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B56D3A-0045-4A61-A30D-C6FE6B1EB4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75" i="1" l="1"/>
  <c r="BN75" i="1"/>
  <c r="Z75" i="1"/>
  <c r="BP96" i="1"/>
  <c r="BN96" i="1"/>
  <c r="Z96" i="1"/>
  <c r="BP136" i="1"/>
  <c r="BN136" i="1"/>
  <c r="Z136" i="1"/>
  <c r="BP186" i="1"/>
  <c r="BN186" i="1"/>
  <c r="Z186" i="1"/>
  <c r="BP190" i="1"/>
  <c r="BN190" i="1"/>
  <c r="Z190" i="1"/>
  <c r="BP212" i="1"/>
  <c r="BN212" i="1"/>
  <c r="Z212" i="1"/>
  <c r="BP250" i="1"/>
  <c r="BN250" i="1"/>
  <c r="Z250" i="1"/>
  <c r="BP301" i="1"/>
  <c r="BN301" i="1"/>
  <c r="Z301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30" i="1"/>
  <c r="BN30" i="1"/>
  <c r="Z57" i="1"/>
  <c r="BN57" i="1"/>
  <c r="BP91" i="1"/>
  <c r="BN91" i="1"/>
  <c r="Z91" i="1"/>
  <c r="BP111" i="1"/>
  <c r="BN111" i="1"/>
  <c r="Z111" i="1"/>
  <c r="BP165" i="1"/>
  <c r="BN165" i="1"/>
  <c r="Z165" i="1"/>
  <c r="BP202" i="1"/>
  <c r="BN202" i="1"/>
  <c r="Z202" i="1"/>
  <c r="BP227" i="1"/>
  <c r="BN227" i="1"/>
  <c r="Z227" i="1"/>
  <c r="BP289" i="1"/>
  <c r="BN289" i="1"/>
  <c r="Z289" i="1"/>
  <c r="BP323" i="1"/>
  <c r="BN323" i="1"/>
  <c r="Z323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65" i="1"/>
  <c r="Y246" i="1"/>
  <c r="BP268" i="1"/>
  <c r="BN268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J9" i="1"/>
  <c r="X501" i="1"/>
  <c r="Y32" i="1"/>
  <c r="Z28" i="1"/>
  <c r="BN28" i="1"/>
  <c r="Z42" i="1"/>
  <c r="BN42" i="1"/>
  <c r="D511" i="1"/>
  <c r="Z55" i="1"/>
  <c r="BN55" i="1"/>
  <c r="Z61" i="1"/>
  <c r="BN61" i="1"/>
  <c r="BP61" i="1"/>
  <c r="Z69" i="1"/>
  <c r="BN69" i="1"/>
  <c r="Y81" i="1"/>
  <c r="Z77" i="1"/>
  <c r="BN77" i="1"/>
  <c r="Z83" i="1"/>
  <c r="BN83" i="1"/>
  <c r="Z84" i="1"/>
  <c r="BN84" i="1"/>
  <c r="Z89" i="1"/>
  <c r="BN89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59" i="1"/>
  <c r="BN259" i="1"/>
  <c r="Z260" i="1"/>
  <c r="BN260" i="1"/>
  <c r="Z268" i="1"/>
  <c r="BP299" i="1"/>
  <c r="BN299" i="1"/>
  <c r="Z299" i="1"/>
  <c r="BP315" i="1"/>
  <c r="BN315" i="1"/>
  <c r="Z315" i="1"/>
  <c r="BP321" i="1"/>
  <c r="BN321" i="1"/>
  <c r="Z321" i="1"/>
  <c r="Y330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U511" i="1"/>
  <c r="Y370" i="1"/>
  <c r="Y458" i="1"/>
  <c r="Y489" i="1"/>
  <c r="Y33" i="1"/>
  <c r="Y45" i="1"/>
  <c r="Y80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Y232" i="1"/>
  <c r="BP228" i="1"/>
  <c r="BN228" i="1"/>
  <c r="Z228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BP413" i="1"/>
  <c r="BN413" i="1"/>
  <c r="Z413" i="1"/>
  <c r="F511" i="1"/>
  <c r="Y37" i="1"/>
  <c r="Y49" i="1"/>
  <c r="Y58" i="1"/>
  <c r="Y66" i="1"/>
  <c r="Y72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Y137" i="1"/>
  <c r="BP141" i="1"/>
  <c r="BN141" i="1"/>
  <c r="Z141" i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Y192" i="1"/>
  <c r="BP197" i="1"/>
  <c r="BN197" i="1"/>
  <c r="Z197" i="1"/>
  <c r="BP201" i="1"/>
  <c r="BN201" i="1"/>
  <c r="Z201" i="1"/>
  <c r="BP209" i="1"/>
  <c r="BN209" i="1"/>
  <c r="Z209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W511" i="1"/>
  <c r="E511" i="1"/>
  <c r="Y93" i="1"/>
  <c r="G511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187" i="1" l="1"/>
  <c r="Z443" i="1"/>
  <c r="Y502" i="1"/>
  <c r="Z215" i="1"/>
  <c r="Z121" i="1"/>
  <c r="Z85" i="1"/>
  <c r="Z464" i="1"/>
  <c r="Z458" i="1"/>
  <c r="Z415" i="1"/>
  <c r="Z349" i="1"/>
  <c r="Z270" i="1"/>
  <c r="Z246" i="1"/>
  <c r="Z142" i="1"/>
  <c r="Z126" i="1"/>
  <c r="Z108" i="1"/>
  <c r="Z100" i="1"/>
  <c r="Z71" i="1"/>
  <c r="Z65" i="1"/>
  <c r="Z58" i="1"/>
  <c r="Y505" i="1"/>
  <c r="Y503" i="1"/>
  <c r="Z32" i="1"/>
  <c r="X504" i="1"/>
  <c r="Z359" i="1"/>
  <c r="Z324" i="1"/>
  <c r="Z132" i="1"/>
  <c r="Z92" i="1"/>
  <c r="Z473" i="1"/>
  <c r="Z398" i="1"/>
  <c r="Z311" i="1"/>
  <c r="Z80" i="1"/>
  <c r="Z44" i="1"/>
  <c r="Y501" i="1"/>
  <c r="Z303" i="1"/>
  <c r="Z293" i="1"/>
  <c r="Z231" i="1"/>
  <c r="Z171" i="1"/>
  <c r="Z203" i="1"/>
  <c r="Z177" i="1"/>
  <c r="Y504" i="1" l="1"/>
  <c r="Z506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<sst xmlns="http://schemas.openxmlformats.org/spreadsheetml/2006/main" count="2208" uniqueCount="807">
  <si>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</si>
  <si>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</si>
  <si>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</si>
  <si>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</si>
  <si>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</si>
  <si>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</si>
  <si>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</si>
  <si>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</si>
  <si>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</si>
  <si>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</si>
  <si>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</si>
  <si>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</si>
  <si>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</si>
  <si>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</si>
  <si>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</si>
  <si>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</si>
  <si>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</si>
  <si>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</si>
  <si>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</si>
  <si>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</si>
  <si>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</si>
  <si>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</si>
  <si>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</si>
  <si>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</si>
  <si>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</si>
  <si>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</si>
  <si>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</si>
  <si>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</si>
  <si>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</si>
  <si>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</si>
  <si>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</si>
  <si>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</si>
  <si>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</si>
  <si>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</si>
  <si>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</si>
  <si>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</si>
  <si>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</si>
  <si>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</si>
  <si>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</si>
  <si>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</si>
  <si>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</si>
  <si>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</si>
  <si>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</si>
  <si>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</si>
  <si>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</si>
  <si>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</si>
  <si>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</si>
  <si>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</si>
  <si>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</si>
  <si>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</si>
  <si>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</si>
  <si>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</si>
  <si>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</si>
  <si>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</si>
  <si>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</si>
  <si>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</si>
  <si>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</si>
  <si>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</si>
  <si>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</si>
  <si>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</si>
  <si>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</si>
  <si>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</si>
  <si>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</si>
  <si>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</si>
  <si>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</si>
  <si>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</si>
  <si>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</si>
  <si>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</si>
  <si>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</si>
  <si>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</si>
  <si>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</si>
  <si>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</si>
  <si>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</si>
  <si>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</si>
  <si>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</si>
  <si>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</si>
  <si>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</si>
  <si>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</si>
  <si>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</si>
  <si>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</si>
  <si>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</si>
  <si>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</si>
  <si>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</si>
  <si>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</si>
  <si>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</si>
  <si>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</si>
  <si>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</si>
  <si>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</si>
  <si>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</si>
  <si>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</si>
  <si>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</si>
  <si>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</si>
  <si>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</si>
  <si>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</si>
  <si>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</si>
  <si>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</si>
  <si>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</si>
  <si>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</si>
  <si>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</si>
  <si>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</si>
  <si>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</si>
  <si>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</si>
  <si>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</si>
  <si>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</si>
  <si>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</si>
  <si>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</si>
  <si>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</si>
  <si>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</si>
  <si>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</si>
  <si>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</si>
  <si>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</si>
  <si>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</si>
  <si>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</si>
  <si>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</si>
  <si>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</si>
  <si>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</si>
  <si>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</si>
  <si>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</si>
  <si>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</si>
  <si>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</si>
  <si>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</si>
  <si>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</si>
  <si>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</si>
  <si>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</si>
  <si>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</si>
  <si>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</si>
  <si>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</si>
  <si>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</si>
  <si>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</si>
  <si>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</si>
  <si>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</si>
  <si>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</si>
  <si>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</si>
  <si>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</si>
  <si>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</si>
  <si>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</si>
  <si>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</si>
  <si>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</si>
  <si>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</si>
  <si>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</si>
  <si>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</si>
  <si>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</si>
  <si>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</si>
  <si>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</si>
  <si>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</si>
  <si>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</si>
  <si>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</si>
  <si>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</si>
  <si>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</si>
  <si>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</si>
  <si>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</si>
  <si>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</si>
  <si>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</si>
  <si>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</si>
  <si>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</si>
  <si>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</si>
  <si>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</si>
  <si>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</si>
  <si>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</si>
  <si>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</si>
  <si>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</si>
  <si>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</si>
  <si>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</si>
  <si>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</si>
  <si>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</si>
  <si>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</si>
  <si>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</si>
  <si>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</si>
  <si>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</si>
  <si>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</si>
  <si>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</si>
  <si>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</si>
  <si>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</si>
  <si>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</si>
  <si>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</si>
  <si>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</si>
  <si>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</si>
  <si>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</si>
  <si>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</si>
  <si>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</si>
  <si>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</si>
  <si>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</si>
  <si>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</si>
  <si>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</si>
  <si>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</si>
  <si>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</si>
  <si>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</si>
  <si>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</si>
  <si>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</si>
  <si>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</si>
  <si>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</si>
  <si>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</si>
  <si>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</si>
  <si>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</si>
  <si>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</si>
  <si>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</si>
  <si>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</si>
  <si>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</si>
  <si>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</si>
  <si>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</si>
  <si>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</si>
  <si>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</si>
  <si>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</si>
  <si>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</si>
  <si>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</si>
  <si>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</si>
  <si>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</si>
  <si>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</si>
  <si>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</si>
  <si>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</si>
  <si>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</si>
  <si>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</si>
  <si>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</si>
  <si>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</si>
  <si>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</si>
  <si>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</si>
  <si>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</si>
  <si>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</si>
  <si>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</si>
  <si>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</si>
  <si>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</si>
  <si>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</si>
  <si>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</si>
  <si>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</si>
  <si>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</si>
  <si>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</si>
  <si>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</si>
  <si>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</si>
  <si>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</si>
  <si>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</si>
  <si>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</si>
  <si>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</si>
  <si>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</si>
  <si>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</si>
  <si>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</si>
  <si>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</si>
  <si>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</si>
  <si>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</si>
  <si>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</si>
  <si>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</si>
  <si>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</si>
  <si>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</si>
  <si>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</si>
  <si>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</si>
  <si>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</si>
  <si>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</si>
  <si>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</si>
  <si>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</si>
  <si>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</si>
  <si>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</si>
  <si>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</si>
  <si>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</si>
  <si>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</si>
  <si>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</si>
  <si>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</si>
  <si>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</si>
  <si>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</si>
  <si>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</si>
  <si>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</si>
  <si>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</si>
  <si>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</si>
  <si>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</si>
  <si>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</si>
  <si>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</si>
  <si>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</si>
  <si>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</si>
  <si>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</si>
  <si>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</si>
  <si>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</si>
  <si>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</si>
  <si>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</si>
  <si>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</si>
  <si>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</si>
  <si>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</si>
  <si>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</si>
  <si>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</si>
  <si>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</si>
  <si>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</si>
  <si>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</si>
  <si>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</si>
  <si>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</si>
  <si>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</si>
  <si>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</si>
  <si>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</si>
  <si>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</si>
  <si>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</si>
  <si>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</si>
  <si>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</si>
  <si>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</si>
  <si>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</si>
  <si>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</si>
  <si>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</si>
  <si>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</si>
  <si>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</si>
  <si>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</si>
  <si>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</si>
  <si>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</si>
  <si>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</si>
  <si>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</si>
  <si>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</si>
  <si>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</si>
  <si>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</si>
  <si>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</si>
  <si>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</si>
  <si>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</si>
  <si>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</si>
  <si>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</si>
  <si>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</si>
  <si>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</si>
  <si>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</si>
  <si>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</si>
  <si>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</si>
  <si>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</si>
  <si>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</si>
  <si>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</si>
  <si>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</si>
  <si>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</si>
  <si>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</si>
  <si>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</si>
  <si>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</si>
  <si>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</si>
  <si>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</si>
  <si>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</si>
  <si>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</si>
  <si>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</si>
  <si>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</si>
  <si>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</si>
  <si>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</si>
  <si>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</si>
  <si>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</si>
  <si>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</si>
  <si>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</si>
  <si>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</si>
  <si>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</si>
  <si>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</si>
  <si>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</si>
  <si>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</si>
  <si>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</si>
  <si>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</si>
  <si>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</si>
  <si>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</si>
  <si>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</si>
  <si>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</si>
  <si>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</si>
  <si>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</si>
  <si>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</si>
  <si>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</si>
  <si>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</si>
  <si>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</si>
  <si>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</si>
  <si>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</si>
  <si>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</si>
  <si>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</si>
  <si>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</si>
  <si>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</si>
  <si>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</si>
  <si>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</si>
  <si>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</si>
  <si>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</si>
  <si>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</si>
  <si>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</si>
  <si>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</si>
  <si>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</si>
  <si>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</si>
  <si>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</si>
  <si>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</si>
  <si>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</si>
  <si>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</si>
  <si>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</si>
  <si>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</si>
  <si>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</si>
  <si>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</si>
  <si>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</si>
  <si>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</si>
  <si>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</si>
  <si>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</si>
  <si>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</si>
  <si>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</si>
  <si>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</si>
  <si>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</si>
  <si>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</si>
  <si>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</si>
  <si>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</si>
  <si>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</si>
  <si>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</si>
  <si>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</si>
  <si>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</si>
  <si>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</si>
  <si>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</si>
  <si>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</si>
  <si>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</si>
  <si>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</si>
  <si>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</si>
  <si>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</si>
  <si>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</si>
  <si>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</si>
  <si>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</si>
  <si>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</si>
  <si>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</si>
  <si>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</si>
  <si>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</si>
  <si>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</si>
  <si>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</si>
  <si>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</si>
  <si>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</si>
  <si>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</si>
  <si>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</si>
  <si>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</si>
  <si>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</si>
  <si>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</si>
  <si>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</si>
  <si>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</si>
  <si>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</si>
  <si>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</si>
  <si>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</si>
  <si>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</si>
  <si>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</si>
  <si>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</si>
  <si>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</si>
  <si>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</si>
  <si>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</si>
  <si>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</si>
  <si>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</si>
  <si>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</si>
  <si>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</si>
  <si>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</si>
  <si>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</si>
  <si>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</si>
  <si>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</si>
  <si>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</si>
  <si>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</si>
  <si>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</si>
  <si>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</si>
  <si>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</si>
  <si>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</si>
  <si>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</si>
  <si>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</si>
  <si>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</si>
  <si>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</si>
  <si>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</si>
  <si>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</si>
  <si>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</si>
  <si>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</si>
  <si>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</si>
  <si>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</si>
  <si>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</si>
  <si>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</si>
  <si>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</si>
  <si>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</si>
  <si>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</si>
  <si>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</si>
  <si>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</si>
  <si>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</si>
  <si>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</si>
  <si>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</si>
  <si>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</si>
  <si>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</si>
  <si>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</si>
  <si>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</si>
  <si>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</si>
  <si>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</si>
  <si>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</si>
  <si>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</si>
  <si>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</si>
  <si>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</si>
  <si>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</si>
  <si>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</si>
  <si>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</si>
  <si>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</si>
  <si>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</si>
  <si>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</si>
  <si>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</si>
  <si>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</si>
  <si>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</si>
  <si>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</si>
  <si>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</si>
  <si>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</si>
  <si>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</si>
  <si>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</si>
  <si>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</si>
  <si>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</si>
  <si>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</si>
  <si>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</si>
  <si>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</si>
  <si>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</si>
  <si>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</si>
  <si>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</si>
  <si>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</si>
  <si>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</si>
  <si>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</si>
  <si>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</si>
  <si>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</si>
  <si>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</si>
  <si>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</si>
  <si>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</si>
  <si>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</si>
  <si>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</si>
  <si>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</si>
  <si>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</si>
  <si>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</si>
  <si>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</si>
  <si>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</si>
  <si>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</si>
  <si>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</si>
  <si>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</si>
  <si>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</si>
  <si>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</si>
  <si>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</si>
  <si>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</si>
  <si>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</si>
  <si>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</si>
  <si>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</si>
  <si>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</si>
  <si>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</si>
  <si>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</si>
  <si>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</si>
  <si>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</si>
  <si>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</si>
  <si>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</si>
  <si>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</si>
  <si>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</si>
  <si>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</si>
  <si>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</si>
  <si>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</si>
  <si>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</si>
  <si>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</si>
  <si>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</si>
  <si>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</si>
  <si>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</si>
  <si>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</si>
  <si>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</si>
  <si>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</si>
  <si>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</si>
  <si>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</si>
  <si>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</si>
  <si>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</si>
  <si>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</si>
  <si>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</si>
  <si>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</si>
  <si>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</si>
  <si>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</si>
  <si>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</si>
  <si>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</si>
  <si>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</si>
  <si>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</si>
  <si>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</si>
  <si>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</si>
  <si>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</si>
  <si>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</si>
  <si>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</si>
  <si>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</si>
  <si>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</si>
  <si>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</si>
  <si>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</si>
  <si>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</si>
  <si>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</si>
  <si>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</si>
  <si>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</si>
  <si>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</si>
  <si>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</si>
  <si>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</si>
  <si>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</si>
  <si>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</si>
  <si>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</si>
  <si>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</si>
  <si>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</si>
  <si>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</si>
  <si>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</si>
  <si>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</si>
  <si>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</si>
  <si>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</si>
  <si>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</si>
  <si>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</si>
  <si>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</si>
  <si>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</si>
  <si>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</si>
  <si>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</si>
  <si>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</si>
  <si>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</si>
  <si>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</si>
  <si>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</si>
  <si>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</si>
  <si>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</si>
  <si>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</si>
  <si>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</si>
  <si>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</si>
  <si>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</si>
  <si>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</si>
  <si>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</si>
  <si>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</si>
  <si>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</si>
  <si>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</si>
  <si>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</si>
  <si>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</si>
  <si>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</si>
  <si>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</si>
  <si>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</si>
  <si>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</si>
  <si>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</si>
  <si>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</si>
  <si>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</si>
  <si>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</si>
  <si>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</si>
  <si>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</si>
  <si>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</si>
  <si>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</si>
  <si>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</si>
  <si>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</si>
  <si>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</si>
  <si>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</si>
  <si>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</si>
  <si>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</si>
  <si>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</si>
  <si>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</si>
  <si>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</si>
  <si>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</si>
  <si>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</si>
  <si>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</si>
  <si>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</si>
  <si>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</si>
  <si>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</si>
  <si>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</si>
  <si>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</si>
  <si>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</si>
  <si>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</si>
  <si>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</si>
  <si>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</si>
  <si>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</si>
  <si>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</si>
  <si>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</si>
  <si>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</si>
  <si>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</si>
  <si>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</si>
  <si>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</si>
  <si>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</si>
  <si>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</si>
  <si>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</si>
  <si>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</si>
  <si>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</si>
  <si>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</si>
  <si>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</si>
  <si>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</si>
  <si>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</si>
  <si>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</si>
  <si>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</si>
  <si>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</si>
  <si>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</si>
  <si>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</si>
  <si>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</si>
  <si>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</si>
  <si>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</si>
  <si>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</si>
  <si>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</si>
  <si>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</si>
  <si>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</si>
  <si>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</si>
  <si>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</si>
  <si>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</si>
  <si>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</si>
  <si>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</si>
  <si>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</si>
  <si>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</si>
  <si>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</si>
  <si>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</si>
  <si>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</si>
  <si>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</si>
  <si>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</si>
  <si>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</si>
  <si>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</si>
  <si>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</si>
  <si>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</si>
  <si>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</si>
  <si>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</si>
  <si>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</si>
  <si>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</si>
  <si>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</si>
  <si>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</si>
  <si>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</si>
  <si>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</si>
  <si>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</si>
  <si>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</si>
  <si>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</si>
  <si>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</si>
  <si>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</si>
  <si>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</si>
  <si>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</si>
  <si>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</si>
  <si>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</si>
  <si>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</si>
  <si>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</si>
  <si>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</si>
  <si>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</si>
  <si>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</si>
  <si>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</si>
  <si>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</si>
  <si>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</si>
  <si>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</si>
  <si>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</si>
  <si>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</si>
  <si>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</si>
  <si>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</si>
  <si>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</si>
  <si>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</si>
  <si>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</si>
  <si>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</si>
  <si>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</si>
  <si>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</si>
  <si>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</si>
  <si>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</si>
  <si>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</si>
  <si>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</si>
  <si>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</si>
  <si>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</si>
  <si>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</si>
  <si>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</si>
  <si>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</si>
  <si>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</si>
  <si>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</si>
  <si>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</si>
  <si>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</si>
  <si>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</si>
  <si>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</si>
  <si>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</si>
  <si>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</si>
  <si>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</si>
  <si>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</si>
  <si>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</si>
  <si>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</si>
  <si>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</si>
  <si>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</si>
  <si>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</si>
  <si>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</si>
  <si>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</si>
  <si>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</si>
  <si>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</si>
  <si>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</si>
  <si>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</si>
  <si>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</si>
  <si>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</si>
  <si>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</si>
  <si>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</si>
  <si>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</si>
  <si>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</si>
  <si>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</si>
  <si>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</si>
  <si>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</si>
  <si>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</si>
  <si>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</si>
  <si>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</si>
  <si>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</si>
  <si>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</si>
  <si>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</si>
  <si>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</si>
  <si>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</si>
  <si>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</si>
  <si>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</si>
  <si>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</si>
  <si>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</si>
  <si>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</si>
  <si>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</si>
  <si>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</si>
  <si>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</si>
  <si>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</si>
  <si>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</si>
  <si>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</si>
  <si>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</si>
  <si>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</si>
  <si>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</si>
  <si>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</si>
  <si>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</si>
  <si>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</si>
  <si>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</si>
  <si>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</si>
  <si>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</si>
  <si>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</si>
  <si>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</si>
  <si>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</si>
  <si>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</si>
  <si>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</si>
  <si>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</si>
  <si>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</si>
  <si>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</si>
  <si>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</si>
  <si>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</si>
  <si>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</si>
  <si>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</si>
  <si>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</si>
  <si>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</si>
  <si>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</si>
  <si>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</si>
  <si>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</si>
  <si>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</si>
  <si>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</si>
  <si>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</si>
  <si>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</si>
  <si>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</si>
  <si>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</si>
  <si>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</si>
  <si>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</si>
  <si>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</si>
  <si>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</si>
  <si>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</si>
  <si>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</si>
  <si>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</si>
  <si>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</si>
  <si>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</si>
  <si>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4 европалета,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</si>
</sst>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34</v>
      </c>
      <c r="Y41" s="55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35.36944444444444</v>
      </c>
      <c r="BN41" s="64">
        <f>IFERROR(Y41*I41/H41,"0")</f>
        <v>44.94</v>
      </c>
      <c r="BO41" s="64">
        <f>IFERROR(1/J41*(X41/H41),"0")</f>
        <v>4.9189814814814811E-2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60</v>
      </c>
      <c r="Y43" s="550">
        <f>IFERROR(IF(X43="",0,CEILING((X43/$H43),1)*$H43),"")</f>
        <v>62.900000000000006</v>
      </c>
      <c r="Z43" s="36">
        <f>IFERROR(IF(Y43=0,"",ROUNDUP(Y43/H43,0)*0.00902),"")</f>
        <v>0.15334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63.405405405405411</v>
      </c>
      <c r="BN43" s="64">
        <f>IFERROR(Y43*I43/H43,"0")</f>
        <v>66.47</v>
      </c>
      <c r="BO43" s="64">
        <f>IFERROR(1/J43*(X43/H43),"0")</f>
        <v>0.12285012285012284</v>
      </c>
      <c r="BP43" s="64">
        <f>IFERROR(1/J43*(Y43/H43),"0")</f>
        <v>0.12878787878787878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19.364364364364363</v>
      </c>
      <c r="Y44" s="551">
        <f>IFERROR(Y41/H41,"0")+IFERROR(Y42/H42,"0")+IFERROR(Y43/H43,"0")</f>
        <v>21</v>
      </c>
      <c r="Z44" s="551">
        <f>IFERROR(IF(Z41="",0,Z41),"0")+IFERROR(IF(Z42="",0,Z42),"0")+IFERROR(IF(Z43="",0,Z43),"0")</f>
        <v>0.22926000000000002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94</v>
      </c>
      <c r="Y45" s="551">
        <f>IFERROR(SUM(Y41:Y43),"0")</f>
        <v>106.10000000000001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34</v>
      </c>
      <c r="Y55" s="550">
        <f t="shared" si="6"/>
        <v>36</v>
      </c>
      <c r="Z55" s="36">
        <f>IFERROR(IF(Y55=0,"",ROUNDUP(Y55/H55,0)*0.00902),"")</f>
        <v>8.1180000000000002E-2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35.784999999999997</v>
      </c>
      <c r="BN55" s="64">
        <f t="shared" si="8"/>
        <v>37.89</v>
      </c>
      <c r="BO55" s="64">
        <f t="shared" si="9"/>
        <v>6.4393939393939392E-2</v>
      </c>
      <c r="BP55" s="64">
        <f t="shared" si="10"/>
        <v>6.8181818181818177E-2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8.5</v>
      </c>
      <c r="Y58" s="551">
        <f>IFERROR(Y52/H52,"0")+IFERROR(Y53/H53,"0")+IFERROR(Y54/H54,"0")+IFERROR(Y55/H55,"0")+IFERROR(Y56/H56,"0")+IFERROR(Y57/H57,"0")</f>
        <v>9</v>
      </c>
      <c r="Z58" s="551">
        <f>IFERROR(IF(Z52="",0,Z52),"0")+IFERROR(IF(Z53="",0,Z53),"0")+IFERROR(IF(Z54="",0,Z54),"0")+IFERROR(IF(Z55="",0,Z55),"0")+IFERROR(IF(Z56="",0,Z56),"0")+IFERROR(IF(Z57="",0,Z57),"0")</f>
        <v>8.1180000000000002E-2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34</v>
      </c>
      <c r="Y59" s="551">
        <f>IFERROR(SUM(Y52:Y57),"0")</f>
        <v>36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8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0.7407407407407407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8</v>
      </c>
      <c r="Y66" s="551">
        <f>IFERROR(SUM(Y61:Y64),"0")</f>
        <v>10.8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11</v>
      </c>
      <c r="Y70" s="550">
        <f>IFERROR(IF(X70="",0,CEILING((X70/$H70),1)*$H70),"")</f>
        <v>12.6</v>
      </c>
      <c r="Z70" s="36">
        <f>IFERROR(IF(Y70=0,"",ROUNDUP(Y70/H70,0)*0.00502),"")</f>
        <v>3.5140000000000005E-2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11.611111111111111</v>
      </c>
      <c r="BN70" s="64">
        <f>IFERROR(Y70*I70/H70,"0")</f>
        <v>13.299999999999999</v>
      </c>
      <c r="BO70" s="64">
        <f>IFERROR(1/J70*(X70/H70),"0")</f>
        <v>2.6115859449192782E-2</v>
      </c>
      <c r="BP70" s="64">
        <f>IFERROR(1/J70*(Y70/H70),"0")</f>
        <v>2.9914529914529919E-2</v>
      </c>
    </row>
    <row r="71" spans="1:68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6.1111111111111107</v>
      </c>
      <c r="Y71" s="551">
        <f>IFERROR(Y68/H68,"0")+IFERROR(Y69/H69,"0")+IFERROR(Y70/H70,"0")</f>
        <v>7</v>
      </c>
      <c r="Z71" s="551">
        <f>IFERROR(IF(Z68="",0,Z68),"0")+IFERROR(IF(Z69="",0,Z69),"0")+IFERROR(IF(Z70="",0,Z70),"0")</f>
        <v>3.5140000000000005E-2</v>
      </c>
      <c r="AA71" s="552"/>
      <c r="AB71" s="552"/>
      <c r="AC71" s="552"/>
    </row>
    <row r="72" spans="1:68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11</v>
      </c>
      <c r="Y72" s="551">
        <f>IFERROR(SUM(Y68:Y70),"0")</f>
        <v>12.6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7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7.3625000000000007</v>
      </c>
      <c r="BN75" s="64">
        <f t="shared" si="13"/>
        <v>8.8350000000000009</v>
      </c>
      <c r="BO75" s="64">
        <f t="shared" si="14"/>
        <v>1.3020833333333332E-2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0.83333333333333326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7</v>
      </c>
      <c r="Y81" s="551">
        <f>IFERROR(SUM(Y74:Y79),"0")</f>
        <v>8.4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25</v>
      </c>
      <c r="Y97" s="550">
        <f>IFERROR(IF(X97="",0,CEILING((X97/$H97),1)*$H97),"")</f>
        <v>27</v>
      </c>
      <c r="Z97" s="36">
        <f>IFERROR(IF(Y97=0,"",ROUNDUP(Y97/H97,0)*0.00651),"")</f>
        <v>6.5100000000000005E-2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27.333333333333332</v>
      </c>
      <c r="BN97" s="64">
        <f>IFERROR(Y97*I97/H97,"0")</f>
        <v>29.519999999999996</v>
      </c>
      <c r="BO97" s="64">
        <f>IFERROR(1/J97*(X97/H97),"0")</f>
        <v>5.0875050875050877E-2</v>
      </c>
      <c r="BP97" s="64">
        <f>IFERROR(1/J97*(Y97/H97),"0")</f>
        <v>5.4945054945054951E-2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9.2592592592592595</v>
      </c>
      <c r="Y100" s="551">
        <f>IFERROR(Y95/H95,"0")+IFERROR(Y96/H96,"0")+IFERROR(Y97/H97,"0")+IFERROR(Y98/H98,"0")+IFERROR(Y99/H99,"0")</f>
        <v>10</v>
      </c>
      <c r="Z100" s="551">
        <f>IFERROR(IF(Z95="",0,Z95),"0")+IFERROR(IF(Z96="",0,Z96),"0")+IFERROR(IF(Z97="",0,Z97),"0")+IFERROR(IF(Z98="",0,Z98),"0")+IFERROR(IF(Z99="",0,Z99),"0")</f>
        <v>6.5100000000000005E-2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25</v>
      </c>
      <c r="Y101" s="551">
        <f>IFERROR(SUM(Y95:Y99),"0")</f>
        <v>27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94</v>
      </c>
      <c r="Y106" s="550">
        <f>IFERROR(IF(X106="",0,CEILING((X106/$H106),1)*$H106),"")</f>
        <v>94.5</v>
      </c>
      <c r="Z106" s="36">
        <f>IFERROR(IF(Y106=0,"",ROUNDUP(Y106/H106,0)*0.00902),"")</f>
        <v>0.18942000000000001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98.38666666666667</v>
      </c>
      <c r="BN106" s="64">
        <f>IFERROR(Y106*I106/H106,"0")</f>
        <v>98.91</v>
      </c>
      <c r="BO106" s="64">
        <f>IFERROR(1/J106*(X106/H106),"0")</f>
        <v>0.15824915824915825</v>
      </c>
      <c r="BP106" s="64">
        <f>IFERROR(1/J106*(Y106/H106),"0")</f>
        <v>0.15909090909090909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20.888888888888889</v>
      </c>
      <c r="Y108" s="551">
        <f>IFERROR(Y104/H104,"0")+IFERROR(Y105/H105,"0")+IFERROR(Y106/H106,"0")+IFERROR(Y107/H107,"0")</f>
        <v>21</v>
      </c>
      <c r="Z108" s="551">
        <f>IFERROR(IF(Z104="",0,Z104),"0")+IFERROR(IF(Z105="",0,Z105),"0")+IFERROR(IF(Z106="",0,Z106),"0")+IFERROR(IF(Z107="",0,Z107),"0")</f>
        <v>0.18942000000000001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94</v>
      </c>
      <c r="Y109" s="551">
        <f>IFERROR(SUM(Y104:Y107),"0")</f>
        <v>94.5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23</v>
      </c>
      <c r="Y113" s="550">
        <f>IFERROR(IF(X113="",0,CEILING((X113/$H113),1)*$H113),"")</f>
        <v>24</v>
      </c>
      <c r="Z113" s="36">
        <f>IFERROR(IF(Y113=0,"",ROUNDUP(Y113/H113,0)*0.00651),"")</f>
        <v>6.5100000000000005E-2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24.725000000000001</v>
      </c>
      <c r="BN113" s="64">
        <f>IFERROR(Y113*I113/H113,"0")</f>
        <v>25.8</v>
      </c>
      <c r="BO113" s="64">
        <f>IFERROR(1/J113*(X113/H113),"0")</f>
        <v>5.2655677655677663E-2</v>
      </c>
      <c r="BP113" s="64">
        <f>IFERROR(1/J113*(Y113/H113),"0")</f>
        <v>5.4945054945054951E-2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9.5833333333333339</v>
      </c>
      <c r="Y114" s="551">
        <f>IFERROR(Y111/H111,"0")+IFERROR(Y112/H112,"0")+IFERROR(Y113/H113,"0")</f>
        <v>10</v>
      </c>
      <c r="Z114" s="551">
        <f>IFERROR(IF(Z111="",0,Z111),"0")+IFERROR(IF(Z112="",0,Z112),"0")+IFERROR(IF(Z113="",0,Z113),"0")</f>
        <v>6.5100000000000005E-2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23</v>
      </c>
      <c r="Y115" s="551">
        <f>IFERROR(SUM(Y111:Y113),"0")</f>
        <v>24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42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44.66</v>
      </c>
      <c r="BN117" s="64">
        <f>IFERROR(Y117*I117/H117,"0")</f>
        <v>51.67799999999999</v>
      </c>
      <c r="BO117" s="64">
        <f>IFERROR(1/J117*(X117/H117),"0")</f>
        <v>8.1018518518518517E-2</v>
      </c>
      <c r="BP117" s="64">
        <f>IFERROR(1/J117*(Y117/H117),"0")</f>
        <v>9.375E-2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5.1851851851851851</v>
      </c>
      <c r="Y121" s="551">
        <f>IFERROR(Y117/H117,"0")+IFERROR(Y118/H118,"0")+IFERROR(Y119/H119,"0")+IFERROR(Y120/H120,"0")</f>
        <v>6</v>
      </c>
      <c r="Z121" s="551">
        <f>IFERROR(IF(Z117="",0,Z117),"0")+IFERROR(IF(Z118="",0,Z118),"0")+IFERROR(IF(Z119="",0,Z119),"0")+IFERROR(IF(Z120="",0,Z120),"0")</f>
        <v>0.11388000000000001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42</v>
      </c>
      <c r="Y122" s="551">
        <f>IFERROR(SUM(Y117:Y120),"0")</f>
        <v>48.599999999999994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20</v>
      </c>
      <c r="Y164" s="55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18</v>
      </c>
      <c r="Y165" s="550">
        <f t="shared" si="16"/>
        <v>18.900000000000002</v>
      </c>
      <c r="Z165" s="36">
        <f>IFERROR(IF(Y165=0,"",ROUNDUP(Y165/H165,0)*0.00502),"")</f>
        <v>4.5179999999999998E-2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19.114285714285714</v>
      </c>
      <c r="BN165" s="64">
        <f t="shared" si="18"/>
        <v>20.07</v>
      </c>
      <c r="BO165" s="64">
        <f t="shared" si="19"/>
        <v>3.6630036630036632E-2</v>
      </c>
      <c r="BP165" s="64">
        <f t="shared" si="20"/>
        <v>3.8461538461538464E-2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8</v>
      </c>
      <c r="Y168" s="55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8.3809523809523814</v>
      </c>
      <c r="BN168" s="64">
        <f t="shared" si="18"/>
        <v>8.8000000000000007</v>
      </c>
      <c r="BO168" s="64">
        <f t="shared" si="19"/>
        <v>1.6280016280016282E-2</v>
      </c>
      <c r="BP168" s="64">
        <f t="shared" si="20"/>
        <v>1.7094017094017096E-2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18.809523809523807</v>
      </c>
      <c r="Y171" s="551">
        <f>IFERROR(Y162/H162,"0")+IFERROR(Y163/H163,"0")+IFERROR(Y164/H164,"0")+IFERROR(Y165/H165,"0")+IFERROR(Y166/H166,"0")+IFERROR(Y167/H167,"0")+IFERROR(Y168/H168,"0")+IFERROR(Y169/H169,"0")+IFERROR(Y170/H170,"0")</f>
        <v>20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0.12039999999999999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49</v>
      </c>
      <c r="Y172" s="551">
        <f>IFERROR(SUM(Y162:Y170),"0")</f>
        <v>51.900000000000006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61</v>
      </c>
      <c r="Y195" s="55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63.372222222222227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8.557800224466891E-2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219</v>
      </c>
      <c r="Y196" s="550">
        <f t="shared" si="21"/>
        <v>221.4</v>
      </c>
      <c r="Z196" s="36">
        <f>IFERROR(IF(Y196=0,"",ROUNDUP(Y196/H196,0)*0.00902),"")</f>
        <v>0.36982000000000004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227.51666666666668</v>
      </c>
      <c r="BN196" s="64">
        <f t="shared" si="23"/>
        <v>230.01</v>
      </c>
      <c r="BO196" s="64">
        <f t="shared" si="24"/>
        <v>0.3072390572390572</v>
      </c>
      <c r="BP196" s="64">
        <f t="shared" si="25"/>
        <v>0.31060606060606061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51.851851851851848</v>
      </c>
      <c r="Y203" s="551">
        <f>IFERROR(Y195/H195,"0")+IFERROR(Y196/H196,"0")+IFERROR(Y197/H197,"0")+IFERROR(Y198/H198,"0")+IFERROR(Y199/H199,"0")+IFERROR(Y200/H200,"0")+IFERROR(Y201/H201,"0")+IFERROR(Y202/H202,"0")</f>
        <v>53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0.47806000000000004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280</v>
      </c>
      <c r="Y204" s="551">
        <f>IFERROR(SUM(Y195:Y202),"0")</f>
        <v>286.20000000000005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6</v>
      </c>
      <c r="Y209" s="550">
        <f t="shared" si="26"/>
        <v>7.1999999999999993</v>
      </c>
      <c r="Z209" s="36">
        <f t="shared" ref="Z209:Z214" si="31">IFERROR(IF(Y209=0,"",ROUNDUP(Y209/H209,0)*0.00651),"")</f>
        <v>1.9529999999999999E-2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6.6749999999999998</v>
      </c>
      <c r="BN209" s="64">
        <f t="shared" si="28"/>
        <v>8.009999999999998</v>
      </c>
      <c r="BO209" s="64">
        <f t="shared" si="29"/>
        <v>1.3736263736263738E-2</v>
      </c>
      <c r="BP209" s="64">
        <f t="shared" si="30"/>
        <v>1.6483516483516484E-2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200</v>
      </c>
      <c r="Y211" s="550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173</v>
      </c>
      <c r="Y212" s="550">
        <f t="shared" si="26"/>
        <v>175.2</v>
      </c>
      <c r="Z212" s="36">
        <f t="shared" si="31"/>
        <v>0.47522999999999999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191.16500000000002</v>
      </c>
      <c r="BN212" s="64">
        <f t="shared" si="28"/>
        <v>193.596</v>
      </c>
      <c r="BO212" s="64">
        <f t="shared" si="29"/>
        <v>0.39606227106227115</v>
      </c>
      <c r="BP212" s="64">
        <f t="shared" si="30"/>
        <v>0.40109890109890112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157.91666666666669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160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1.0416000000000001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379</v>
      </c>
      <c r="Y216" s="551">
        <f>IFERROR(SUM(Y206:Y214),"0")</f>
        <v>384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12</v>
      </c>
      <c r="Y219" s="550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5</v>
      </c>
      <c r="Y220" s="551">
        <f>IFERROR(Y218/H218,"0")+IFERROR(Y219/H219,"0")</f>
        <v>5</v>
      </c>
      <c r="Z220" s="551">
        <f>IFERROR(IF(Z218="",0,Z218),"0")+IFERROR(IF(Z219="",0,Z219),"0")</f>
        <v>3.2550000000000003E-2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12</v>
      </c>
      <c r="Y221" s="551">
        <f>IFERROR(SUM(Y218:Y219),"0")</f>
        <v>12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3</v>
      </c>
      <c r="Y302" s="550">
        <f t="shared" si="3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3.38</v>
      </c>
      <c r="BN302" s="64">
        <f t="shared" si="39"/>
        <v>4.056</v>
      </c>
      <c r="BO302" s="64">
        <f t="shared" si="40"/>
        <v>9.1575091575091579E-3</v>
      </c>
      <c r="BP302" s="64">
        <f t="shared" si="41"/>
        <v>1.098901098901099E-2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0.95238095238095233</v>
      </c>
      <c r="Y317" s="551">
        <f>IFERROR(Y314/H314,"0")+IFERROR(Y315/H315,"0")+IFERROR(Y316/H316,"0")</f>
        <v>1</v>
      </c>
      <c r="Z317" s="551">
        <f>IFERROR(IF(Z314="",0,Z314),"0")+IFERROR(IF(Z315="",0,Z315),"0")+IFERROR(IF(Z316="",0,Z316),"0")</f>
        <v>1.898E-2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8</v>
      </c>
      <c r="Y318" s="551">
        <f>IFERROR(SUM(Y314:Y316),"0")</f>
        <v>8.4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512</v>
      </c>
      <c r="Y342" s="550">
        <f t="shared" ref="Y342:Y348" si="42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528.38400000000001</v>
      </c>
      <c r="BN342" s="64">
        <f t="shared" ref="BN342:BN348" si="44">IFERROR(Y342*I342/H342,"0")</f>
        <v>541.79999999999995</v>
      </c>
      <c r="BO342" s="64">
        <f t="shared" ref="BO342:BO348" si="45">IFERROR(1/J342*(X342/H342),"0")</f>
        <v>0.71111111111111103</v>
      </c>
      <c r="BP342" s="64">
        <f t="shared" ref="BP342:BP348" si="46">IFERROR(1/J342*(Y342/H342),"0")</f>
        <v>0.72916666666666663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194</v>
      </c>
      <c r="Y343" s="550">
        <f t="shared" si="42"/>
        <v>195</v>
      </c>
      <c r="Z343" s="36">
        <f>IFERROR(IF(Y343=0,"",ROUNDUP(Y343/H343,0)*0.02175),"")</f>
        <v>0.28275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200.208</v>
      </c>
      <c r="BN343" s="64">
        <f t="shared" si="44"/>
        <v>201.23999999999998</v>
      </c>
      <c r="BO343" s="64">
        <f t="shared" si="45"/>
        <v>0.26944444444444443</v>
      </c>
      <c r="BP343" s="64">
        <f t="shared" si="46"/>
        <v>0.27083333333333331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47.066666666666663</v>
      </c>
      <c r="Y349" s="551">
        <f>IFERROR(Y342/H342,"0")+IFERROR(Y343/H343,"0")+IFERROR(Y344/H344,"0")+IFERROR(Y345/H345,"0")+IFERROR(Y346/H346,"0")+IFERROR(Y347/H347,"0")+IFERROR(Y348/H348,"0")</f>
        <v>48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1.044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706</v>
      </c>
      <c r="Y350" s="551">
        <f>IFERROR(SUM(Y342:Y348),"0")</f>
        <v>720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58</v>
      </c>
      <c r="Y435" s="550">
        <f t="shared" si="53"/>
        <v>58.080000000000005</v>
      </c>
      <c r="Z435" s="36">
        <f t="shared" si="54"/>
        <v>0.13156000000000001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61.954545454545453</v>
      </c>
      <c r="BN435" s="64">
        <f t="shared" si="56"/>
        <v>62.040000000000006</v>
      </c>
      <c r="BO435" s="64">
        <f t="shared" si="57"/>
        <v>0.10562354312354312</v>
      </c>
      <c r="BP435" s="64">
        <f t="shared" si="58"/>
        <v>0.10576923076923078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10.984848484848484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0.13156000000000001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58</v>
      </c>
      <c r="Y444" s="551">
        <f>IFERROR(SUM(Y430:Y442),"0")</f>
        <v>58.080000000000005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50</v>
      </c>
      <c r="Y454" s="550">
        <f t="shared" si="59"/>
        <v>52.800000000000004</v>
      </c>
      <c r="Z454" s="36">
        <f>IFERROR(IF(Y454=0,"",ROUNDUP(Y454/H454,0)*0.01196),"")</f>
        <v>0.1196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53.409090909090907</v>
      </c>
      <c r="BN454" s="64">
        <f t="shared" si="61"/>
        <v>56.400000000000006</v>
      </c>
      <c r="BO454" s="64">
        <f t="shared" si="62"/>
        <v>9.1054778554778545E-2</v>
      </c>
      <c r="BP454" s="64">
        <f t="shared" si="63"/>
        <v>9.6153846153846159E-2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18.939393939393938</v>
      </c>
      <c r="Y458" s="551">
        <f>IFERROR(Y452/H452,"0")+IFERROR(Y453/H453,"0")+IFERROR(Y454/H454,"0")+IFERROR(Y455/H455,"0")+IFERROR(Y456/H456,"0")+IFERROR(Y457/H457,"0")</f>
        <v>20</v>
      </c>
      <c r="Z458" s="551">
        <f>IFERROR(IF(Z452="",0,Z452),"0")+IFERROR(IF(Z453="",0,Z453),"0")+IFERROR(IF(Z454="",0,Z454),"0")+IFERROR(IF(Z455="",0,Z455),"0")+IFERROR(IF(Z456="",0,Z456),"0")+IFERROR(IF(Z457="",0,Z457),"0")</f>
        <v>0.2392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100</v>
      </c>
      <c r="Y459" s="551">
        <f>IFERROR(SUM(Y452:Y457),"0")</f>
        <v>105.60000000000001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2133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2198.4199999999996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2254.536853457354</v>
      </c>
      <c r="Y502" s="551">
        <f>IFERROR(SUM(BN22:BN498),"0")</f>
        <v>2323.4970000000003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4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2354.536853457354</v>
      </c>
      <c r="Y504" s="551">
        <f>GrossWeightTotalR+PalletQtyTotalR*25</f>
        <v>2423.4970000000003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431.53300313300321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444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4.3908900000000006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106.10000000000001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67.8</v>
      </c>
      <c r="E511" s="46">
        <f>IFERROR(Y89*1,"0")+IFERROR(Y90*1,"0")+IFERROR(Y91*1,"0")+IFERROR(Y95*1,"0")+IFERROR(Y96*1,"0")+IFERROR(Y97*1,"0")+IFERROR(Y98*1,"0")+IFERROR(Y99*1,"0")</f>
        <v>27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167.1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51.900000000000006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682.2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720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364.32000000000005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83"/>
        <filter val="0,95"/>
        <filter val="1,67"/>
        <filter val="10,98"/>
        <filter val="100,00"/>
        <filter val="11,00"/>
        <filter val="12,00"/>
        <filter val="157,92"/>
        <filter val="173,00"/>
        <filter val="18,00"/>
        <filter val="18,81"/>
        <filter val="18,94"/>
        <filter val="19,36"/>
        <filter val="194,00"/>
        <filter val="2 133,00"/>
        <filter val="2 254,54"/>
        <filter val="2 354,54"/>
        <filter val="20,00"/>
        <filter val="20,89"/>
        <filter val="200,00"/>
        <filter val="219,00"/>
        <filter val="23,00"/>
        <filter val="25,00"/>
        <filter val="280,00"/>
        <filter val="3,00"/>
        <filter val="34,00"/>
        <filter val="37,88"/>
        <filter val="379,00"/>
        <filter val="4"/>
        <filter val="42,00"/>
        <filter val="431,53"/>
        <filter val="47,07"/>
        <filter val="49,00"/>
        <filter val="5,00"/>
        <filter val="5,19"/>
        <filter val="50,00"/>
        <filter val="51,85"/>
        <filter val="512,00"/>
        <filter val="58,00"/>
        <filter val="6,00"/>
        <filter val="6,11"/>
        <filter val="60,00"/>
        <filter val="61,00"/>
        <filter val="7,00"/>
        <filter val="706,00"/>
        <filter val="8,00"/>
        <filter val="8,50"/>
        <filter val="9,26"/>
        <filter val="9,58"/>
        <filter val="94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