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011B40C-F8C1-484A-9E45-C714E4AAB6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6" i="1"/>
  <c r="Y72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Y232" i="1"/>
  <c r="BP228" i="1"/>
  <c r="BN228" i="1"/>
  <c r="Z228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F511" i="1"/>
  <c r="Y80" i="1"/>
  <c r="H9" i="1"/>
  <c r="B511" i="1"/>
  <c r="X502" i="1"/>
  <c r="X504" i="1" s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215" i="1" s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W511" i="1"/>
  <c r="E511" i="1"/>
  <c r="Y93" i="1"/>
  <c r="G511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98" i="1"/>
  <c r="Z311" i="1"/>
  <c r="Z80" i="1"/>
  <c r="Z44" i="1"/>
  <c r="Z506" i="1" s="1"/>
  <c r="Y501" i="1"/>
  <c r="Z203" i="1"/>
  <c r="Z177" i="1"/>
  <c r="Z303" i="1"/>
  <c r="Z293" i="1"/>
  <c r="Z231" i="1"/>
  <c r="Z17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<sst xmlns="http://schemas.openxmlformats.org/spreadsheetml/2006/main" count="2207" uniqueCount="806">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</sst>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474</v>
      </c>
      <c r="Y41" s="550">
        <f>IFERROR(IF(X41="",0,CEILING((X41/$H41),1)*$H41),"")</f>
        <v>475.20000000000005</v>
      </c>
      <c r="Z41" s="36">
        <f>IFERROR(IF(Y41=0,"",ROUNDUP(Y41/H41,0)*0.01898),"")</f>
        <v>0.83511999999999997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493.09166666666658</v>
      </c>
      <c r="BN41" s="64">
        <f>IFERROR(Y41*I41/H41,"0")</f>
        <v>494.34</v>
      </c>
      <c r="BO41" s="64">
        <f>IFERROR(1/J41*(X41/H41),"0")</f>
        <v>0.68576388888888884</v>
      </c>
      <c r="BP41" s="64">
        <f>IFERROR(1/J41*(Y41/H41),"0")</f>
        <v>0.6875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43.888888888888886</v>
      </c>
      <c r="Y44" s="551">
        <f>IFERROR(Y41/H41,"0")+IFERROR(Y42/H42,"0")+IFERROR(Y43/H43,"0")</f>
        <v>44</v>
      </c>
      <c r="Z44" s="551">
        <f>IFERROR(IF(Z41="",0,Z41),"0")+IFERROR(IF(Z42="",0,Z42),"0")+IFERROR(IF(Z43="",0,Z43),"0")</f>
        <v>0.83511999999999997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474</v>
      </c>
      <c r="Y45" s="551">
        <f>IFERROR(SUM(Y41:Y43),"0")</f>
        <v>475.20000000000005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36</v>
      </c>
      <c r="Y52" s="55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37.398214285714289</v>
      </c>
      <c r="BN52" s="64">
        <f t="shared" ref="BN52:BN57" si="8">IFERROR(Y52*I52/H52,"0")</f>
        <v>46.54</v>
      </c>
      <c r="BO52" s="64">
        <f t="shared" ref="BO52:BO57" si="9">IFERROR(1/J52*(X52/H52),"0")</f>
        <v>5.0223214285714288E-2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154</v>
      </c>
      <c r="Y53" s="550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160.20277777777775</v>
      </c>
      <c r="BN53" s="64">
        <f t="shared" si="8"/>
        <v>168.52499999999998</v>
      </c>
      <c r="BO53" s="64">
        <f t="shared" si="9"/>
        <v>0.2228009259259259</v>
      </c>
      <c r="BP53" s="64">
        <f t="shared" si="10"/>
        <v>0.23437499999999997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76</v>
      </c>
      <c r="Y55" s="550">
        <f t="shared" si="6"/>
        <v>76</v>
      </c>
      <c r="Z55" s="36">
        <f>IFERROR(IF(Y55=0,"",ROUNDUP(Y55/H55,0)*0.00902),"")</f>
        <v>0.17138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79.989999999999995</v>
      </c>
      <c r="BN55" s="64">
        <f t="shared" si="8"/>
        <v>79.989999999999995</v>
      </c>
      <c r="BO55" s="64">
        <f t="shared" si="9"/>
        <v>0.14393939393939395</v>
      </c>
      <c r="BP55" s="64">
        <f t="shared" si="10"/>
        <v>0.14393939393939395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36.473544973544975</v>
      </c>
      <c r="Y58" s="551">
        <f>IFERROR(Y52/H52,"0")+IFERROR(Y53/H53,"0")+IFERROR(Y54/H54,"0")+IFERROR(Y55/H55,"0")+IFERROR(Y56/H56,"0")+IFERROR(Y57/H57,"0")</f>
        <v>38</v>
      </c>
      <c r="Z58" s="551">
        <f>IFERROR(IF(Z52="",0,Z52),"0")+IFERROR(IF(Z53="",0,Z53),"0")+IFERROR(IF(Z54="",0,Z54),"0")+IFERROR(IF(Z55="",0,Z55),"0")+IFERROR(IF(Z56="",0,Z56),"0")+IFERROR(IF(Z57="",0,Z57),"0")</f>
        <v>0.53200000000000003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266</v>
      </c>
      <c r="Y59" s="551">
        <f>IFERROR(SUM(Y52:Y57),"0")</f>
        <v>282.8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104</v>
      </c>
      <c r="Y61" s="55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108.18888888888888</v>
      </c>
      <c r="BN61" s="64">
        <f>IFERROR(Y61*I61/H61,"0")</f>
        <v>112.34999999999998</v>
      </c>
      <c r="BO61" s="64">
        <f>IFERROR(1/J61*(X61/H61),"0")</f>
        <v>0.15046296296296297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9.6296296296296298</v>
      </c>
      <c r="Y65" s="551">
        <f>IFERROR(Y61/H61,"0")+IFERROR(Y62/H62,"0")+IFERROR(Y63/H63,"0")+IFERROR(Y64/H64,"0")</f>
        <v>10</v>
      </c>
      <c r="Z65" s="551">
        <f>IFERROR(IF(Z61="",0,Z61),"0")+IFERROR(IF(Z62="",0,Z62),"0")+IFERROR(IF(Z63="",0,Z63),"0")+IFERROR(IF(Z64="",0,Z64),"0")</f>
        <v>0.1898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104</v>
      </c>
      <c r="Y66" s="551">
        <f>IFERROR(SUM(Y61:Y64),"0")</f>
        <v>108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522</v>
      </c>
      <c r="Y89" s="550">
        <f>IFERROR(IF(X89="",0,CEILING((X89/$H89),1)*$H89),"")</f>
        <v>529.20000000000005</v>
      </c>
      <c r="Z89" s="36">
        <f>IFERROR(IF(Y89=0,"",ROUNDUP(Y89/H89,0)*0.01898),"")</f>
        <v>0.93002000000000007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543.02499999999998</v>
      </c>
      <c r="BN89" s="64">
        <f>IFERROR(Y89*I89/H89,"0")</f>
        <v>550.51499999999999</v>
      </c>
      <c r="BO89" s="64">
        <f>IFERROR(1/J89*(X89/H89),"0")</f>
        <v>0.75520833333333326</v>
      </c>
      <c r="BP89" s="64">
        <f>IFERROR(1/J89*(Y89/H89),"0")</f>
        <v>0.765625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32</v>
      </c>
      <c r="Y91" s="550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33.493333333333332</v>
      </c>
      <c r="BN91" s="64">
        <f>IFERROR(Y91*I91/H91,"0")</f>
        <v>37.68</v>
      </c>
      <c r="BO91" s="64">
        <f>IFERROR(1/J91*(X91/H91),"0")</f>
        <v>5.387205387205387E-2</v>
      </c>
      <c r="BP91" s="64">
        <f>IFERROR(1/J91*(Y91/H91),"0")</f>
        <v>6.0606060606060608E-2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55.444444444444443</v>
      </c>
      <c r="Y92" s="551">
        <f>IFERROR(Y89/H89,"0")+IFERROR(Y90/H90,"0")+IFERROR(Y91/H91,"0")</f>
        <v>57</v>
      </c>
      <c r="Z92" s="551">
        <f>IFERROR(IF(Z89="",0,Z89),"0")+IFERROR(IF(Z90="",0,Z90),"0")+IFERROR(IF(Z91="",0,Z91),"0")</f>
        <v>1.0021800000000001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554</v>
      </c>
      <c r="Y93" s="551">
        <f>IFERROR(SUM(Y89:Y91),"0")</f>
        <v>565.20000000000005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102</v>
      </c>
      <c r="Y95" s="550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108.53555555555555</v>
      </c>
      <c r="BN95" s="64">
        <f>IFERROR(Y95*I95/H95,"0")</f>
        <v>112.047</v>
      </c>
      <c r="BO95" s="64">
        <f>IFERROR(1/J95*(X95/H95),"0")</f>
        <v>0.19675925925925927</v>
      </c>
      <c r="BP95" s="64">
        <f>IFERROR(1/J95*(Y95/H95),"0")</f>
        <v>0.203125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63</v>
      </c>
      <c r="Y97" s="550">
        <f>IFERROR(IF(X97="",0,CEILING((X97/$H97),1)*$H97),"")</f>
        <v>64.800000000000011</v>
      </c>
      <c r="Z97" s="36">
        <f>IFERROR(IF(Y97=0,"",ROUNDUP(Y97/H97,0)*0.00651),"")</f>
        <v>0.15623999999999999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68.88</v>
      </c>
      <c r="BN97" s="64">
        <f>IFERROR(Y97*I97/H97,"0")</f>
        <v>70.848000000000013</v>
      </c>
      <c r="BO97" s="64">
        <f>IFERROR(1/J97*(X97/H97),"0")</f>
        <v>0.12820512820512822</v>
      </c>
      <c r="BP97" s="64">
        <f>IFERROR(1/J97*(Y97/H97),"0")</f>
        <v>0.1318681318681319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35.925925925925924</v>
      </c>
      <c r="Y100" s="551">
        <f>IFERROR(Y95/H95,"0")+IFERROR(Y96/H96,"0")+IFERROR(Y97/H97,"0")+IFERROR(Y98/H98,"0")+IFERROR(Y99/H99,"0")</f>
        <v>37</v>
      </c>
      <c r="Z100" s="551">
        <f>IFERROR(IF(Z95="",0,Z95),"0")+IFERROR(IF(Z96="",0,Z96),"0")+IFERROR(IF(Z97="",0,Z97),"0")+IFERROR(IF(Z98="",0,Z98),"0")+IFERROR(IF(Z99="",0,Z99),"0")</f>
        <v>0.40298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165</v>
      </c>
      <c r="Y101" s="551">
        <f>IFERROR(SUM(Y95:Y99),"0")</f>
        <v>170.10000000000002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607</v>
      </c>
      <c r="Y104" s="550">
        <f>IFERROR(IF(X104="",0,CEILING((X104/$H104),1)*$H104),"")</f>
        <v>615.6</v>
      </c>
      <c r="Z104" s="36">
        <f>IFERROR(IF(Y104=0,"",ROUNDUP(Y104/H104,0)*0.01898),"")</f>
        <v>1.08186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631.44861111111106</v>
      </c>
      <c r="BN104" s="64">
        <f>IFERROR(Y104*I104/H104,"0")</f>
        <v>640.39499999999987</v>
      </c>
      <c r="BO104" s="64">
        <f>IFERROR(1/J104*(X104/H104),"0")</f>
        <v>0.87818287037037035</v>
      </c>
      <c r="BP104" s="64">
        <f>IFERROR(1/J104*(Y104/H104),"0")</f>
        <v>0.890625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212</v>
      </c>
      <c r="Y106" s="550">
        <f>IFERROR(IF(X106="",0,CEILING((X106/$H106),1)*$H106),"")</f>
        <v>216</v>
      </c>
      <c r="Z106" s="36">
        <f>IFERROR(IF(Y106=0,"",ROUNDUP(Y106/H106,0)*0.00902),"")</f>
        <v>0.43296000000000001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221.89333333333332</v>
      </c>
      <c r="BN106" s="64">
        <f>IFERROR(Y106*I106/H106,"0")</f>
        <v>226.08</v>
      </c>
      <c r="BO106" s="64">
        <f>IFERROR(1/J106*(X106/H106),"0")</f>
        <v>0.35690235690235694</v>
      </c>
      <c r="BP106" s="64">
        <f>IFERROR(1/J106*(Y106/H106),"0")</f>
        <v>0.36363636363636365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103.31481481481481</v>
      </c>
      <c r="Y108" s="551">
        <f>IFERROR(Y104/H104,"0")+IFERROR(Y105/H105,"0")+IFERROR(Y106/H106,"0")+IFERROR(Y107/H107,"0")</f>
        <v>105</v>
      </c>
      <c r="Z108" s="551">
        <f>IFERROR(IF(Z104="",0,Z104),"0")+IFERROR(IF(Z105="",0,Z105),"0")+IFERROR(IF(Z106="",0,Z106),"0")+IFERROR(IF(Z107="",0,Z107),"0")</f>
        <v>1.5148200000000001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819</v>
      </c>
      <c r="Y109" s="551">
        <f>IFERROR(SUM(Y104:Y107),"0")</f>
        <v>831.6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107</v>
      </c>
      <c r="Y111" s="550">
        <f>IFERROR(IF(X111="",0,CEILING((X111/$H111),1)*$H111),"")</f>
        <v>108</v>
      </c>
      <c r="Z111" s="36">
        <f>IFERROR(IF(Y111=0,"",ROUNDUP(Y111/H111,0)*0.01898),"")</f>
        <v>0.1898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111.30972222222222</v>
      </c>
      <c r="BN111" s="64">
        <f>IFERROR(Y111*I111/H111,"0")</f>
        <v>112.34999999999998</v>
      </c>
      <c r="BO111" s="64">
        <f>IFERROR(1/J111*(X111/H111),"0")</f>
        <v>0.15480324074074073</v>
      </c>
      <c r="BP111" s="64">
        <f>IFERROR(1/J111*(Y111/H111),"0")</f>
        <v>0.15625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7</v>
      </c>
      <c r="Y113" s="550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7.5250000000000012</v>
      </c>
      <c r="BN113" s="64">
        <f>IFERROR(Y113*I113/H113,"0")</f>
        <v>7.7399999999999993</v>
      </c>
      <c r="BO113" s="64">
        <f>IFERROR(1/J113*(X113/H113),"0")</f>
        <v>1.6025641025641028E-2</v>
      </c>
      <c r="BP113" s="64">
        <f>IFERROR(1/J113*(Y113/H113),"0")</f>
        <v>1.6483516483516484E-2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12.824074074074073</v>
      </c>
      <c r="Y114" s="551">
        <f>IFERROR(Y111/H111,"0")+IFERROR(Y112/H112,"0")+IFERROR(Y113/H113,"0")</f>
        <v>13</v>
      </c>
      <c r="Z114" s="551">
        <f>IFERROR(IF(Z111="",0,Z111),"0")+IFERROR(IF(Z112="",0,Z112),"0")+IFERROR(IF(Z113="",0,Z113),"0")</f>
        <v>0.20932999999999999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114</v>
      </c>
      <c r="Y115" s="551">
        <f>IFERROR(SUM(Y111:Y113),"0")</f>
        <v>115.2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290</v>
      </c>
      <c r="Y119" s="550">
        <f>IFERROR(IF(X119="",0,CEILING((X119/$H119),1)*$H119),"")</f>
        <v>291.60000000000002</v>
      </c>
      <c r="Z119" s="36">
        <f>IFERROR(IF(Y119=0,"",ROUNDUP(Y119/H119,0)*0.00651),"")</f>
        <v>0.70308000000000004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317.06666666666666</v>
      </c>
      <c r="BN119" s="64">
        <f>IFERROR(Y119*I119/H119,"0")</f>
        <v>318.81599999999997</v>
      </c>
      <c r="BO119" s="64">
        <f>IFERROR(1/J119*(X119/H119),"0")</f>
        <v>0.59015059015059024</v>
      </c>
      <c r="BP119" s="64">
        <f>IFERROR(1/J119*(Y119/H119),"0")</f>
        <v>0.59340659340659341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107.4074074074074</v>
      </c>
      <c r="Y121" s="551">
        <f>IFERROR(Y117/H117,"0")+IFERROR(Y118/H118,"0")+IFERROR(Y119/H119,"0")+IFERROR(Y120/H120,"0")</f>
        <v>108</v>
      </c>
      <c r="Z121" s="551">
        <f>IFERROR(IF(Z117="",0,Z117),"0")+IFERROR(IF(Z118="",0,Z118),"0")+IFERROR(IF(Z119="",0,Z119),"0")+IFERROR(IF(Z120="",0,Z120),"0")</f>
        <v>0.70308000000000004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290</v>
      </c>
      <c r="Y122" s="551">
        <f>IFERROR(SUM(Y117:Y120),"0")</f>
        <v>291.60000000000002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8</v>
      </c>
      <c r="Y162" s="550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74</v>
      </c>
      <c r="Y164" s="550">
        <f t="shared" si="16"/>
        <v>75.600000000000009</v>
      </c>
      <c r="Z164" s="36">
        <f>IFERROR(IF(Y164=0,"",ROUNDUP(Y164/H164,0)*0.00902),"")</f>
        <v>0.16236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77.7</v>
      </c>
      <c r="BN164" s="64">
        <f t="shared" si="18"/>
        <v>79.38000000000001</v>
      </c>
      <c r="BO164" s="64">
        <f t="shared" si="19"/>
        <v>0.13347763347763347</v>
      </c>
      <c r="BP164" s="64">
        <f t="shared" si="20"/>
        <v>0.13636363636363635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19.523809523809522</v>
      </c>
      <c r="Y171" s="551">
        <f>IFERROR(Y162/H162,"0")+IFERROR(Y163/H163,"0")+IFERROR(Y164/H164,"0")+IFERROR(Y165/H165,"0")+IFERROR(Y166/H166,"0")+IFERROR(Y167/H167,"0")+IFERROR(Y168/H168,"0")+IFERROR(Y169/H169,"0")+IFERROR(Y170/H170,"0")</f>
        <v>20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0.1804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82</v>
      </c>
      <c r="Y172" s="551">
        <f>IFERROR(SUM(Y162:Y170),"0")</f>
        <v>84.000000000000014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354</v>
      </c>
      <c r="Y195" s="550">
        <f t="shared" ref="Y195:Y202" si="21">IFERROR(IF(X195="",0,CEILING((X195/$H195),1)*$H195),"")</f>
        <v>356.40000000000003</v>
      </c>
      <c r="Z195" s="36">
        <f>IFERROR(IF(Y195=0,"",ROUNDUP(Y195/H195,0)*0.00902),"")</f>
        <v>0.59532000000000007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367.76666666666665</v>
      </c>
      <c r="BN195" s="64">
        <f t="shared" ref="BN195:BN202" si="23">IFERROR(Y195*I195/H195,"0")</f>
        <v>370.26</v>
      </c>
      <c r="BO195" s="64">
        <f t="shared" ref="BO195:BO202" si="24">IFERROR(1/J195*(X195/H195),"0")</f>
        <v>0.49663299663299665</v>
      </c>
      <c r="BP195" s="64">
        <f t="shared" ref="BP195:BP202" si="25">IFERROR(1/J195*(Y195/H195),"0")</f>
        <v>0.5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386</v>
      </c>
      <c r="Y196" s="550">
        <f t="shared" si="21"/>
        <v>388.8</v>
      </c>
      <c r="Z196" s="36">
        <f>IFERROR(IF(Y196=0,"",ROUNDUP(Y196/H196,0)*0.00902),"")</f>
        <v>0.64944000000000002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401.01111111111106</v>
      </c>
      <c r="BN196" s="64">
        <f t="shared" si="23"/>
        <v>403.92</v>
      </c>
      <c r="BO196" s="64">
        <f t="shared" si="24"/>
        <v>0.54152637485970823</v>
      </c>
      <c r="BP196" s="64">
        <f t="shared" si="25"/>
        <v>0.54545454545454541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592</v>
      </c>
      <c r="Y198" s="550">
        <f t="shared" si="21"/>
        <v>594</v>
      </c>
      <c r="Z198" s="36">
        <f>IFERROR(IF(Y198=0,"",ROUNDUP(Y198/H198,0)*0.00902),"")</f>
        <v>0.99219999999999997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615.02222222222224</v>
      </c>
      <c r="BN198" s="64">
        <f t="shared" si="23"/>
        <v>617.1</v>
      </c>
      <c r="BO198" s="64">
        <f t="shared" si="24"/>
        <v>0.83052749719416386</v>
      </c>
      <c r="BP198" s="64">
        <f t="shared" si="25"/>
        <v>0.83333333333333326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6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6.3333333333333321</v>
      </c>
      <c r="BN200" s="64">
        <f t="shared" si="23"/>
        <v>7.6</v>
      </c>
      <c r="BO200" s="64">
        <f t="shared" si="24"/>
        <v>1.4245014245014245E-2</v>
      </c>
      <c r="BP200" s="64">
        <f t="shared" si="25"/>
        <v>1.7094017094017096E-2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258.33333333333331</v>
      </c>
      <c r="Y203" s="551">
        <f>IFERROR(Y195/H195,"0")+IFERROR(Y196/H196,"0")+IFERROR(Y197/H197,"0")+IFERROR(Y198/H198,"0")+IFERROR(Y199/H199,"0")+IFERROR(Y200/H200,"0")+IFERROR(Y201/H201,"0")+IFERROR(Y202/H202,"0")</f>
        <v>261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2.3022200000000002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1353</v>
      </c>
      <c r="Y204" s="551">
        <f>IFERROR(SUM(Y195:Y202),"0")</f>
        <v>1362.6000000000001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451</v>
      </c>
      <c r="Y208" s="550">
        <f t="shared" si="26"/>
        <v>452.4</v>
      </c>
      <c r="Z208" s="36">
        <f>IFERROR(IF(Y208=0,"",ROUNDUP(Y208/H208,0)*0.01898),"")</f>
        <v>0.98696000000000006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477.90448275862065</v>
      </c>
      <c r="BN208" s="64">
        <f t="shared" si="28"/>
        <v>479.38799999999998</v>
      </c>
      <c r="BO208" s="64">
        <f t="shared" si="29"/>
        <v>0.80998563218390807</v>
      </c>
      <c r="BP208" s="64">
        <f t="shared" si="30"/>
        <v>0.8125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136</v>
      </c>
      <c r="Y209" s="550">
        <f t="shared" si="26"/>
        <v>136.79999999999998</v>
      </c>
      <c r="Z209" s="36">
        <f t="shared" ref="Z209:Z214" si="31">IFERROR(IF(Y209=0,"",ROUNDUP(Y209/H209,0)*0.00651),"")</f>
        <v>0.37107000000000001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151.30000000000001</v>
      </c>
      <c r="BN209" s="64">
        <f t="shared" si="28"/>
        <v>152.19</v>
      </c>
      <c r="BO209" s="64">
        <f t="shared" si="29"/>
        <v>0.31135531135531141</v>
      </c>
      <c r="BP209" s="64">
        <f t="shared" si="30"/>
        <v>0.31318681318681318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58</v>
      </c>
      <c r="Y211" s="550">
        <f t="shared" si="26"/>
        <v>60</v>
      </c>
      <c r="Z211" s="36">
        <f t="shared" si="31"/>
        <v>0.16275000000000001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64.09</v>
      </c>
      <c r="BN211" s="64">
        <f t="shared" si="28"/>
        <v>66.300000000000011</v>
      </c>
      <c r="BO211" s="64">
        <f t="shared" si="29"/>
        <v>0.13278388278388281</v>
      </c>
      <c r="BP211" s="64">
        <f t="shared" si="30"/>
        <v>0.13736263736263737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67</v>
      </c>
      <c r="Y213" s="550">
        <f t="shared" si="26"/>
        <v>67.2</v>
      </c>
      <c r="Z213" s="36">
        <f t="shared" si="31"/>
        <v>0.18228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74.034999999999997</v>
      </c>
      <c r="BN213" s="64">
        <f t="shared" si="28"/>
        <v>74.256000000000014</v>
      </c>
      <c r="BO213" s="64">
        <f t="shared" si="29"/>
        <v>0.1533882783882784</v>
      </c>
      <c r="BP213" s="64">
        <f t="shared" si="30"/>
        <v>0.15384615384615388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110</v>
      </c>
      <c r="Y214" s="550">
        <f t="shared" si="26"/>
        <v>110.39999999999999</v>
      </c>
      <c r="Z214" s="36">
        <f t="shared" si="31"/>
        <v>0.29946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121.825</v>
      </c>
      <c r="BN214" s="64">
        <f t="shared" si="28"/>
        <v>122.268</v>
      </c>
      <c r="BO214" s="64">
        <f t="shared" si="29"/>
        <v>0.25183150183150188</v>
      </c>
      <c r="BP214" s="64">
        <f t="shared" si="30"/>
        <v>0.25274725274725279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206.42241379310346</v>
      </c>
      <c r="Y215" s="551">
        <f>IFERROR(Y206/H206,"0")+IFERROR(Y207/H207,"0")+IFERROR(Y208/H208,"0")+IFERROR(Y209/H209,"0")+IFERROR(Y210/H210,"0")+IFERROR(Y211/H211,"0")+IFERROR(Y212/H212,"0")+IFERROR(Y213/H213,"0")+IFERROR(Y214/H214,"0")</f>
        <v>208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2.0025200000000001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822</v>
      </c>
      <c r="Y216" s="551">
        <f>IFERROR(SUM(Y206:Y214),"0")</f>
        <v>826.8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732</v>
      </c>
      <c r="Y315" s="550">
        <f>IFERROR(IF(X315="",0,CEILING((X315/$H315),1)*$H315),"")</f>
        <v>733.19999999999993</v>
      </c>
      <c r="Z315" s="36">
        <f>IFERROR(IF(Y315=0,"",ROUNDUP(Y315/H315,0)*0.01898),"")</f>
        <v>1.7841199999999999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780.70615384615394</v>
      </c>
      <c r="BN315" s="64">
        <f>IFERROR(Y315*I315/H315,"0")</f>
        <v>781.9860000000001</v>
      </c>
      <c r="BO315" s="64">
        <f>IFERROR(1/J315*(X315/H315),"0")</f>
        <v>1.466346153846154</v>
      </c>
      <c r="BP315" s="64">
        <f>IFERROR(1/J315*(Y315/H315),"0")</f>
        <v>1.46875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93.846153846153854</v>
      </c>
      <c r="Y317" s="551">
        <f>IFERROR(Y314/H314,"0")+IFERROR(Y315/H315,"0")+IFERROR(Y316/H316,"0")</f>
        <v>94</v>
      </c>
      <c r="Z317" s="551">
        <f>IFERROR(IF(Z314="",0,Z314),"0")+IFERROR(IF(Z315="",0,Z315),"0")+IFERROR(IF(Z316="",0,Z316),"0")</f>
        <v>1.7841199999999999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732</v>
      </c>
      <c r="Y318" s="551">
        <f>IFERROR(SUM(Y314:Y316),"0")</f>
        <v>733.19999999999993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8</v>
      </c>
      <c r="Y322" s="550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9.2705882352941185</v>
      </c>
      <c r="BN322" s="64">
        <f>IFERROR(Y322*I322/H322,"0")</f>
        <v>11.82</v>
      </c>
      <c r="BO322" s="64">
        <f>IFERROR(1/J322*(X322/H322),"0")</f>
        <v>1.7237664296487831E-2</v>
      </c>
      <c r="BP322" s="64">
        <f>IFERROR(1/J322*(Y322/H322),"0")</f>
        <v>2.197802197802198E-2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22</v>
      </c>
      <c r="Y323" s="550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11.764705882352942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30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829</v>
      </c>
      <c r="Y342" s="550">
        <f t="shared" ref="Y342:Y348" si="42">IFERROR(IF(X342="",0,CEILING((X342/$H342),1)*$H342),"")</f>
        <v>840</v>
      </c>
      <c r="Z342" s="36">
        <f>IFERROR(IF(Y342=0,"",ROUNDUP(Y342/H342,0)*0.02175),"")</f>
        <v>1.218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855.52800000000002</v>
      </c>
      <c r="BN342" s="64">
        <f t="shared" ref="BN342:BN348" si="44">IFERROR(Y342*I342/H342,"0")</f>
        <v>866.88</v>
      </c>
      <c r="BO342" s="64">
        <f t="shared" ref="BO342:BO348" si="45">IFERROR(1/J342*(X342/H342),"0")</f>
        <v>1.1513888888888888</v>
      </c>
      <c r="BP342" s="64">
        <f t="shared" ref="BP342:BP348" si="46">IFERROR(1/J342*(Y342/H342),"0")</f>
        <v>1.1666666666666665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3212</v>
      </c>
      <c r="Y345" s="550">
        <f t="shared" si="42"/>
        <v>3225</v>
      </c>
      <c r="Z345" s="36">
        <f>IFERROR(IF(Y345=0,"",ROUNDUP(Y345/H345,0)*0.02175),"")</f>
        <v>4.6762499999999996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3314.7840000000001</v>
      </c>
      <c r="BN345" s="64">
        <f t="shared" si="44"/>
        <v>3328.2</v>
      </c>
      <c r="BO345" s="64">
        <f t="shared" si="45"/>
        <v>4.4611111111111104</v>
      </c>
      <c r="BP345" s="64">
        <f t="shared" si="46"/>
        <v>4.4791666666666661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269.39999999999998</v>
      </c>
      <c r="Y349" s="551">
        <f>IFERROR(Y342/H342,"0")+IFERROR(Y343/H343,"0")+IFERROR(Y344/H344,"0")+IFERROR(Y345/H345,"0")+IFERROR(Y346/H346,"0")+IFERROR(Y347/H347,"0")+IFERROR(Y348/H348,"0")</f>
        <v>271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5.8942499999999995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4041</v>
      </c>
      <c r="Y350" s="551">
        <f>IFERROR(SUM(Y342:Y348),"0")</f>
        <v>4065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12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12.483333333333333</v>
      </c>
      <c r="BN367" s="64">
        <f>IFERROR(Y367*I367/H367,"0")</f>
        <v>22.47</v>
      </c>
      <c r="BO367" s="64">
        <f>IFERROR(1/J367*(X367/H367),"0")</f>
        <v>1.7361111111111108E-2</v>
      </c>
      <c r="BP367" s="64">
        <f>IFERROR(1/J367*(Y367/H367),"0")</f>
        <v>3.125E-2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1.1111111111111109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12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3489</v>
      </c>
      <c r="Y377" s="550">
        <f>IFERROR(IF(X377="",0,CEILING((X377/$H377),1)*$H377),"")</f>
        <v>3492</v>
      </c>
      <c r="Z377" s="36">
        <f>IFERROR(IF(Y377=0,"",ROUNDUP(Y377/H377,0)*0.01898),"")</f>
        <v>7.3642400000000006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3690.1989999999996</v>
      </c>
      <c r="BN377" s="64">
        <f>IFERROR(Y377*I377/H377,"0")</f>
        <v>3693.3719999999998</v>
      </c>
      <c r="BO377" s="64">
        <f>IFERROR(1/J377*(X377/H377),"0")</f>
        <v>6.057291666666667</v>
      </c>
      <c r="BP377" s="64">
        <f>IFERROR(1/J377*(Y377/H377),"0")</f>
        <v>6.0625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387.66666666666669</v>
      </c>
      <c r="Y379" s="551">
        <f>IFERROR(Y377/H377,"0")+IFERROR(Y378/H378,"0")</f>
        <v>388</v>
      </c>
      <c r="Z379" s="551">
        <f>IFERROR(IF(Z377="",0,Z377),"0")+IFERROR(IF(Z378="",0,Z378),"0")</f>
        <v>7.3642400000000006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3489</v>
      </c>
      <c r="Y380" s="551">
        <f>IFERROR(SUM(Y377:Y378),"0")</f>
        <v>3492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4</v>
      </c>
      <c r="Y388" s="550">
        <f t="shared" ref="Y388:Y397" si="4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4.1555555555555559</v>
      </c>
      <c r="BN388" s="64">
        <f t="shared" ref="BN388:BN397" si="49">IFERROR(Y388*I388/H388,"0")</f>
        <v>5.61</v>
      </c>
      <c r="BO388" s="64">
        <f t="shared" ref="BO388:BO397" si="50">IFERROR(1/J388*(X388/H388),"0")</f>
        <v>5.6116722783389446E-3</v>
      </c>
      <c r="BP388" s="64">
        <f t="shared" ref="BP388:BP397" si="51">IFERROR(1/J388*(Y388/H388),"0")</f>
        <v>7.575757575757576E-3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0.7407407407407407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4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57</v>
      </c>
      <c r="Y430" s="550">
        <f t="shared" ref="Y430:Y442" si="53">IFERROR(IF(X430="",0,CEILING((X430/$H430),1)*$H430),"")</f>
        <v>58.080000000000005</v>
      </c>
      <c r="Z430" s="36">
        <f t="shared" ref="Z430:Z436" si="54">IFERROR(IF(Y430=0,"",ROUNDUP(Y430/H430,0)*0.01196),"")</f>
        <v>0.13156000000000001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60.886363636363626</v>
      </c>
      <c r="BN430" s="64">
        <f t="shared" ref="BN430:BN442" si="56">IFERROR(Y430*I430/H430,"0")</f>
        <v>62.040000000000006</v>
      </c>
      <c r="BO430" s="64">
        <f t="shared" ref="BO430:BO442" si="57">IFERROR(1/J430*(X430/H430),"0")</f>
        <v>0.10380244755244755</v>
      </c>
      <c r="BP430" s="64">
        <f t="shared" ref="BP430:BP442" si="58">IFERROR(1/J430*(Y430/H430),"0")</f>
        <v>0.10576923076923078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660</v>
      </c>
      <c r="Y433" s="550">
        <f t="shared" si="53"/>
        <v>660</v>
      </c>
      <c r="Z433" s="36">
        <f t="shared" si="54"/>
        <v>1.4950000000000001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704.99999999999989</v>
      </c>
      <c r="BN433" s="64">
        <f t="shared" si="56"/>
        <v>704.99999999999989</v>
      </c>
      <c r="BO433" s="64">
        <f t="shared" si="57"/>
        <v>1.2019230769230771</v>
      </c>
      <c r="BP433" s="64">
        <f t="shared" si="58"/>
        <v>1.2019230769230771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135.79545454545453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1.62656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717</v>
      </c>
      <c r="Y444" s="551">
        <f>IFERROR(SUM(Y430:Y442),"0")</f>
        <v>718.08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1010</v>
      </c>
      <c r="Y446" s="550">
        <f>IFERROR(IF(X446="",0,CEILING((X446/$H446),1)*$H446),"")</f>
        <v>1013.76</v>
      </c>
      <c r="Z446" s="36">
        <f>IFERROR(IF(Y446=0,"",ROUNDUP(Y446/H446,0)*0.01196),"")</f>
        <v>2.2963200000000001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1078.8636363636363</v>
      </c>
      <c r="BN446" s="64">
        <f>IFERROR(Y446*I446/H446,"0")</f>
        <v>1082.8799999999999</v>
      </c>
      <c r="BO446" s="64">
        <f>IFERROR(1/J446*(X446/H446),"0")</f>
        <v>1.839306526806527</v>
      </c>
      <c r="BP446" s="64">
        <f>IFERROR(1/J446*(Y446/H446),"0")</f>
        <v>1.8461538461538463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191.28787878787878</v>
      </c>
      <c r="Y449" s="551">
        <f>IFERROR(Y446/H446,"0")+IFERROR(Y447/H447,"0")+IFERROR(Y448/H448,"0")</f>
        <v>192</v>
      </c>
      <c r="Z449" s="551">
        <f>IFERROR(IF(Z446="",0,Z446),"0")+IFERROR(IF(Z447="",0,Z447),"0")+IFERROR(IF(Z448="",0,Z448),"0")</f>
        <v>2.2963200000000001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1010</v>
      </c>
      <c r="Y450" s="551">
        <f>IFERROR(SUM(Y446:Y448),"0")</f>
        <v>1013.76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334</v>
      </c>
      <c r="Y452" s="550">
        <f t="shared" ref="Y452:Y457" si="59">IFERROR(IF(X452="",0,CEILING((X452/$H452),1)*$H452),"")</f>
        <v>337.92</v>
      </c>
      <c r="Z452" s="36">
        <f>IFERROR(IF(Y452=0,"",ROUNDUP(Y452/H452,0)*0.01196),"")</f>
        <v>0.76544000000000001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356.77272727272725</v>
      </c>
      <c r="BN452" s="64">
        <f t="shared" ref="BN452:BN457" si="61">IFERROR(Y452*I452/H452,"0")</f>
        <v>360.96</v>
      </c>
      <c r="BO452" s="64">
        <f t="shared" ref="BO452:BO457" si="62">IFERROR(1/J452*(X452/H452),"0")</f>
        <v>0.60824592074592077</v>
      </c>
      <c r="BP452" s="64">
        <f t="shared" ref="BP452:BP457" si="63">IFERROR(1/J452*(Y452/H452),"0")</f>
        <v>0.61538461538461542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325</v>
      </c>
      <c r="Y453" s="550">
        <f t="shared" si="59"/>
        <v>327.36</v>
      </c>
      <c r="Z453" s="36">
        <f>IFERROR(IF(Y453=0,"",ROUNDUP(Y453/H453,0)*0.01196),"")</f>
        <v>0.74151999999999996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347.15909090909088</v>
      </c>
      <c r="BN453" s="64">
        <f t="shared" si="61"/>
        <v>349.68</v>
      </c>
      <c r="BO453" s="64">
        <f t="shared" si="62"/>
        <v>0.59185606060606055</v>
      </c>
      <c r="BP453" s="64">
        <f t="shared" si="63"/>
        <v>0.59615384615384615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182</v>
      </c>
      <c r="Y454" s="550">
        <f t="shared" si="59"/>
        <v>184.8</v>
      </c>
      <c r="Z454" s="36">
        <f>IFERROR(IF(Y454=0,"",ROUNDUP(Y454/H454,0)*0.01196),"")</f>
        <v>0.41860000000000003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194.40909090909091</v>
      </c>
      <c r="BN454" s="64">
        <f t="shared" si="61"/>
        <v>197.39999999999998</v>
      </c>
      <c r="BO454" s="64">
        <f t="shared" si="62"/>
        <v>0.33143939393939392</v>
      </c>
      <c r="BP454" s="64">
        <f t="shared" si="63"/>
        <v>0.33653846153846156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159.28030303030303</v>
      </c>
      <c r="Y458" s="551">
        <f>IFERROR(Y452/H452,"0")+IFERROR(Y453/H453,"0")+IFERROR(Y454/H454,"0")+IFERROR(Y455/H455,"0")+IFERROR(Y456/H456,"0")+IFERROR(Y457/H457,"0")</f>
        <v>161</v>
      </c>
      <c r="Z458" s="551">
        <f>IFERROR(IF(Z452="",0,Z452),"0")+IFERROR(IF(Z453="",0,Z453),"0")+IFERROR(IF(Z454="",0,Z454),"0")+IFERROR(IF(Z455="",0,Z455),"0")+IFERROR(IF(Z456="",0,Z456),"0")+IFERROR(IF(Z457="",0,Z457),"0")</f>
        <v>1.9255599999999999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841</v>
      </c>
      <c r="Y459" s="551">
        <f>IFERROR(SUM(Y452:Y457),"0")</f>
        <v>850.07999999999993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15919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16045.37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16738.448803865616</v>
      </c>
      <c r="Y502" s="551">
        <f>IFERROR(SUM(BN22:BN498),"0")</f>
        <v>16871.135999999999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17413.448803865616</v>
      </c>
      <c r="Y504" s="551">
        <f>GrossWeightTotalR+PalletQtyTotalR*25</f>
        <v>17546.135999999999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2140.0813014196378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2159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30.897110000000005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475.20000000000005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390.8</v>
      </c>
      <c r="E511" s="46">
        <f>IFERROR(Y89*1,"0")+IFERROR(Y90*1,"0")+IFERROR(Y91*1,"0")+IFERROR(Y95*1,"0")+IFERROR(Y96*1,"0")+IFERROR(Y97*1,"0")+IFERROR(Y98*1,"0")+IFERROR(Y99*1,"0")</f>
        <v>735.3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1238.4000000000001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84.000000000000014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2189.4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766.35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4065</v>
      </c>
      <c r="U511" s="46">
        <f>IFERROR(Y367*1,"0")+IFERROR(Y368*1,"0")+IFERROR(Y369*1,"0")+IFERROR(Y373*1,"0")+IFERROR(Y377*1,"0")+IFERROR(Y378*1,"0")+IFERROR(Y382*1,"0")</f>
        <v>3513.6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2581.9200000000005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