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A0A8FBB-A2A0-4CD3-9108-1AD502E29D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W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Z215" i="1" s="1"/>
  <c r="BN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Z255" i="1" s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11" i="1"/>
  <c r="Y337" i="1"/>
  <c r="BP343" i="1"/>
  <c r="BN343" i="1"/>
  <c r="Z343" i="1"/>
  <c r="Z349" i="1" s="1"/>
  <c r="BP347" i="1"/>
  <c r="BN347" i="1"/>
  <c r="Z347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Y443" i="1"/>
  <c r="BP436" i="1"/>
  <c r="BN436" i="1"/>
  <c r="Z436" i="1"/>
  <c r="BP439" i="1"/>
  <c r="BN439" i="1"/>
  <c r="Z439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Y503" i="1" l="1"/>
  <c r="Z303" i="1"/>
  <c r="Z293" i="1"/>
  <c r="Z473" i="1"/>
  <c r="Z398" i="1"/>
  <c r="Z203" i="1"/>
  <c r="Z177" i="1"/>
  <c r="Z153" i="1"/>
  <c r="Z108" i="1"/>
  <c r="Z32" i="1"/>
  <c r="Z506" i="1" s="1"/>
  <c r="Y505" i="1"/>
  <c r="Y502" i="1"/>
  <c r="Y504" i="1" s="1"/>
  <c r="Z231" i="1"/>
  <c r="Y501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<sst xmlns="http://schemas.openxmlformats.org/spreadsheetml/2006/main" count="2207" uniqueCount="806">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</sst>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30</v>
      </c>
      <c r="Y163" s="550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8.3999999999999986</v>
      </c>
      <c r="Y168" s="55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8.7999999999999989</v>
      </c>
      <c r="BN168" s="64">
        <f t="shared" si="18"/>
        <v>8.8000000000000007</v>
      </c>
      <c r="BO168" s="64">
        <f t="shared" si="19"/>
        <v>1.7094017094017092E-2</v>
      </c>
      <c r="BP168" s="64">
        <f t="shared" si="20"/>
        <v>1.7094017094017096E-2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11.142857142857142</v>
      </c>
      <c r="Y171" s="551">
        <f>IFERROR(Y162/H162,"0")+IFERROR(Y163/H163,"0")+IFERROR(Y164/H164,"0")+IFERROR(Y165/H165,"0")+IFERROR(Y166/H166,"0")+IFERROR(Y167/H167,"0")+IFERROR(Y168/H168,"0")+IFERROR(Y169/H169,"0")+IFERROR(Y170/H170,"0")</f>
        <v>12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9.2240000000000003E-2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38.4</v>
      </c>
      <c r="Y172" s="551">
        <f>IFERROR(SUM(Y162:Y170),"0")</f>
        <v>42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100</v>
      </c>
      <c r="Y195" s="550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100</v>
      </c>
      <c r="Y196" s="55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100</v>
      </c>
      <c r="Y198" s="55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103.88888888888889</v>
      </c>
      <c r="BN198" s="64">
        <f t="shared" si="23"/>
        <v>106.59000000000002</v>
      </c>
      <c r="BO198" s="64">
        <f t="shared" si="24"/>
        <v>0.14029180695847362</v>
      </c>
      <c r="BP198" s="64">
        <f t="shared" si="25"/>
        <v>0.14393939393939395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55.555555555555557</v>
      </c>
      <c r="Y203" s="551">
        <f>IFERROR(Y195/H195,"0")+IFERROR(Y196/H196,"0")+IFERROR(Y197/H197,"0")+IFERROR(Y198/H198,"0")+IFERROR(Y199/H199,"0")+IFERROR(Y200/H200,"0")+IFERROR(Y201/H201,"0")+IFERROR(Y202/H202,"0")</f>
        <v>57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0.51414000000000004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300</v>
      </c>
      <c r="Y204" s="551">
        <f>IFERROR(SUM(Y195:Y202),"0")</f>
        <v>307.8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70</v>
      </c>
      <c r="Y206" s="550">
        <f t="shared" ref="Y206:Y214" si="26">IFERROR(IF(X206="",0,CEILING((X206/$H206),1)*$H206),"")</f>
        <v>72.899999999999991</v>
      </c>
      <c r="Z206" s="36">
        <f>IFERROR(IF(Y206=0,"",ROUNDUP(Y206/H206,0)*0.01898),"")</f>
        <v>0.17082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74.485185185185173</v>
      </c>
      <c r="BN206" s="64">
        <f t="shared" ref="BN206:BN214" si="28">IFERROR(Y206*I206/H206,"0")</f>
        <v>77.570999999999998</v>
      </c>
      <c r="BO206" s="64">
        <f t="shared" ref="BO206:BO214" si="29">IFERROR(1/J206*(X206/H206),"0")</f>
        <v>0.13503086419753088</v>
      </c>
      <c r="BP206" s="64">
        <f t="shared" ref="BP206:BP214" si="30">IFERROR(1/J206*(Y206/H206),"0")</f>
        <v>0.140625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80</v>
      </c>
      <c r="Y208" s="550">
        <f t="shared" si="26"/>
        <v>87</v>
      </c>
      <c r="Z208" s="36">
        <f>IFERROR(IF(Y208=0,"",ROUNDUP(Y208/H208,0)*0.01898),"")</f>
        <v>0.1898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84.772413793103453</v>
      </c>
      <c r="BN208" s="64">
        <f t="shared" si="28"/>
        <v>92.190000000000012</v>
      </c>
      <c r="BO208" s="64">
        <f t="shared" si="29"/>
        <v>0.14367816091954025</v>
      </c>
      <c r="BP208" s="64">
        <f t="shared" si="30"/>
        <v>0.15625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96</v>
      </c>
      <c r="Y209" s="550">
        <f t="shared" si="26"/>
        <v>96</v>
      </c>
      <c r="Z209" s="36">
        <f t="shared" ref="Z209:Z214" si="31">IFERROR(IF(Y209=0,"",ROUNDUP(Y209/H209,0)*0.00651),"")</f>
        <v>0.26040000000000002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106.8</v>
      </c>
      <c r="BN209" s="64">
        <f t="shared" si="28"/>
        <v>106.8</v>
      </c>
      <c r="BO209" s="64">
        <f t="shared" si="29"/>
        <v>0.2197802197802198</v>
      </c>
      <c r="BP209" s="64">
        <f t="shared" si="30"/>
        <v>0.2197802197802198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48</v>
      </c>
      <c r="Y211" s="550">
        <f t="shared" si="26"/>
        <v>48</v>
      </c>
      <c r="Z211" s="36">
        <f t="shared" si="31"/>
        <v>0.13020000000000001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53.040000000000006</v>
      </c>
      <c r="BN211" s="64">
        <f t="shared" si="28"/>
        <v>53.040000000000006</v>
      </c>
      <c r="BO211" s="64">
        <f t="shared" si="29"/>
        <v>0.1098901098901099</v>
      </c>
      <c r="BP211" s="64">
        <f t="shared" si="30"/>
        <v>0.1098901098901099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120</v>
      </c>
      <c r="Y212" s="550">
        <f t="shared" si="26"/>
        <v>120</v>
      </c>
      <c r="Z212" s="36">
        <f t="shared" si="31"/>
        <v>0.32550000000000001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132.60000000000002</v>
      </c>
      <c r="BN212" s="64">
        <f t="shared" si="28"/>
        <v>132.60000000000002</v>
      </c>
      <c r="BO212" s="64">
        <f t="shared" si="29"/>
        <v>0.27472527472527475</v>
      </c>
      <c r="BP212" s="64">
        <f t="shared" si="30"/>
        <v>0.27472527472527475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96</v>
      </c>
      <c r="Y213" s="550">
        <f t="shared" si="26"/>
        <v>96</v>
      </c>
      <c r="Z213" s="36">
        <f t="shared" si="31"/>
        <v>0.26040000000000002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106.08000000000001</v>
      </c>
      <c r="BN213" s="64">
        <f t="shared" si="28"/>
        <v>106.08000000000001</v>
      </c>
      <c r="BO213" s="64">
        <f t="shared" si="29"/>
        <v>0.2197802197802198</v>
      </c>
      <c r="BP213" s="64">
        <f t="shared" si="30"/>
        <v>0.2197802197802198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240</v>
      </c>
      <c r="Y214" s="550">
        <f t="shared" si="26"/>
        <v>240</v>
      </c>
      <c r="Z214" s="36">
        <f t="shared" si="31"/>
        <v>0.65100000000000002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267.83737760749256</v>
      </c>
      <c r="Y215" s="551">
        <f>IFERROR(Y206/H206,"0")+IFERROR(Y207/H207,"0")+IFERROR(Y208/H208,"0")+IFERROR(Y209/H209,"0")+IFERROR(Y210/H210,"0")+IFERROR(Y211/H211,"0")+IFERROR(Y212/H212,"0")+IFERROR(Y213/H213,"0")+IFERROR(Y214/H214,"0")</f>
        <v>269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1.9881199999999999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750</v>
      </c>
      <c r="Y216" s="551">
        <f>IFERROR(SUM(Y206:Y214),"0")</f>
        <v>759.9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19.2</v>
      </c>
      <c r="Y218" s="550">
        <f>IFERROR(IF(X218="",0,CEILING((X218/$H218),1)*$H218),"")</f>
        <v>19.2</v>
      </c>
      <c r="Z218" s="36">
        <f>IFERROR(IF(Y218=0,"",ROUNDUP(Y218/H218,0)*0.00651),"")</f>
        <v>5.2080000000000001E-2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21.216000000000001</v>
      </c>
      <c r="BN218" s="64">
        <f>IFERROR(Y218*I218/H218,"0")</f>
        <v>21.216000000000001</v>
      </c>
      <c r="BO218" s="64">
        <f>IFERROR(1/J218*(X218/H218),"0")</f>
        <v>4.3956043956043959E-2</v>
      </c>
      <c r="BP218" s="64">
        <f>IFERROR(1/J218*(Y218/H218),"0")</f>
        <v>4.3956043956043959E-2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9.6000000000000014</v>
      </c>
      <c r="Y219" s="550">
        <f>IFERROR(IF(X219="",0,CEILING((X219/$H219),1)*$H219),"")</f>
        <v>9.6</v>
      </c>
      <c r="Z219" s="36">
        <f>IFERROR(IF(Y219=0,"",ROUNDUP(Y219/H219,0)*0.00651),"")</f>
        <v>2.6040000000000001E-2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10.608000000000002</v>
      </c>
      <c r="BN219" s="64">
        <f>IFERROR(Y219*I219/H219,"0")</f>
        <v>10.608000000000001</v>
      </c>
      <c r="BO219" s="64">
        <f>IFERROR(1/J219*(X219/H219),"0")</f>
        <v>2.1978021978021983E-2</v>
      </c>
      <c r="BP219" s="64">
        <f>IFERROR(1/J219*(Y219/H219),"0")</f>
        <v>2.197802197802198E-2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12</v>
      </c>
      <c r="Y220" s="551">
        <f>IFERROR(Y218/H218,"0")+IFERROR(Y219/H219,"0")</f>
        <v>12</v>
      </c>
      <c r="Z220" s="551">
        <f>IFERROR(IF(Z218="",0,Z218),"0")+IFERROR(IF(Z219="",0,Z219),"0")</f>
        <v>7.8119999999999995E-2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28.8</v>
      </c>
      <c r="Y221" s="551">
        <f>IFERROR(SUM(Y218:Y219),"0")</f>
        <v>28.799999999999997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50</v>
      </c>
      <c r="Y296" s="550">
        <f t="shared" ref="Y296:Y302" si="37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53.214285714285715</v>
      </c>
      <c r="BN296" s="64">
        <f t="shared" ref="BN296:BN302" si="39">IFERROR(Y296*I296/H296,"0")</f>
        <v>53.64</v>
      </c>
      <c r="BO296" s="64">
        <f t="shared" ref="BO296:BO302" si="40">IFERROR(1/J296*(X296/H296),"0")</f>
        <v>9.0187590187590191E-2</v>
      </c>
      <c r="BP296" s="64">
        <f t="shared" ref="BP296:BP302" si="41">IFERROR(1/J296*(Y296/H296),"0")</f>
        <v>9.0909090909090912E-2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11.904761904761905</v>
      </c>
      <c r="Y303" s="551">
        <f>IFERROR(Y296/H296,"0")+IFERROR(Y297/H297,"0")+IFERROR(Y298/H298,"0")+IFERROR(Y299/H299,"0")+IFERROR(Y300/H300,"0")+IFERROR(Y301/H301,"0")+IFERROR(Y302/H302,"0")</f>
        <v>12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0.10824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50</v>
      </c>
      <c r="Y304" s="551">
        <f>IFERROR(SUM(Y296:Y302),"0")</f>
        <v>50.400000000000006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70</v>
      </c>
      <c r="Y314" s="550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74.325000000000003</v>
      </c>
      <c r="BN314" s="64">
        <f>IFERROR(Y314*I314/H314,"0")</f>
        <v>80.271000000000001</v>
      </c>
      <c r="BO314" s="64">
        <f>IFERROR(1/J314*(X314/H314),"0")</f>
        <v>0.13020833333333331</v>
      </c>
      <c r="BP314" s="64">
        <f>IFERROR(1/J314*(Y314/H314),"0")</f>
        <v>0.140625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180</v>
      </c>
      <c r="Y315" s="550">
        <f>IFERROR(IF(X315="",0,CEILING((X315/$H315),1)*$H315),"")</f>
        <v>187.2</v>
      </c>
      <c r="Z315" s="36">
        <f>IFERROR(IF(Y315=0,"",ROUNDUP(Y315/H315,0)*0.01898),"")</f>
        <v>0.45552000000000004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191.9769230769231</v>
      </c>
      <c r="BN315" s="64">
        <f>IFERROR(Y315*I315/H315,"0")</f>
        <v>199.65600000000001</v>
      </c>
      <c r="BO315" s="64">
        <f>IFERROR(1/J315*(X315/H315),"0")</f>
        <v>0.36057692307692307</v>
      </c>
      <c r="BP315" s="64">
        <f>IFERROR(1/J315*(Y315/H315),"0")</f>
        <v>0.375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32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33.977142857142859</v>
      </c>
      <c r="BN316" s="64">
        <f>IFERROR(Y316*I316/H316,"0")</f>
        <v>35.676000000000002</v>
      </c>
      <c r="BO316" s="64">
        <f>IFERROR(1/J316*(X316/H316),"0")</f>
        <v>5.9523809523809521E-2</v>
      </c>
      <c r="BP316" s="64">
        <f>IFERROR(1/J316*(Y316/H316),"0")</f>
        <v>6.25E-2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35.219780219780219</v>
      </c>
      <c r="Y317" s="551">
        <f>IFERROR(Y314/H314,"0")+IFERROR(Y315/H315,"0")+IFERROR(Y316/H316,"0")</f>
        <v>37</v>
      </c>
      <c r="Z317" s="551">
        <f>IFERROR(IF(Z314="",0,Z314),"0")+IFERROR(IF(Z315="",0,Z315),"0")+IFERROR(IF(Z316="",0,Z316),"0")</f>
        <v>0.70226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282</v>
      </c>
      <c r="Y318" s="551">
        <f>IFERROR(SUM(Y314:Y316),"0")</f>
        <v>296.40000000000003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4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0</v>
      </c>
      <c r="BN342" s="64">
        <f t="shared" ref="BN342:BN348" si="44">IFERROR(Y342*I342/H342,"0")</f>
        <v>0</v>
      </c>
      <c r="BO342" s="64">
        <f t="shared" ref="BO342:BO348" si="45">IFERROR(1/J342*(X342/H342),"0")</f>
        <v>0</v>
      </c>
      <c r="BP342" s="64">
        <f t="shared" ref="BP342:BP348" si="46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1500</v>
      </c>
      <c r="Y345" s="550">
        <f t="shared" si="4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1548</v>
      </c>
      <c r="BN345" s="64">
        <f t="shared" si="44"/>
        <v>1548</v>
      </c>
      <c r="BO345" s="64">
        <f t="shared" si="45"/>
        <v>2.083333333333333</v>
      </c>
      <c r="BP345" s="64">
        <f t="shared" si="46"/>
        <v>2.083333333333333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100</v>
      </c>
      <c r="Y349" s="551">
        <f>IFERROR(Y342/H342,"0")+IFERROR(Y343/H343,"0")+IFERROR(Y344/H344,"0")+IFERROR(Y345/H345,"0")+IFERROR(Y346/H346,"0")+IFERROR(Y347/H347,"0")+IFERROR(Y348/H348,"0")</f>
        <v>100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2.1749999999999998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1500</v>
      </c>
      <c r="Y350" s="551">
        <f>IFERROR(SUM(Y342:Y348),"0")</f>
        <v>1500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3500</v>
      </c>
      <c r="Y352" s="550">
        <f>IFERROR(IF(X352="",0,CEILING((X352/$H352),1)*$H352),"")</f>
        <v>3510</v>
      </c>
      <c r="Z352" s="36">
        <f>IFERROR(IF(Y352=0,"",ROUNDUP(Y352/H352,0)*0.02175),"")</f>
        <v>5.0894999999999992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3612</v>
      </c>
      <c r="BN352" s="64">
        <f>IFERROR(Y352*I352/H352,"0")</f>
        <v>3622.32</v>
      </c>
      <c r="BO352" s="64">
        <f>IFERROR(1/J352*(X352/H352),"0")</f>
        <v>4.8611111111111107</v>
      </c>
      <c r="BP352" s="64">
        <f>IFERROR(1/J352*(Y352/H352),"0")</f>
        <v>4.875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233.33333333333334</v>
      </c>
      <c r="Y354" s="551">
        <f>IFERROR(Y352/H352,"0")+IFERROR(Y353/H353,"0")</f>
        <v>234</v>
      </c>
      <c r="Z354" s="551">
        <f>IFERROR(IF(Z352="",0,Z352),"0")+IFERROR(IF(Z353="",0,Z353),"0")</f>
        <v>5.0894999999999992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3500</v>
      </c>
      <c r="Y355" s="551">
        <f>IFERROR(SUM(Y352:Y353),"0")</f>
        <v>3510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30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3.3333333333333335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30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500</v>
      </c>
      <c r="Y362" s="550">
        <f>IFERROR(IF(X362="",0,CEILING((X362/$H362),1)*$H362),"")</f>
        <v>504</v>
      </c>
      <c r="Z362" s="36">
        <f>IFERROR(IF(Y362=0,"",ROUNDUP(Y362/H362,0)*0.01898),"")</f>
        <v>1.06288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528.83333333333337</v>
      </c>
      <c r="BN362" s="64">
        <f>IFERROR(Y362*I362/H362,"0")</f>
        <v>533.06399999999996</v>
      </c>
      <c r="BO362" s="64">
        <f>IFERROR(1/J362*(X362/H362),"0")</f>
        <v>0.86805555555555558</v>
      </c>
      <c r="BP362" s="64">
        <f>IFERROR(1/J362*(Y362/H362),"0")</f>
        <v>0.875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55.555555555555557</v>
      </c>
      <c r="Y363" s="551">
        <f>IFERROR(Y362/H362,"0")</f>
        <v>56</v>
      </c>
      <c r="Z363" s="551">
        <f>IFERROR(IF(Z362="",0,Z362),"0")</f>
        <v>1.06288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500</v>
      </c>
      <c r="Y364" s="551">
        <f>IFERROR(SUM(Y362:Y362),"0")</f>
        <v>504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60</v>
      </c>
      <c r="Y377" s="550">
        <f>IFERROR(IF(X377="",0,CEILING((X377/$H377),1)*$H377),"")</f>
        <v>63</v>
      </c>
      <c r="Z377" s="36">
        <f>IFERROR(IF(Y377=0,"",ROUNDUP(Y377/H377,0)*0.01898),"")</f>
        <v>0.13286000000000001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63.46</v>
      </c>
      <c r="BN377" s="64">
        <f>IFERROR(Y377*I377/H377,"0")</f>
        <v>66.632999999999996</v>
      </c>
      <c r="BO377" s="64">
        <f>IFERROR(1/J377*(X377/H377),"0")</f>
        <v>0.10416666666666667</v>
      </c>
      <c r="BP377" s="64">
        <f>IFERROR(1/J377*(Y377/H377),"0")</f>
        <v>0.109375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6.666666666666667</v>
      </c>
      <c r="Y379" s="551">
        <f>IFERROR(Y377/H377,"0")+IFERROR(Y378/H378,"0")</f>
        <v>7</v>
      </c>
      <c r="Z379" s="551">
        <f>IFERROR(IF(Z377="",0,Z377),"0")+IFERROR(IF(Z378="",0,Z378),"0")</f>
        <v>0.13286000000000001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60</v>
      </c>
      <c r="Y380" s="551">
        <f>IFERROR(SUM(Y377:Y378),"0")</f>
        <v>63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80</v>
      </c>
      <c r="Y482" s="550">
        <f>IFERROR(IF(X482="",0,CEILING((X482/$H482),1)*$H482),"")</f>
        <v>84</v>
      </c>
      <c r="Z482" s="36">
        <f>IFERROR(IF(Y482=0,"",ROUNDUP(Y482/H482,0)*0.00902),"")</f>
        <v>0.1804</v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85.142857142857125</v>
      </c>
      <c r="BN482" s="64">
        <f>IFERROR(Y482*I482/H482,"0")</f>
        <v>89.399999999999991</v>
      </c>
      <c r="BO482" s="64">
        <f>IFERROR(1/J482*(X482/H482),"0")</f>
        <v>0.14430014430014429</v>
      </c>
      <c r="BP482" s="64">
        <f>IFERROR(1/J482*(Y482/H482),"0")</f>
        <v>0.15151515151515152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19.047619047619047</v>
      </c>
      <c r="Y484" s="551">
        <f>IFERROR(Y482/H482,"0")+IFERROR(Y483/H483,"0")</f>
        <v>20</v>
      </c>
      <c r="Z484" s="551">
        <f>IFERROR(IF(Z482="",0,Z482),"0")+IFERROR(IF(Z483="",0,Z483),"0")</f>
        <v>0.1804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80</v>
      </c>
      <c r="Y485" s="551">
        <f>IFERROR(SUM(Y482:Y483),"0")</f>
        <v>84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7119.2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7182.3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7430.4563791980681</v>
      </c>
      <c r="Y502" s="551">
        <f>IFERROR(SUM(BN22:BN498),"0")</f>
        <v>7496.9710000000005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11</v>
      </c>
      <c r="Y503" s="38">
        <f>ROUNDUP(SUM(BP22:BP498),0)</f>
        <v>12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7705.4563791980681</v>
      </c>
      <c r="Y504" s="551">
        <f>GrossWeightTotalR+PalletQtyTotalR*25</f>
        <v>7796.9710000000005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811.59684036695535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820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12.199680000000001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42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1096.5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346.8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5550</v>
      </c>
      <c r="U511" s="46">
        <f>IFERROR(Y367*1,"0")+IFERROR(Y368*1,"0")+IFERROR(Y369*1,"0")+IFERROR(Y373*1,"0")+IFERROR(Y377*1,"0")+IFERROR(Y378*1,"0")+IFERROR(Y382*1,"0")</f>
        <v>63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84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