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A9537ABE-946A-490D-926A-5372015B2F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Y246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N211" i="1"/>
  <c r="BM211" i="1"/>
  <c r="Z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1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BP64" i="1"/>
  <c r="BN64" i="1"/>
  <c r="Z64" i="1"/>
  <c r="Y66" i="1"/>
  <c r="Y71" i="1"/>
  <c r="BP68" i="1"/>
  <c r="BN68" i="1"/>
  <c r="Z68" i="1"/>
  <c r="BP76" i="1"/>
  <c r="BN76" i="1"/>
  <c r="Z76" i="1"/>
  <c r="BP84" i="1"/>
  <c r="BN84" i="1"/>
  <c r="Z84" i="1"/>
  <c r="Z85" i="1" s="1"/>
  <c r="Y86" i="1"/>
  <c r="E511" i="1"/>
  <c r="Y92" i="1"/>
  <c r="BP89" i="1"/>
  <c r="BN89" i="1"/>
  <c r="Z89" i="1"/>
  <c r="Y101" i="1"/>
  <c r="H9" i="1"/>
  <c r="Y24" i="1"/>
  <c r="BP70" i="1"/>
  <c r="BN70" i="1"/>
  <c r="Z70" i="1"/>
  <c r="Y72" i="1"/>
  <c r="Y81" i="1"/>
  <c r="BP74" i="1"/>
  <c r="BN74" i="1"/>
  <c r="Z74" i="1"/>
  <c r="BP78" i="1"/>
  <c r="BN78" i="1"/>
  <c r="Z78" i="1"/>
  <c r="BP91" i="1"/>
  <c r="BN91" i="1"/>
  <c r="Z91" i="1"/>
  <c r="Y93" i="1"/>
  <c r="Y100" i="1"/>
  <c r="BP96" i="1"/>
  <c r="BN96" i="1"/>
  <c r="Z96" i="1"/>
  <c r="Z100" i="1" s="1"/>
  <c r="Z126" i="1"/>
  <c r="Z153" i="1"/>
  <c r="Z98" i="1"/>
  <c r="BN98" i="1"/>
  <c r="F511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1" i="1"/>
  <c r="Y148" i="1"/>
  <c r="Z151" i="1"/>
  <c r="BN151" i="1"/>
  <c r="BP151" i="1"/>
  <c r="I511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1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Y247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Y294" i="1"/>
  <c r="BP292" i="1"/>
  <c r="BN292" i="1"/>
  <c r="Z292" i="1"/>
  <c r="Y132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64" i="1"/>
  <c r="Y270" i="1"/>
  <c r="BP267" i="1"/>
  <c r="BN267" i="1"/>
  <c r="Z267" i="1"/>
  <c r="Z270" i="1" s="1"/>
  <c r="O511" i="1"/>
  <c r="BP290" i="1"/>
  <c r="BN290" i="1"/>
  <c r="Z290" i="1"/>
  <c r="Y304" i="1"/>
  <c r="Y312" i="1"/>
  <c r="Y318" i="1"/>
  <c r="Y324" i="1"/>
  <c r="Y330" i="1"/>
  <c r="Y337" i="1"/>
  <c r="Y349" i="1"/>
  <c r="Y355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Z296" i="1"/>
  <c r="BN296" i="1"/>
  <c r="BP296" i="1"/>
  <c r="Z298" i="1"/>
  <c r="BN298" i="1"/>
  <c r="Z300" i="1"/>
  <c r="BN300" i="1"/>
  <c r="Z302" i="1"/>
  <c r="BN302" i="1"/>
  <c r="Z306" i="1"/>
  <c r="Z311" i="1" s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11" i="1"/>
  <c r="Z343" i="1"/>
  <c r="Z349" i="1" s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3" i="1" s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317" i="1" l="1"/>
  <c r="Z303" i="1"/>
  <c r="Z293" i="1"/>
  <c r="Z121" i="1"/>
  <c r="Z114" i="1"/>
  <c r="Z80" i="1"/>
  <c r="Y501" i="1"/>
  <c r="Z92" i="1"/>
  <c r="Z71" i="1"/>
  <c r="Z65" i="1"/>
  <c r="Z32" i="1"/>
  <c r="Y505" i="1"/>
  <c r="Y502" i="1"/>
  <c r="Z473" i="1"/>
  <c r="Z398" i="1"/>
  <c r="Z231" i="1"/>
  <c r="Z215" i="1"/>
  <c r="Y503" i="1"/>
  <c r="Z506" i="1"/>
  <c r="Y504" i="1" l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<sst xmlns="http://schemas.openxmlformats.org/spreadsheetml/2006/main" count="2207" uniqueCount="806">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</sst>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137</v>
      </c>
      <c r="Y41" s="550">
        <f>IFERROR(IF(X41="",0,CEILING((X41/$H41),1)*$H41),"")</f>
        <v>140.4</v>
      </c>
      <c r="Z41" s="36">
        <f>IFERROR(IF(Y41=0,"",ROUNDUP(Y41/H41,0)*0.01898),"")</f>
        <v>0.24674000000000001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142.51805555555555</v>
      </c>
      <c r="BN41" s="64">
        <f>IFERROR(Y41*I41/H41,"0")</f>
        <v>146.05499999999998</v>
      </c>
      <c r="BO41" s="64">
        <f>IFERROR(1/J41*(X41/H41),"0")</f>
        <v>0.19820601851851852</v>
      </c>
      <c r="BP41" s="64">
        <f>IFERROR(1/J41*(Y41/H41),"0")</f>
        <v>0.203125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12.685185185185185</v>
      </c>
      <c r="Y44" s="551">
        <f>IFERROR(Y41/H41,"0")+IFERROR(Y42/H42,"0")+IFERROR(Y43/H43,"0")</f>
        <v>13</v>
      </c>
      <c r="Z44" s="551">
        <f>IFERROR(IF(Z41="",0,Z41),"0")+IFERROR(IF(Z42="",0,Z42),"0")+IFERROR(IF(Z43="",0,Z43),"0")</f>
        <v>0.24674000000000001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137</v>
      </c>
      <c r="Y45" s="551">
        <f>IFERROR(SUM(Y41:Y43),"0")</f>
        <v>140.4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249</v>
      </c>
      <c r="Y89" s="550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259.02916666666664</v>
      </c>
      <c r="BN89" s="64">
        <f>IFERROR(Y89*I89/H89,"0")</f>
        <v>269.64000000000004</v>
      </c>
      <c r="BO89" s="64">
        <f>IFERROR(1/J89*(X89/H89),"0")</f>
        <v>0.36024305555555552</v>
      </c>
      <c r="BP89" s="64">
        <f>IFERROR(1/J89*(Y89/H89),"0")</f>
        <v>0.37500000000000006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23.055555555555554</v>
      </c>
      <c r="Y92" s="551">
        <f>IFERROR(Y89/H89,"0")+IFERROR(Y90/H90,"0")+IFERROR(Y91/H91,"0")</f>
        <v>24.000000000000004</v>
      </c>
      <c r="Z92" s="551">
        <f>IFERROR(IF(Z89="",0,Z89),"0")+IFERROR(IF(Z90="",0,Z90),"0")+IFERROR(IF(Z91="",0,Z91),"0")</f>
        <v>0.45552000000000004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249</v>
      </c>
      <c r="Y93" s="551">
        <f>IFERROR(SUM(Y89:Y91),"0")</f>
        <v>259.20000000000005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254</v>
      </c>
      <c r="Y104" s="550">
        <f>IFERROR(IF(X104="",0,CEILING((X104/$H104),1)*$H104),"")</f>
        <v>259.20000000000005</v>
      </c>
      <c r="Z104" s="36">
        <f>IFERROR(IF(Y104=0,"",ROUNDUP(Y104/H104,0)*0.01898),"")</f>
        <v>0.45552000000000004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264.23055555555555</v>
      </c>
      <c r="BN104" s="64">
        <f>IFERROR(Y104*I104/H104,"0")</f>
        <v>269.64000000000004</v>
      </c>
      <c r="BO104" s="64">
        <f>IFERROR(1/J104*(X104/H104),"0")</f>
        <v>0.3674768518518518</v>
      </c>
      <c r="BP104" s="64">
        <f>IFERROR(1/J104*(Y104/H104),"0")</f>
        <v>0.37500000000000006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75</v>
      </c>
      <c r="Y106" s="550">
        <f>IFERROR(IF(X106="",0,CEILING((X106/$H106),1)*$H106),"")</f>
        <v>76.5</v>
      </c>
      <c r="Z106" s="36">
        <f>IFERROR(IF(Y106=0,"",ROUNDUP(Y106/H106,0)*0.00902),"")</f>
        <v>0.15334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78.5</v>
      </c>
      <c r="BN106" s="64">
        <f>IFERROR(Y106*I106/H106,"0")</f>
        <v>80.069999999999993</v>
      </c>
      <c r="BO106" s="64">
        <f>IFERROR(1/J106*(X106/H106),"0")</f>
        <v>0.12626262626262627</v>
      </c>
      <c r="BP106" s="64">
        <f>IFERROR(1/J106*(Y106/H106),"0")</f>
        <v>0.12878787878787878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40.185185185185183</v>
      </c>
      <c r="Y108" s="551">
        <f>IFERROR(Y104/H104,"0")+IFERROR(Y105/H105,"0")+IFERROR(Y106/H106,"0")+IFERROR(Y107/H107,"0")</f>
        <v>41</v>
      </c>
      <c r="Z108" s="551">
        <f>IFERROR(IF(Z104="",0,Z104),"0")+IFERROR(IF(Z105="",0,Z105),"0")+IFERROR(IF(Z106="",0,Z106),"0")+IFERROR(IF(Z107="",0,Z107),"0")</f>
        <v>0.60886000000000007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329</v>
      </c>
      <c r="Y109" s="551">
        <f>IFERROR(SUM(Y104:Y107),"0")</f>
        <v>335.70000000000005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0</v>
      </c>
      <c r="Y342" s="550">
        <f t="shared" ref="Y342:Y348" si="4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0</v>
      </c>
      <c r="BN342" s="64">
        <f t="shared" ref="BN342:BN348" si="44">IFERROR(Y342*I342/H342,"0")</f>
        <v>0</v>
      </c>
      <c r="BO342" s="64">
        <f t="shared" ref="BO342:BO348" si="45">IFERROR(1/J342*(X342/H342),"0")</f>
        <v>0</v>
      </c>
      <c r="BP342" s="64">
        <f t="shared" ref="BP342:BP348" si="46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0</v>
      </c>
      <c r="Y349" s="551">
        <f>IFERROR(Y342/H342,"0")+IFERROR(Y343/H343,"0")+IFERROR(Y344/H344,"0")+IFERROR(Y345/H345,"0")+IFERROR(Y346/H346,"0")+IFERROR(Y347/H347,"0")+IFERROR(Y348/H348,"0")</f>
        <v>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0</v>
      </c>
      <c r="Y350" s="551">
        <f>IFERROR(SUM(Y342:Y348),"0")</f>
        <v>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755</v>
      </c>
      <c r="Y352" s="550">
        <f>IFERROR(IF(X352="",0,CEILING((X352/$H352),1)*$H352),"")</f>
        <v>765</v>
      </c>
      <c r="Z352" s="36">
        <f>IFERROR(IF(Y352=0,"",ROUNDUP(Y352/H352,0)*0.02175),"")</f>
        <v>1.1092499999999998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779.16</v>
      </c>
      <c r="BN352" s="64">
        <f>IFERROR(Y352*I352/H352,"0")</f>
        <v>789.48</v>
      </c>
      <c r="BO352" s="64">
        <f>IFERROR(1/J352*(X352/H352),"0")</f>
        <v>1.0486111111111112</v>
      </c>
      <c r="BP352" s="64">
        <f>IFERROR(1/J352*(Y352/H352),"0")</f>
        <v>1.0625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50.333333333333336</v>
      </c>
      <c r="Y354" s="551">
        <f>IFERROR(Y352/H352,"0")+IFERROR(Y353/H353,"0")</f>
        <v>51</v>
      </c>
      <c r="Z354" s="551">
        <f>IFERROR(IF(Z352="",0,Z352),"0")+IFERROR(IF(Z353="",0,Z353),"0")</f>
        <v>1.1092499999999998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755</v>
      </c>
      <c r="Y355" s="551">
        <f>IFERROR(SUM(Y352:Y353),"0")</f>
        <v>765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719</v>
      </c>
      <c r="Y435" s="550">
        <f t="shared" si="53"/>
        <v>723.36</v>
      </c>
      <c r="Z435" s="36">
        <f t="shared" si="54"/>
        <v>1.63852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768.02272727272725</v>
      </c>
      <c r="BN435" s="64">
        <f t="shared" si="56"/>
        <v>772.68</v>
      </c>
      <c r="BO435" s="64">
        <f t="shared" si="57"/>
        <v>1.3093677156177155</v>
      </c>
      <c r="BP435" s="64">
        <f t="shared" si="58"/>
        <v>1.3173076923076923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136.17424242424241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137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1.63852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719</v>
      </c>
      <c r="Y444" s="551">
        <f>IFERROR(SUM(Y430:Y442),"0")</f>
        <v>723.36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2189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2223.6600000000003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2291.4605050505052</v>
      </c>
      <c r="Y502" s="551">
        <f>IFERROR(SUM(BN22:BN498),"0")</f>
        <v>2327.5650000000001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4</v>
      </c>
      <c r="Y503" s="38">
        <f>ROUNDUP(SUM(BP22:BP498),0)</f>
        <v>4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2391.4605050505052</v>
      </c>
      <c r="Y504" s="551">
        <f>GrossWeightTotalR+PalletQtyTotalR*25</f>
        <v>2427.5650000000001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262.43350168350167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266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4.0588899999999999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140.4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259.20000000000005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335.70000000000005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765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723.36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2025-09-03T10:29:19Z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