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CC74EC9-C872-4CBB-90EE-C824534D1E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O51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Z91" i="1"/>
  <c r="BN91" i="1"/>
  <c r="Z96" i="1"/>
  <c r="Z100" i="1" s="1"/>
  <c r="BN96" i="1"/>
  <c r="BP96" i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Y132" i="1"/>
  <c r="BP212" i="1"/>
  <c r="BN212" i="1"/>
  <c r="Z212" i="1"/>
  <c r="Y231" i="1"/>
  <c r="BP225" i="1"/>
  <c r="BN225" i="1"/>
  <c r="Z225" i="1"/>
  <c r="Z231" i="1" s="1"/>
  <c r="BP229" i="1"/>
  <c r="BN229" i="1"/>
  <c r="Z229" i="1"/>
  <c r="K511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49" i="1"/>
  <c r="Z337" i="1"/>
  <c r="Z330" i="1"/>
  <c r="Z324" i="1"/>
  <c r="Z263" i="1"/>
  <c r="Z255" i="1"/>
  <c r="Z246" i="1"/>
  <c r="Z32" i="1"/>
  <c r="Y505" i="1"/>
  <c r="Y502" i="1"/>
  <c r="Z215" i="1"/>
  <c r="Z398" i="1"/>
  <c r="Y503" i="1"/>
  <c r="Z114" i="1"/>
  <c r="Z506" i="1" s="1"/>
  <c r="Y501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<sst xmlns="http://schemas.openxmlformats.org/spreadsheetml/2006/main" count="2207" uniqueCount="806">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</sst>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79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444</v>
      </c>
      <c r="Y41" s="55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461.88333333333333</v>
      </c>
      <c r="BN41" s="64">
        <f>IFERROR(Y41*I41/H41,"0")</f>
        <v>471.86999999999995</v>
      </c>
      <c r="BO41" s="64">
        <f>IFERROR(1/J41*(X41/H41),"0")</f>
        <v>0.64236111111111105</v>
      </c>
      <c r="BP41" s="64">
        <f>IFERROR(1/J41*(Y41/H41),"0")</f>
        <v>0.65625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41.111111111111107</v>
      </c>
      <c r="Y44" s="551">
        <f>IFERROR(Y41/H41,"0")+IFERROR(Y42/H42,"0")+IFERROR(Y43/H43,"0")</f>
        <v>42</v>
      </c>
      <c r="Z44" s="551">
        <f>IFERROR(IF(Z41="",0,Z41),"0")+IFERROR(IF(Z42="",0,Z42),"0")+IFERROR(IF(Z43="",0,Z43),"0")</f>
        <v>0.79715999999999998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444</v>
      </c>
      <c r="Y45" s="551">
        <f>IFERROR(SUM(Y41:Y43),"0")</f>
        <v>453.6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128</v>
      </c>
      <c r="Y52" s="550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132.97142857142859</v>
      </c>
      <c r="BN52" s="64">
        <f t="shared" ref="BN52:BN57" si="8">IFERROR(Y52*I52/H52,"0")</f>
        <v>139.61999999999998</v>
      </c>
      <c r="BO52" s="64">
        <f t="shared" ref="BO52:BO57" si="9">IFERROR(1/J52*(X52/H52),"0")</f>
        <v>0.17857142857142858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191</v>
      </c>
      <c r="Y53" s="550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198.69305555555553</v>
      </c>
      <c r="BN53" s="64">
        <f t="shared" si="8"/>
        <v>202.22999999999996</v>
      </c>
      <c r="BO53" s="64">
        <f t="shared" si="9"/>
        <v>0.27633101851851849</v>
      </c>
      <c r="BP53" s="64">
        <f t="shared" si="10"/>
        <v>0.28125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29.113756613756614</v>
      </c>
      <c r="Y58" s="551">
        <f>IFERROR(Y52/H52,"0")+IFERROR(Y53/H53,"0")+IFERROR(Y54/H54,"0")+IFERROR(Y55/H55,"0")+IFERROR(Y56/H56,"0")+IFERROR(Y57/H57,"0")</f>
        <v>30</v>
      </c>
      <c r="Z58" s="551">
        <f>IFERROR(IF(Z52="",0,Z52),"0")+IFERROR(IF(Z53="",0,Z53),"0")+IFERROR(IF(Z54="",0,Z54),"0")+IFERROR(IF(Z55="",0,Z55),"0")+IFERROR(IF(Z56="",0,Z56),"0")+IFERROR(IF(Z57="",0,Z57),"0")</f>
        <v>0.56940000000000002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319</v>
      </c>
      <c r="Y59" s="551">
        <f>IFERROR(SUM(Y52:Y57),"0")</f>
        <v>328.79999999999995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208</v>
      </c>
      <c r="Y61" s="550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216.37777777777777</v>
      </c>
      <c r="BN61" s="64">
        <f>IFERROR(Y61*I61/H61,"0")</f>
        <v>224.69999999999996</v>
      </c>
      <c r="BO61" s="64">
        <f>IFERROR(1/J61*(X61/H61),"0")</f>
        <v>0.30092592592592593</v>
      </c>
      <c r="BP61" s="64">
        <f>IFERROR(1/J61*(Y61/H61),"0")</f>
        <v>0.3125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19.25925925925926</v>
      </c>
      <c r="Y65" s="551">
        <f>IFERROR(Y61/H61,"0")+IFERROR(Y62/H62,"0")+IFERROR(Y63/H63,"0")+IFERROR(Y64/H64,"0")</f>
        <v>20</v>
      </c>
      <c r="Z65" s="551">
        <f>IFERROR(IF(Z61="",0,Z61),"0")+IFERROR(IF(Z62="",0,Z62),"0")+IFERROR(IF(Z63="",0,Z63),"0")+IFERROR(IF(Z64="",0,Z64),"0")</f>
        <v>0.37959999999999999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208</v>
      </c>
      <c r="Y66" s="551">
        <f>IFERROR(SUM(Y61:Y64),"0")</f>
        <v>216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381</v>
      </c>
      <c r="Y89" s="550">
        <f>IFERROR(IF(X89="",0,CEILING((X89/$H89),1)*$H89),"")</f>
        <v>388.8</v>
      </c>
      <c r="Z89" s="36">
        <f>IFERROR(IF(Y89=0,"",ROUNDUP(Y89/H89,0)*0.01898),"")</f>
        <v>0.68328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396.3458333333333</v>
      </c>
      <c r="BN89" s="64">
        <f>IFERROR(Y89*I89/H89,"0")</f>
        <v>404.45999999999992</v>
      </c>
      <c r="BO89" s="64">
        <f>IFERROR(1/J89*(X89/H89),"0")</f>
        <v>0.55121527777777779</v>
      </c>
      <c r="BP89" s="64">
        <f>IFERROR(1/J89*(Y89/H89),"0")</f>
        <v>0.5625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35.277777777777779</v>
      </c>
      <c r="Y92" s="551">
        <f>IFERROR(Y89/H89,"0")+IFERROR(Y90/H90,"0")+IFERROR(Y91/H91,"0")</f>
        <v>36</v>
      </c>
      <c r="Z92" s="551">
        <f>IFERROR(IF(Z89="",0,Z89),"0")+IFERROR(IF(Z90="",0,Z90),"0")+IFERROR(IF(Z91="",0,Z91),"0")</f>
        <v>0.68328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381</v>
      </c>
      <c r="Y93" s="551">
        <f>IFERROR(SUM(Y89:Y91),"0")</f>
        <v>388.8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428</v>
      </c>
      <c r="Y104" s="55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445.23888888888888</v>
      </c>
      <c r="BN104" s="64">
        <f>IFERROR(Y104*I104/H104,"0")</f>
        <v>449.39999999999992</v>
      </c>
      <c r="BO104" s="64">
        <f>IFERROR(1/J104*(X104/H104),"0")</f>
        <v>0.61921296296296291</v>
      </c>
      <c r="BP104" s="64">
        <f>IFERROR(1/J104*(Y104/H104),"0")</f>
        <v>0.625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39.629629629629626</v>
      </c>
      <c r="Y108" s="551">
        <f>IFERROR(Y104/H104,"0")+IFERROR(Y105/H105,"0")+IFERROR(Y106/H106,"0")+IFERROR(Y107/H107,"0")</f>
        <v>40</v>
      </c>
      <c r="Z108" s="551">
        <f>IFERROR(IF(Z104="",0,Z104),"0")+IFERROR(IF(Z105="",0,Z105),"0")+IFERROR(IF(Z106="",0,Z106),"0")+IFERROR(IF(Z107="",0,Z107),"0")</f>
        <v>0.75919999999999999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428</v>
      </c>
      <c r="Y109" s="551">
        <f>IFERROR(SUM(Y104:Y107),"0")</f>
        <v>432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18</v>
      </c>
      <c r="Y323" s="550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20.329411764705881</v>
      </c>
      <c r="BN323" s="64">
        <f>IFERROR(Y323*I323/H323,"0")</f>
        <v>23.04</v>
      </c>
      <c r="BO323" s="64">
        <f>IFERROR(1/J323*(X323/H323),"0")</f>
        <v>3.8784744667097616E-2</v>
      </c>
      <c r="BP323" s="64">
        <f>IFERROR(1/J323*(Y323/H323),"0")</f>
        <v>4.3956043956043959E-2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7.0588235294117654</v>
      </c>
      <c r="Y324" s="551">
        <f>IFERROR(Y320/H320,"0")+IFERROR(Y321/H321,"0")+IFERROR(Y322/H322,"0")+IFERROR(Y323/H323,"0")</f>
        <v>8</v>
      </c>
      <c r="Z324" s="551">
        <f>IFERROR(IF(Z320="",0,Z320),"0")+IFERROR(IF(Z321="",0,Z321),"0")+IFERROR(IF(Z322="",0,Z322),"0")+IFERROR(IF(Z323="",0,Z323),"0")</f>
        <v>5.2080000000000001E-2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18</v>
      </c>
      <c r="Y325" s="551">
        <f>IFERROR(SUM(Y320:Y323),"0")</f>
        <v>20.399999999999999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1137</v>
      </c>
      <c r="Y342" s="550">
        <f t="shared" ref="Y342:Y348" si="42">IFERROR(IF(X342="",0,CEILING((X342/$H342),1)*$H342),"")</f>
        <v>1140</v>
      </c>
      <c r="Z342" s="36">
        <f>IFERROR(IF(Y342=0,"",ROUNDUP(Y342/H342,0)*0.02175),"")</f>
        <v>1.6529999999999998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1173.3840000000002</v>
      </c>
      <c r="BN342" s="64">
        <f t="shared" ref="BN342:BN348" si="44">IFERROR(Y342*I342/H342,"0")</f>
        <v>1176.48</v>
      </c>
      <c r="BO342" s="64">
        <f t="shared" ref="BO342:BO348" si="45">IFERROR(1/J342*(X342/H342),"0")</f>
        <v>1.5791666666666666</v>
      </c>
      <c r="BP342" s="64">
        <f t="shared" ref="BP342:BP348" si="46">IFERROR(1/J342*(Y342/H342),"0")</f>
        <v>1.5833333333333333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690</v>
      </c>
      <c r="Y343" s="550">
        <f t="shared" si="42"/>
        <v>690</v>
      </c>
      <c r="Z343" s="36">
        <f>IFERROR(IF(Y343=0,"",ROUNDUP(Y343/H343,0)*0.02175),"")</f>
        <v>1.0004999999999999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712.08</v>
      </c>
      <c r="BN343" s="64">
        <f t="shared" si="44"/>
        <v>712.08</v>
      </c>
      <c r="BO343" s="64">
        <f t="shared" si="45"/>
        <v>0.95833333333333326</v>
      </c>
      <c r="BP343" s="64">
        <f t="shared" si="46"/>
        <v>0.95833333333333326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604</v>
      </c>
      <c r="Y344" s="550">
        <f t="shared" si="42"/>
        <v>615</v>
      </c>
      <c r="Z344" s="36">
        <f>IFERROR(IF(Y344=0,"",ROUNDUP(Y344/H344,0)*0.02175),"")</f>
        <v>0.89174999999999993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623.32799999999997</v>
      </c>
      <c r="BN344" s="64">
        <f t="shared" si="44"/>
        <v>634.68000000000006</v>
      </c>
      <c r="BO344" s="64">
        <f t="shared" si="45"/>
        <v>0.8388888888888888</v>
      </c>
      <c r="BP344" s="64">
        <f t="shared" si="46"/>
        <v>0.85416666666666663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649</v>
      </c>
      <c r="Y345" s="550">
        <f t="shared" si="42"/>
        <v>660</v>
      </c>
      <c r="Z345" s="36">
        <f>IFERROR(IF(Y345=0,"",ROUNDUP(Y345/H345,0)*0.02175),"")</f>
        <v>0.95699999999999996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669.76800000000003</v>
      </c>
      <c r="BN345" s="64">
        <f t="shared" si="44"/>
        <v>681.12000000000012</v>
      </c>
      <c r="BO345" s="64">
        <f t="shared" si="45"/>
        <v>0.9013888888888888</v>
      </c>
      <c r="BP345" s="64">
        <f t="shared" si="46"/>
        <v>0.91666666666666663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205.33333333333331</v>
      </c>
      <c r="Y349" s="551">
        <f>IFERROR(Y342/H342,"0")+IFERROR(Y343/H343,"0")+IFERROR(Y344/H344,"0")+IFERROR(Y345/H345,"0")+IFERROR(Y346/H346,"0")+IFERROR(Y347/H347,"0")+IFERROR(Y348/H348,"0")</f>
        <v>207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4.5022500000000001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3080</v>
      </c>
      <c r="Y350" s="551">
        <f>IFERROR(SUM(Y342:Y348),"0")</f>
        <v>3105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1360</v>
      </c>
      <c r="Y352" s="550">
        <f>IFERROR(IF(X352="",0,CEILING((X352/$H352),1)*$H352),"")</f>
        <v>1365</v>
      </c>
      <c r="Z352" s="36">
        <f>IFERROR(IF(Y352=0,"",ROUNDUP(Y352/H352,0)*0.02175),"")</f>
        <v>1.97925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1403.52</v>
      </c>
      <c r="BN352" s="64">
        <f>IFERROR(Y352*I352/H352,"0")</f>
        <v>1408.68</v>
      </c>
      <c r="BO352" s="64">
        <f>IFERROR(1/J352*(X352/H352),"0")</f>
        <v>1.8888888888888888</v>
      </c>
      <c r="BP352" s="64">
        <f>IFERROR(1/J352*(Y352/H352),"0")</f>
        <v>1.8958333333333333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90.666666666666671</v>
      </c>
      <c r="Y354" s="551">
        <f>IFERROR(Y352/H352,"0")+IFERROR(Y353/H353,"0")</f>
        <v>91</v>
      </c>
      <c r="Z354" s="551">
        <f>IFERROR(IF(Z352="",0,Z352),"0")+IFERROR(IF(Z353="",0,Z353),"0")</f>
        <v>1.97925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1360</v>
      </c>
      <c r="Y355" s="551">
        <f>IFERROR(SUM(Y352:Y353),"0")</f>
        <v>1365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347</v>
      </c>
      <c r="Y433" s="550">
        <f t="shared" si="53"/>
        <v>348.48</v>
      </c>
      <c r="Z433" s="36">
        <f t="shared" si="54"/>
        <v>0.78936000000000006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370.65909090909088</v>
      </c>
      <c r="BN433" s="64">
        <f t="shared" si="56"/>
        <v>372.24</v>
      </c>
      <c r="BO433" s="64">
        <f t="shared" si="57"/>
        <v>0.6319201631701632</v>
      </c>
      <c r="BP433" s="64">
        <f t="shared" si="58"/>
        <v>0.63461538461538469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564</v>
      </c>
      <c r="Y435" s="550">
        <f t="shared" si="53"/>
        <v>564.96</v>
      </c>
      <c r="Z435" s="36">
        <f t="shared" si="54"/>
        <v>1.27972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602.45454545454538</v>
      </c>
      <c r="BN435" s="64">
        <f t="shared" si="56"/>
        <v>603.48</v>
      </c>
      <c r="BO435" s="64">
        <f t="shared" si="57"/>
        <v>1.0270979020979021</v>
      </c>
      <c r="BP435" s="64">
        <f t="shared" si="58"/>
        <v>1.028846153846154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172.53787878787878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173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2.06908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911</v>
      </c>
      <c r="Y444" s="551">
        <f>IFERROR(SUM(Y430:Y442),"0")</f>
        <v>913.44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223</v>
      </c>
      <c r="Y454" s="550">
        <f t="shared" si="59"/>
        <v>227.04000000000002</v>
      </c>
      <c r="Z454" s="36">
        <f>IFERROR(IF(Y454=0,"",ROUNDUP(Y454/H454,0)*0.01196),"")</f>
        <v>0.51427999999999996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238.20454545454544</v>
      </c>
      <c r="BN454" s="64">
        <f t="shared" si="61"/>
        <v>242.51999999999998</v>
      </c>
      <c r="BO454" s="64">
        <f t="shared" si="62"/>
        <v>0.40610431235431238</v>
      </c>
      <c r="BP454" s="64">
        <f t="shared" si="63"/>
        <v>0.41346153846153849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42.234848484848484</v>
      </c>
      <c r="Y458" s="551">
        <f>IFERROR(Y452/H452,"0")+IFERROR(Y453/H453,"0")+IFERROR(Y454/H454,"0")+IFERROR(Y455/H455,"0")+IFERROR(Y456/H456,"0")+IFERROR(Y457/H457,"0")</f>
        <v>43</v>
      </c>
      <c r="Z458" s="551">
        <f>IFERROR(IF(Z452="",0,Z452),"0")+IFERROR(IF(Z453="",0,Z453),"0")+IFERROR(IF(Z454="",0,Z454),"0")+IFERROR(IF(Z455="",0,Z455),"0")+IFERROR(IF(Z456="",0,Z456),"0")+IFERROR(IF(Z457="",0,Z457),"0")</f>
        <v>0.51427999999999996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223</v>
      </c>
      <c r="Y459" s="551">
        <f>IFERROR(SUM(Y452:Y457),"0")</f>
        <v>227.04000000000002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7372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7450.0800000000008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7665.2379110432039</v>
      </c>
      <c r="Y502" s="551">
        <f>IFERROR(SUM(BN22:BN498),"0")</f>
        <v>7746.6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7940.2379110432039</v>
      </c>
      <c r="Y504" s="551">
        <f>GrossWeightTotalR+PalletQtyTotalR*25</f>
        <v>8021.6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682.22308519367346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690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12.305579999999999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453.6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544.79999999999995</v>
      </c>
      <c r="E511" s="46">
        <f>IFERROR(Y89*1,"0")+IFERROR(Y90*1,"0")+IFERROR(Y91*1,"0")+IFERROR(Y95*1,"0")+IFERROR(Y96*1,"0")+IFERROR(Y97*1,"0")+IFERROR(Y98*1,"0")+IFERROR(Y99*1,"0")</f>
        <v>388.8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432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20.399999999999999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4470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1140.48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