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"/>
    </mc:Choice>
  </mc:AlternateContent>
  <xr:revisionPtr revIDLastSave="0" documentId="13_ncr:1_{3E195EE7-EE2B-48F2-858C-98148333D4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6" i="1"/>
  <c r="AJ91" i="1"/>
  <c r="T5" i="1"/>
  <c r="AK5" i="1" l="1"/>
  <c r="R9" i="1"/>
  <c r="S9" i="1" s="1"/>
  <c r="AJ9" i="1" s="1"/>
  <c r="R19" i="1"/>
  <c r="S19" i="1" s="1"/>
  <c r="AJ19" i="1" s="1"/>
  <c r="R20" i="1"/>
  <c r="S20" i="1" s="1"/>
  <c r="AJ20" i="1" s="1"/>
  <c r="R27" i="1"/>
  <c r="S27" i="1" s="1"/>
  <c r="AJ27" i="1" s="1"/>
  <c r="R28" i="1"/>
  <c r="S28" i="1" s="1"/>
  <c r="AJ28" i="1" s="1"/>
  <c r="R32" i="1"/>
  <c r="S32" i="1" s="1"/>
  <c r="AJ32" i="1" s="1"/>
  <c r="R38" i="1"/>
  <c r="S38" i="1" s="1"/>
  <c r="AJ38" i="1" s="1"/>
  <c r="R43" i="1"/>
  <c r="S43" i="1" s="1"/>
  <c r="AJ43" i="1" s="1"/>
  <c r="R53" i="1"/>
  <c r="S53" i="1" s="1"/>
  <c r="AJ53" i="1" s="1"/>
  <c r="R54" i="1"/>
  <c r="S54" i="1" s="1"/>
  <c r="AJ54" i="1" s="1"/>
  <c r="R55" i="1"/>
  <c r="S55" i="1" s="1"/>
  <c r="AJ55" i="1" s="1"/>
  <c r="R57" i="1"/>
  <c r="S57" i="1" s="1"/>
  <c r="AJ57" i="1" s="1"/>
  <c r="R61" i="1"/>
  <c r="S61" i="1" s="1"/>
  <c r="AJ61" i="1" s="1"/>
  <c r="R62" i="1"/>
  <c r="S62" i="1" s="1"/>
  <c r="AJ62" i="1" s="1"/>
  <c r="R64" i="1"/>
  <c r="S64" i="1" s="1"/>
  <c r="AJ64" i="1" s="1"/>
  <c r="R65" i="1"/>
  <c r="S65" i="1" s="1"/>
  <c r="AJ65" i="1" s="1"/>
  <c r="R67" i="1"/>
  <c r="S67" i="1" s="1"/>
  <c r="AJ67" i="1" s="1"/>
  <c r="R70" i="1"/>
  <c r="S70" i="1" s="1"/>
  <c r="AJ70" i="1" s="1"/>
  <c r="R76" i="1"/>
  <c r="S76" i="1" s="1"/>
  <c r="AJ76" i="1" s="1"/>
  <c r="R77" i="1"/>
  <c r="S77" i="1" s="1"/>
  <c r="AJ77" i="1" s="1"/>
  <c r="R78" i="1"/>
  <c r="S78" i="1" s="1"/>
  <c r="AJ78" i="1" s="1"/>
  <c r="R79" i="1"/>
  <c r="S79" i="1" s="1"/>
  <c r="AJ79" i="1" s="1"/>
  <c r="R80" i="1"/>
  <c r="S80" i="1" s="1"/>
  <c r="AJ80" i="1" s="1"/>
  <c r="R85" i="1"/>
  <c r="S85" i="1" s="1"/>
  <c r="AJ85" i="1" s="1"/>
  <c r="R86" i="1"/>
  <c r="S86" i="1" s="1"/>
  <c r="AJ86" i="1" s="1"/>
  <c r="R87" i="1"/>
  <c r="S87" i="1" s="1"/>
  <c r="AJ87" i="1" s="1"/>
  <c r="R88" i="1"/>
  <c r="S88" i="1" s="1"/>
  <c r="AJ88" i="1" s="1"/>
  <c r="R89" i="1"/>
  <c r="S89" i="1" s="1"/>
  <c r="AJ89" i="1" s="1"/>
  <c r="R90" i="1"/>
  <c r="S90" i="1" s="1"/>
  <c r="AJ90" i="1" s="1"/>
  <c r="R94" i="1"/>
  <c r="S94" i="1" s="1"/>
  <c r="AJ94" i="1" s="1"/>
  <c r="R96" i="1"/>
  <c r="S96" i="1" s="1"/>
  <c r="AJ96" i="1" s="1"/>
  <c r="R97" i="1"/>
  <c r="S97" i="1" s="1"/>
  <c r="AJ97" i="1" s="1"/>
  <c r="R6" i="1"/>
  <c r="S6" i="1" s="1"/>
  <c r="AJ6" i="1" s="1"/>
  <c r="P97" i="1" l="1"/>
  <c r="L97" i="1"/>
  <c r="P96" i="1"/>
  <c r="X96" i="1" s="1"/>
  <c r="L96" i="1"/>
  <c r="P95" i="1"/>
  <c r="L95" i="1"/>
  <c r="P94" i="1"/>
  <c r="W94" i="1" s="1"/>
  <c r="L94" i="1"/>
  <c r="P93" i="1"/>
  <c r="L93" i="1"/>
  <c r="P92" i="1"/>
  <c r="L92" i="1"/>
  <c r="P91" i="1"/>
  <c r="Q91" i="1" s="1"/>
  <c r="R91" i="1" s="1"/>
  <c r="L91" i="1"/>
  <c r="P90" i="1"/>
  <c r="W90" i="1" s="1"/>
  <c r="L90" i="1"/>
  <c r="P89" i="1"/>
  <c r="W89" i="1" s="1"/>
  <c r="L89" i="1"/>
  <c r="P88" i="1"/>
  <c r="W88" i="1" s="1"/>
  <c r="L88" i="1"/>
  <c r="P87" i="1"/>
  <c r="W87" i="1" s="1"/>
  <c r="L87" i="1"/>
  <c r="P86" i="1"/>
  <c r="W86" i="1" s="1"/>
  <c r="L86" i="1"/>
  <c r="P85" i="1"/>
  <c r="W85" i="1" s="1"/>
  <c r="L85" i="1"/>
  <c r="P84" i="1"/>
  <c r="L84" i="1"/>
  <c r="P83" i="1"/>
  <c r="L83" i="1"/>
  <c r="P82" i="1"/>
  <c r="Q82" i="1" s="1"/>
  <c r="R82" i="1" s="1"/>
  <c r="S82" i="1" s="1"/>
  <c r="AJ82" i="1" s="1"/>
  <c r="L82" i="1"/>
  <c r="P81" i="1"/>
  <c r="L81" i="1"/>
  <c r="P80" i="1"/>
  <c r="W80" i="1" s="1"/>
  <c r="L80" i="1"/>
  <c r="P79" i="1"/>
  <c r="W79" i="1" s="1"/>
  <c r="L79" i="1"/>
  <c r="P78" i="1"/>
  <c r="W78" i="1" s="1"/>
  <c r="L78" i="1"/>
  <c r="P77" i="1"/>
  <c r="W77" i="1" s="1"/>
  <c r="L77" i="1"/>
  <c r="P76" i="1"/>
  <c r="X76" i="1" s="1"/>
  <c r="L76" i="1"/>
  <c r="P75" i="1"/>
  <c r="Q75" i="1" s="1"/>
  <c r="R75" i="1" s="1"/>
  <c r="S75" i="1" s="1"/>
  <c r="AJ75" i="1" s="1"/>
  <c r="L75" i="1"/>
  <c r="P74" i="1"/>
  <c r="L74" i="1"/>
  <c r="P73" i="1"/>
  <c r="Q73" i="1" s="1"/>
  <c r="R73" i="1" s="1"/>
  <c r="S73" i="1" s="1"/>
  <c r="AJ73" i="1" s="1"/>
  <c r="L73" i="1"/>
  <c r="P72" i="1"/>
  <c r="X72" i="1" s="1"/>
  <c r="L72" i="1"/>
  <c r="P71" i="1"/>
  <c r="L71" i="1"/>
  <c r="P70" i="1"/>
  <c r="X70" i="1" s="1"/>
  <c r="L70" i="1"/>
  <c r="P69" i="1"/>
  <c r="Q69" i="1" s="1"/>
  <c r="R69" i="1" s="1"/>
  <c r="S69" i="1" s="1"/>
  <c r="AJ69" i="1" s="1"/>
  <c r="L69" i="1"/>
  <c r="F68" i="1"/>
  <c r="E68" i="1"/>
  <c r="L68" i="1" s="1"/>
  <c r="F67" i="1"/>
  <c r="E67" i="1"/>
  <c r="P67" i="1" s="1"/>
  <c r="P66" i="1"/>
  <c r="L66" i="1"/>
  <c r="P65" i="1"/>
  <c r="W65" i="1" s="1"/>
  <c r="L65" i="1"/>
  <c r="P64" i="1"/>
  <c r="W64" i="1" s="1"/>
  <c r="L64" i="1"/>
  <c r="P63" i="1"/>
  <c r="L63" i="1"/>
  <c r="P62" i="1"/>
  <c r="W62" i="1" s="1"/>
  <c r="L62" i="1"/>
  <c r="P61" i="1"/>
  <c r="L61" i="1"/>
  <c r="P60" i="1"/>
  <c r="Q60" i="1" s="1"/>
  <c r="R60" i="1" s="1"/>
  <c r="S60" i="1" s="1"/>
  <c r="AJ60" i="1" s="1"/>
  <c r="L60" i="1"/>
  <c r="P59" i="1"/>
  <c r="Q59" i="1" s="1"/>
  <c r="R59" i="1" s="1"/>
  <c r="S59" i="1" s="1"/>
  <c r="AJ59" i="1" s="1"/>
  <c r="L59" i="1"/>
  <c r="P58" i="1"/>
  <c r="Q58" i="1" s="1"/>
  <c r="R58" i="1" s="1"/>
  <c r="S58" i="1" s="1"/>
  <c r="AJ58" i="1" s="1"/>
  <c r="L58" i="1"/>
  <c r="P57" i="1"/>
  <c r="W57" i="1" s="1"/>
  <c r="L57" i="1"/>
  <c r="P56" i="1"/>
  <c r="L56" i="1"/>
  <c r="P55" i="1"/>
  <c r="W55" i="1" s="1"/>
  <c r="L55" i="1"/>
  <c r="P54" i="1"/>
  <c r="W54" i="1" s="1"/>
  <c r="L54" i="1"/>
  <c r="P53" i="1"/>
  <c r="W53" i="1" s="1"/>
  <c r="L53" i="1"/>
  <c r="P52" i="1"/>
  <c r="L52" i="1"/>
  <c r="P51" i="1"/>
  <c r="L51" i="1"/>
  <c r="P50" i="1"/>
  <c r="L50" i="1"/>
  <c r="P49" i="1"/>
  <c r="Q49" i="1" s="1"/>
  <c r="R49" i="1" s="1"/>
  <c r="S49" i="1" s="1"/>
  <c r="AJ49" i="1" s="1"/>
  <c r="L49" i="1"/>
  <c r="P48" i="1"/>
  <c r="L48" i="1"/>
  <c r="P47" i="1"/>
  <c r="L47" i="1"/>
  <c r="P46" i="1"/>
  <c r="Q46" i="1" s="1"/>
  <c r="R46" i="1" s="1"/>
  <c r="S46" i="1" s="1"/>
  <c r="AJ46" i="1" s="1"/>
  <c r="L46" i="1"/>
  <c r="P45" i="1"/>
  <c r="L45" i="1"/>
  <c r="P44" i="1"/>
  <c r="L44" i="1"/>
  <c r="P43" i="1"/>
  <c r="W43" i="1" s="1"/>
  <c r="L43" i="1"/>
  <c r="P42" i="1"/>
  <c r="L42" i="1"/>
  <c r="P41" i="1"/>
  <c r="L41" i="1"/>
  <c r="P40" i="1"/>
  <c r="L40" i="1"/>
  <c r="P39" i="1"/>
  <c r="L39" i="1"/>
  <c r="P38" i="1"/>
  <c r="W38" i="1" s="1"/>
  <c r="L38" i="1"/>
  <c r="P37" i="1"/>
  <c r="L37" i="1"/>
  <c r="P36" i="1"/>
  <c r="Q36" i="1" s="1"/>
  <c r="R36" i="1" s="1"/>
  <c r="S36" i="1" s="1"/>
  <c r="AJ36" i="1" s="1"/>
  <c r="L36" i="1"/>
  <c r="P35" i="1"/>
  <c r="Q35" i="1" s="1"/>
  <c r="R35" i="1" s="1"/>
  <c r="S35" i="1" s="1"/>
  <c r="AJ35" i="1" s="1"/>
  <c r="L35" i="1"/>
  <c r="P34" i="1"/>
  <c r="Q34" i="1" s="1"/>
  <c r="R34" i="1" s="1"/>
  <c r="S34" i="1" s="1"/>
  <c r="AJ34" i="1" s="1"/>
  <c r="L34" i="1"/>
  <c r="P33" i="1"/>
  <c r="Q33" i="1" s="1"/>
  <c r="R33" i="1" s="1"/>
  <c r="S33" i="1" s="1"/>
  <c r="AJ33" i="1" s="1"/>
  <c r="L33" i="1"/>
  <c r="P32" i="1"/>
  <c r="W32" i="1" s="1"/>
  <c r="L32" i="1"/>
  <c r="P31" i="1"/>
  <c r="Q31" i="1" s="1"/>
  <c r="R31" i="1" s="1"/>
  <c r="S31" i="1" s="1"/>
  <c r="AJ31" i="1" s="1"/>
  <c r="L31" i="1"/>
  <c r="P30" i="1"/>
  <c r="L30" i="1"/>
  <c r="P29" i="1"/>
  <c r="L29" i="1"/>
  <c r="P28" i="1"/>
  <c r="W28" i="1" s="1"/>
  <c r="L28" i="1"/>
  <c r="P27" i="1"/>
  <c r="W27" i="1" s="1"/>
  <c r="L27" i="1"/>
  <c r="P26" i="1"/>
  <c r="Q26" i="1" s="1"/>
  <c r="R26" i="1" s="1"/>
  <c r="S26" i="1" s="1"/>
  <c r="AJ26" i="1" s="1"/>
  <c r="L26" i="1"/>
  <c r="P25" i="1"/>
  <c r="Q25" i="1" s="1"/>
  <c r="R25" i="1" s="1"/>
  <c r="S25" i="1" s="1"/>
  <c r="AJ25" i="1" s="1"/>
  <c r="L25" i="1"/>
  <c r="P24" i="1"/>
  <c r="Q24" i="1" s="1"/>
  <c r="R24" i="1" s="1"/>
  <c r="S24" i="1" s="1"/>
  <c r="AJ24" i="1" s="1"/>
  <c r="L24" i="1"/>
  <c r="P23" i="1"/>
  <c r="Q23" i="1" s="1"/>
  <c r="R23" i="1" s="1"/>
  <c r="S23" i="1" s="1"/>
  <c r="AJ23" i="1" s="1"/>
  <c r="L23" i="1"/>
  <c r="P22" i="1"/>
  <c r="L22" i="1"/>
  <c r="P21" i="1"/>
  <c r="L21" i="1"/>
  <c r="P20" i="1"/>
  <c r="W20" i="1" s="1"/>
  <c r="L20" i="1"/>
  <c r="P19" i="1"/>
  <c r="W19" i="1" s="1"/>
  <c r="L19" i="1"/>
  <c r="P18" i="1"/>
  <c r="L18" i="1"/>
  <c r="P17" i="1"/>
  <c r="L17" i="1"/>
  <c r="P16" i="1"/>
  <c r="Q16" i="1" s="1"/>
  <c r="R16" i="1" s="1"/>
  <c r="S16" i="1" s="1"/>
  <c r="AJ16" i="1" s="1"/>
  <c r="L16" i="1"/>
  <c r="P15" i="1"/>
  <c r="L15" i="1"/>
  <c r="P14" i="1"/>
  <c r="Q14" i="1" s="1"/>
  <c r="R14" i="1" s="1"/>
  <c r="S14" i="1" s="1"/>
  <c r="AJ14" i="1" s="1"/>
  <c r="L14" i="1"/>
  <c r="P13" i="1"/>
  <c r="L13" i="1"/>
  <c r="P12" i="1"/>
  <c r="Q12" i="1" s="1"/>
  <c r="R12" i="1" s="1"/>
  <c r="S12" i="1" s="1"/>
  <c r="AJ12" i="1" s="1"/>
  <c r="L12" i="1"/>
  <c r="P11" i="1"/>
  <c r="L11" i="1"/>
  <c r="P10" i="1"/>
  <c r="Q10" i="1" s="1"/>
  <c r="R10" i="1" s="1"/>
  <c r="S10" i="1" s="1"/>
  <c r="AJ10" i="1" s="1"/>
  <c r="L10" i="1"/>
  <c r="P9" i="1"/>
  <c r="W9" i="1" s="1"/>
  <c r="L9" i="1"/>
  <c r="P8" i="1"/>
  <c r="L8" i="1"/>
  <c r="P7" i="1"/>
  <c r="L7" i="1"/>
  <c r="P6" i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W96" i="1" l="1"/>
  <c r="W10" i="1"/>
  <c r="W12" i="1"/>
  <c r="W14" i="1"/>
  <c r="W16" i="1"/>
  <c r="W23" i="1"/>
  <c r="W24" i="1"/>
  <c r="W25" i="1"/>
  <c r="W26" i="1"/>
  <c r="W31" i="1"/>
  <c r="W33" i="1"/>
  <c r="W34" i="1"/>
  <c r="W35" i="1"/>
  <c r="W36" i="1"/>
  <c r="W46" i="1"/>
  <c r="W49" i="1"/>
  <c r="W58" i="1"/>
  <c r="W59" i="1"/>
  <c r="W60" i="1"/>
  <c r="X61" i="1"/>
  <c r="W61" i="1"/>
  <c r="W67" i="1"/>
  <c r="W69" i="1"/>
  <c r="W73" i="1"/>
  <c r="W75" i="1"/>
  <c r="W82" i="1"/>
  <c r="W91" i="1"/>
  <c r="X97" i="1"/>
  <c r="W97" i="1"/>
  <c r="W70" i="1"/>
  <c r="W76" i="1"/>
  <c r="X74" i="1"/>
  <c r="Q74" i="1"/>
  <c r="R74" i="1" s="1"/>
  <c r="S74" i="1" s="1"/>
  <c r="AJ74" i="1" s="1"/>
  <c r="X78" i="1"/>
  <c r="X86" i="1"/>
  <c r="X13" i="1"/>
  <c r="Q13" i="1"/>
  <c r="R13" i="1" s="1"/>
  <c r="S13" i="1" s="1"/>
  <c r="AJ13" i="1" s="1"/>
  <c r="X17" i="1"/>
  <c r="Q17" i="1"/>
  <c r="R17" i="1" s="1"/>
  <c r="S17" i="1" s="1"/>
  <c r="AJ17" i="1" s="1"/>
  <c r="X22" i="1"/>
  <c r="Q22" i="1"/>
  <c r="R22" i="1" s="1"/>
  <c r="S22" i="1" s="1"/>
  <c r="AJ22" i="1" s="1"/>
  <c r="Q30" i="1"/>
  <c r="R30" i="1" s="1"/>
  <c r="S30" i="1" s="1"/>
  <c r="AJ30" i="1" s="1"/>
  <c r="Q42" i="1"/>
  <c r="R42" i="1" s="1"/>
  <c r="S42" i="1" s="1"/>
  <c r="AJ42" i="1" s="1"/>
  <c r="Q7" i="1"/>
  <c r="R7" i="1" s="1"/>
  <c r="S7" i="1" s="1"/>
  <c r="X11" i="1"/>
  <c r="Q11" i="1"/>
  <c r="R11" i="1" s="1"/>
  <c r="S11" i="1" s="1"/>
  <c r="AJ11" i="1" s="1"/>
  <c r="X15" i="1"/>
  <c r="Q15" i="1"/>
  <c r="R15" i="1" s="1"/>
  <c r="S15" i="1" s="1"/>
  <c r="AJ15" i="1" s="1"/>
  <c r="X19" i="1"/>
  <c r="X24" i="1"/>
  <c r="Q40" i="1"/>
  <c r="R40" i="1" s="1"/>
  <c r="S40" i="1" s="1"/>
  <c r="AJ40" i="1" s="1"/>
  <c r="Q44" i="1"/>
  <c r="R44" i="1" s="1"/>
  <c r="AJ44" i="1" s="1"/>
  <c r="Q48" i="1"/>
  <c r="R48" i="1" s="1"/>
  <c r="S48" i="1" s="1"/>
  <c r="AJ48" i="1" s="1"/>
  <c r="Q50" i="1"/>
  <c r="R50" i="1" s="1"/>
  <c r="S50" i="1" s="1"/>
  <c r="AJ50" i="1" s="1"/>
  <c r="Q52" i="1"/>
  <c r="R52" i="1" s="1"/>
  <c r="S52" i="1" s="1"/>
  <c r="AJ52" i="1" s="1"/>
  <c r="Q56" i="1"/>
  <c r="R56" i="1" s="1"/>
  <c r="S56" i="1" s="1"/>
  <c r="AJ56" i="1" s="1"/>
  <c r="Q63" i="1"/>
  <c r="R63" i="1" s="1"/>
  <c r="S63" i="1" s="1"/>
  <c r="AJ63" i="1" s="1"/>
  <c r="Q66" i="1"/>
  <c r="R66" i="1" s="1"/>
  <c r="S66" i="1" s="1"/>
  <c r="AJ66" i="1" s="1"/>
  <c r="Q81" i="1"/>
  <c r="R81" i="1" s="1"/>
  <c r="S81" i="1" s="1"/>
  <c r="AJ81" i="1" s="1"/>
  <c r="Q83" i="1"/>
  <c r="R83" i="1" s="1"/>
  <c r="S83" i="1" s="1"/>
  <c r="AJ83" i="1" s="1"/>
  <c r="X94" i="1"/>
  <c r="X6" i="1"/>
  <c r="X8" i="1"/>
  <c r="Q8" i="1"/>
  <c r="R8" i="1" s="1"/>
  <c r="S8" i="1" s="1"/>
  <c r="AJ8" i="1" s="1"/>
  <c r="Q18" i="1"/>
  <c r="R18" i="1" s="1"/>
  <c r="AJ18" i="1" s="1"/>
  <c r="Q21" i="1"/>
  <c r="R21" i="1" s="1"/>
  <c r="S21" i="1" s="1"/>
  <c r="AJ21" i="1" s="1"/>
  <c r="X26" i="1"/>
  <c r="X29" i="1"/>
  <c r="Q29" i="1"/>
  <c r="R29" i="1" s="1"/>
  <c r="S29" i="1" s="1"/>
  <c r="AJ29" i="1" s="1"/>
  <c r="X31" i="1"/>
  <c r="X33" i="1"/>
  <c r="X35" i="1"/>
  <c r="X37" i="1"/>
  <c r="Q37" i="1"/>
  <c r="R37" i="1" s="1"/>
  <c r="S37" i="1" s="1"/>
  <c r="AJ37" i="1" s="1"/>
  <c r="X39" i="1"/>
  <c r="Q39" i="1"/>
  <c r="R39" i="1" s="1"/>
  <c r="S39" i="1" s="1"/>
  <c r="AJ39" i="1" s="1"/>
  <c r="X41" i="1"/>
  <c r="Q41" i="1"/>
  <c r="R41" i="1" s="1"/>
  <c r="S41" i="1" s="1"/>
  <c r="AJ41" i="1" s="1"/>
  <c r="X43" i="1"/>
  <c r="X45" i="1"/>
  <c r="Q45" i="1"/>
  <c r="R45" i="1" s="1"/>
  <c r="S45" i="1" s="1"/>
  <c r="AJ45" i="1" s="1"/>
  <c r="X47" i="1"/>
  <c r="Q47" i="1"/>
  <c r="R47" i="1" s="1"/>
  <c r="S47" i="1" s="1"/>
  <c r="AJ47" i="1" s="1"/>
  <c r="X49" i="1"/>
  <c r="X51" i="1"/>
  <c r="Q51" i="1"/>
  <c r="R51" i="1" s="1"/>
  <c r="S51" i="1" s="1"/>
  <c r="AJ51" i="1" s="1"/>
  <c r="X53" i="1"/>
  <c r="X55" i="1"/>
  <c r="X57" i="1"/>
  <c r="X59" i="1"/>
  <c r="X62" i="1"/>
  <c r="X64" i="1"/>
  <c r="X69" i="1"/>
  <c r="X71" i="1"/>
  <c r="Q71" i="1"/>
  <c r="R71" i="1" s="1"/>
  <c r="S71" i="1" s="1"/>
  <c r="AJ71" i="1" s="1"/>
  <c r="Q72" i="1"/>
  <c r="R72" i="1" s="1"/>
  <c r="S72" i="1" s="1"/>
  <c r="AJ72" i="1" s="1"/>
  <c r="X73" i="1"/>
  <c r="X75" i="1"/>
  <c r="X77" i="1"/>
  <c r="X82" i="1"/>
  <c r="X84" i="1"/>
  <c r="Q84" i="1"/>
  <c r="R84" i="1" s="1"/>
  <c r="S84" i="1" s="1"/>
  <c r="AJ84" i="1" s="1"/>
  <c r="X90" i="1"/>
  <c r="X92" i="1"/>
  <c r="Q92" i="1"/>
  <c r="R92" i="1" s="1"/>
  <c r="S92" i="1" s="1"/>
  <c r="AJ92" i="1" s="1"/>
  <c r="Q93" i="1"/>
  <c r="R93" i="1" s="1"/>
  <c r="S93" i="1" s="1"/>
  <c r="AJ93" i="1" s="1"/>
  <c r="Q95" i="1"/>
  <c r="R95" i="1" s="1"/>
  <c r="S95" i="1" s="1"/>
  <c r="AJ95" i="1" s="1"/>
  <c r="F5" i="1"/>
  <c r="P68" i="1"/>
  <c r="X16" i="1"/>
  <c r="X18" i="1"/>
  <c r="X20" i="1"/>
  <c r="X28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58" i="1"/>
  <c r="X60" i="1"/>
  <c r="X66" i="1"/>
  <c r="X80" i="1"/>
  <c r="X88" i="1"/>
  <c r="X7" i="1"/>
  <c r="X9" i="1"/>
  <c r="X10" i="1"/>
  <c r="X12" i="1"/>
  <c r="X14" i="1"/>
  <c r="L67" i="1"/>
  <c r="L5" i="1" s="1"/>
  <c r="E5" i="1"/>
  <c r="X21" i="1"/>
  <c r="X23" i="1"/>
  <c r="X25" i="1"/>
  <c r="X27" i="1"/>
  <c r="X63" i="1"/>
  <c r="X65" i="1"/>
  <c r="X67" i="1"/>
  <c r="X79" i="1"/>
  <c r="X81" i="1"/>
  <c r="X83" i="1"/>
  <c r="X85" i="1"/>
  <c r="X87" i="1"/>
  <c r="X89" i="1"/>
  <c r="X91" i="1"/>
  <c r="X93" i="1"/>
  <c r="X95" i="1"/>
  <c r="AJ7" i="1" l="1"/>
  <c r="W93" i="1"/>
  <c r="W84" i="1"/>
  <c r="W72" i="1"/>
  <c r="W51" i="1"/>
  <c r="W41" i="1"/>
  <c r="W39" i="1"/>
  <c r="W37" i="1"/>
  <c r="W21" i="1"/>
  <c r="W8" i="1"/>
  <c r="W83" i="1"/>
  <c r="W66" i="1"/>
  <c r="W56" i="1"/>
  <c r="W50" i="1"/>
  <c r="W44" i="1"/>
  <c r="W15" i="1"/>
  <c r="W11" i="1"/>
  <c r="W7" i="1"/>
  <c r="W30" i="1"/>
  <c r="W95" i="1"/>
  <c r="W92" i="1"/>
  <c r="W71" i="1"/>
  <c r="W47" i="1"/>
  <c r="W45" i="1"/>
  <c r="W29" i="1"/>
  <c r="W18" i="1"/>
  <c r="W81" i="1"/>
  <c r="W63" i="1"/>
  <c r="W52" i="1"/>
  <c r="W48" i="1"/>
  <c r="W40" i="1"/>
  <c r="W42" i="1"/>
  <c r="W22" i="1"/>
  <c r="W17" i="1"/>
  <c r="W13" i="1"/>
  <c r="W74" i="1"/>
  <c r="P5" i="1"/>
  <c r="Q68" i="1"/>
  <c r="R68" i="1" s="1"/>
  <c r="S68" i="1" s="1"/>
  <c r="AJ68" i="1" s="1"/>
  <c r="X68" i="1"/>
  <c r="S5" i="1" l="1"/>
  <c r="W68" i="1"/>
  <c r="AJ5" i="1"/>
  <c r="R5" i="1"/>
  <c r="Q5" i="1"/>
</calcChain>
</file>

<file path=xl/sharedStrings.xml><?xml version="1.0" encoding="utf-8"?>
<sst xmlns="http://schemas.openxmlformats.org/spreadsheetml/2006/main" count="360" uniqueCount="146">
  <si>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</si>
  <si>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</si>
  <si>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</si>
  <si>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</si>
  <si>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</si>
  <si>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</si>
  <si>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</si>
  <si>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</si>
  <si>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</si>
  <si>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</si>
  <si>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</si>
  <si>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</si>
  <si>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</si>
  <si>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</si>
  <si>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</si>
  <si>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</si>
  <si>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</si>
  <si>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</si>
  <si>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</si>
  <si>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</si>
  <si>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</si>
  <si>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</si>
  <si>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</si>
  <si>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</si>
  <si>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</si>
  <si>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</si>
  <si>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</si>
  <si>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</si>
  <si>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</si>
  <si>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</si>
  <si>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</si>
  <si>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</si>
  <si>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</si>
  <si>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</si>
  <si>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</si>
  <si>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</si>
  <si>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</si>
  <si>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</si>
  <si>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</si>
  <si>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</si>
  <si>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</si>
  <si>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</si>
  <si>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</si>
  <si>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</si>
  <si>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</si>
  <si>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</si>
  <si>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</si>
  <si>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</si>
  <si>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</si>
  <si>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</si>
  <si>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</si>
  <si>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</si>
  <si>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</si>
  <si>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</si>
  <si>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</si>
  <si>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новинка/ 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</si>
  <si>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</si>
  <si>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</si>
  <si>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</si>
  <si>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</si>
  <si>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</si>
  <si>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</si>
  <si>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</si>
  <si>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</si>
  <si>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</si>
  <si>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</si>
  <si>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</si>
  <si>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</si>
  <si>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</si>
  <si>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</si>
  <si>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</si>
  <si>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</si>
  <si>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</si>
  <si>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</si>
  <si>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</si>
  <si>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</si>
  <si>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</si>
  <si>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</si>
  <si>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</si>
  <si>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</si>
  <si>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</si>
  <si>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</si>
  <si>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</si>
  <si>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</si>
  <si>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</si>
  <si>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</si>
  <si>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</si>
  <si>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</si>
  <si>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</si>
  <si>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</si>
  <si>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</si>
  <si>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</si>
  <si>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</si>
  <si>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</si>
  <si>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</si>
  <si>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</si>
  <si>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</si>
  <si>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</si>
  <si>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</si>
  <si>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</si>
  <si>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</si>
  <si>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</si>
  <si>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</si>
  <si>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</si>
  <si>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</si>
  <si>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</si>
  <si>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</si>
  <si>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</si>
  <si>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</si>
  <si>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</si>
  <si>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</si>
  <si>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</si>
  <si>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</si>
  <si>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</si>
  <si>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</si>
  <si>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</si>
  <si>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</si>
  <si>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</si>
  <si>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</si>
  <si>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</si>
  <si>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</si>
  <si>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</si>
  <si>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</si>
  <si>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</si>
  <si>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</si>
  <si>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</si>
  <si>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</si>
  <si>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</si>
  <si>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</si>
  <si>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</si>
  <si>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</si>
  <si>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</si>
  <si>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</si>
  <si>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</si>
  <si>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</si>
  <si>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</si>
  <si>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</si>
  <si>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</si>
  <si>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</si>
  <si>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</si>
  <si>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</si>
  <si>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</si>
  <si>
    <t>итого</t>
  </si>
  <si>
    <t>заказ</t>
  </si>
  <si>
    <t>30,08,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</si>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</sst>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2" sqref="V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20" width="7" style="17" customWidth="1"/>
    <col min="21" max="21" width="7" customWidth="1"/>
    <col min="22" max="22" width="13.7109375" customWidth="1"/>
    <col min="23" max="24" width="5" customWidth="1"/>
    <col min="25" max="34" width="6" customWidth="1"/>
    <col min="35" max="35" width="35.140625" customWidth="1"/>
    <col min="36" max="37" width="7" customWidth="1"/>
    <col min="38" max="53" width="8" customWidth="1"/>
  </cols>
  <sheetData>
    <row r="1" spans="1:53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8">
        <v>2</v>
      </c>
      <c r="S1" s="18"/>
      <c r="T1" s="18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:53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142</v>
      </c>
      <c r="S3" s="2" t="s">
        <v>143</v>
      </c>
      <c r="T3" s="2" t="s">
        <v>143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spans="1:53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 t="s">
        <v>144</v>
      </c>
      <c r="T4" s="10" t="s">
        <v>145</v>
      </c>
      <c r="U4" s="10"/>
      <c r="V4" s="10"/>
      <c r="W4" s="10"/>
      <c r="X4" s="10"/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/>
      <c r="AJ4" s="10" t="s">
        <v>144</v>
      </c>
      <c r="AK4" s="10" t="s">
        <v>145</v>
      </c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</row>
    <row r="5" spans="1:53" x14ac:dyDescent="0.25">
      <c r="A5" s="10"/>
      <c r="B5" s="10"/>
      <c r="C5" s="10"/>
      <c r="D5" s="10"/>
      <c r="E5" s="3">
        <f>SUM(E6:E499)</f>
        <v>4518.9290000000001</v>
      </c>
      <c r="F5" s="3">
        <f>SUM(F6:F499)</f>
        <v>3246.8170000000005</v>
      </c>
      <c r="G5" s="7"/>
      <c r="H5" s="10"/>
      <c r="I5" s="10"/>
      <c r="J5" s="10"/>
      <c r="K5" s="3">
        <f t="shared" ref="K5:U5" si="0">SUM(K6:K499)</f>
        <v>4637.01</v>
      </c>
      <c r="L5" s="3">
        <f t="shared" si="0"/>
        <v>-118.08100000000006</v>
      </c>
      <c r="M5" s="3">
        <f t="shared" si="0"/>
        <v>0</v>
      </c>
      <c r="N5" s="3">
        <f t="shared" si="0"/>
        <v>0</v>
      </c>
      <c r="O5" s="3">
        <f t="shared" si="0"/>
        <v>2571</v>
      </c>
      <c r="P5" s="3">
        <f t="shared" si="0"/>
        <v>903.78580000000022</v>
      </c>
      <c r="Q5" s="3">
        <f t="shared" si="0"/>
        <v>6455.3490000000002</v>
      </c>
      <c r="R5" s="3">
        <f t="shared" si="0"/>
        <v>6803</v>
      </c>
      <c r="S5" s="3">
        <f t="shared" si="0"/>
        <v>3646</v>
      </c>
      <c r="T5" s="3">
        <f t="shared" ref="T5" si="1">SUM(T6:T499)</f>
        <v>3160</v>
      </c>
      <c r="U5" s="3">
        <f t="shared" si="0"/>
        <v>0</v>
      </c>
      <c r="V5" s="10"/>
      <c r="W5" s="10"/>
      <c r="X5" s="10"/>
      <c r="Y5" s="3">
        <f t="shared" ref="Y5:AH5" si="2">SUM(Y6:Y499)</f>
        <v>661.66739999999982</v>
      </c>
      <c r="Z5" s="3">
        <f t="shared" si="2"/>
        <v>865.58019999999954</v>
      </c>
      <c r="AA5" s="3">
        <f t="shared" si="2"/>
        <v>624.73560000000009</v>
      </c>
      <c r="AB5" s="3">
        <f t="shared" si="2"/>
        <v>675.09659999999985</v>
      </c>
      <c r="AC5" s="3">
        <f t="shared" si="2"/>
        <v>601.84379999999987</v>
      </c>
      <c r="AD5" s="3">
        <f t="shared" si="2"/>
        <v>619.71600000000001</v>
      </c>
      <c r="AE5" s="3">
        <f t="shared" si="2"/>
        <v>538.41280000000017</v>
      </c>
      <c r="AF5" s="3">
        <f t="shared" si="2"/>
        <v>647.89319999999998</v>
      </c>
      <c r="AG5" s="3">
        <f t="shared" si="2"/>
        <v>631.75360000000012</v>
      </c>
      <c r="AH5" s="3">
        <f t="shared" si="2"/>
        <v>565.8424</v>
      </c>
      <c r="AI5" s="10"/>
      <c r="AJ5" s="3">
        <f>SUM(AJ6:AJ499)</f>
        <v>2545.5300000000011</v>
      </c>
      <c r="AK5" s="3">
        <f>SUM(AK6:AK499)</f>
        <v>2331.2599999999998</v>
      </c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</row>
    <row r="6" spans="1:53" x14ac:dyDescent="0.25">
      <c r="A6" s="10" t="s">
        <v>36</v>
      </c>
      <c r="B6" s="10" t="s">
        <v>37</v>
      </c>
      <c r="C6" s="10">
        <v>11</v>
      </c>
      <c r="D6" s="10"/>
      <c r="E6" s="10">
        <v>4</v>
      </c>
      <c r="F6" s="10">
        <v>7</v>
      </c>
      <c r="G6" s="7">
        <v>0.4</v>
      </c>
      <c r="H6" s="10">
        <v>60</v>
      </c>
      <c r="I6" s="10" t="s">
        <v>38</v>
      </c>
      <c r="J6" s="10"/>
      <c r="K6" s="10">
        <v>16</v>
      </c>
      <c r="L6" s="10">
        <f t="shared" ref="L6:L37" si="3">E6-K6</f>
        <v>-12</v>
      </c>
      <c r="M6" s="10"/>
      <c r="N6" s="10"/>
      <c r="O6" s="10">
        <v>32</v>
      </c>
      <c r="P6" s="10">
        <f t="shared" ref="P6:P37" si="4">E6/5</f>
        <v>0.8</v>
      </c>
      <c r="Q6" s="4"/>
      <c r="R6" s="4">
        <f>ROUND(Q6,0)</f>
        <v>0</v>
      </c>
      <c r="S6" s="4">
        <f>R6-T6</f>
        <v>0</v>
      </c>
      <c r="T6" s="4"/>
      <c r="U6" s="4"/>
      <c r="V6" s="10"/>
      <c r="W6" s="10">
        <f>(F6+O6+R6)/P6</f>
        <v>48.75</v>
      </c>
      <c r="X6" s="10">
        <f t="shared" ref="X6:X37" si="5">(F6+O6)/P6</f>
        <v>48.75</v>
      </c>
      <c r="Y6" s="10">
        <v>3.6</v>
      </c>
      <c r="Z6" s="10">
        <v>1.8</v>
      </c>
      <c r="AA6" s="10">
        <v>2.4</v>
      </c>
      <c r="AB6" s="10">
        <v>2.6</v>
      </c>
      <c r="AC6" s="10">
        <v>4.2</v>
      </c>
      <c r="AD6" s="10">
        <v>2</v>
      </c>
      <c r="AE6" s="10">
        <v>0</v>
      </c>
      <c r="AF6" s="10">
        <v>8</v>
      </c>
      <c r="AG6" s="10">
        <v>2.6</v>
      </c>
      <c r="AH6" s="10">
        <v>4.2</v>
      </c>
      <c r="AI6" s="10"/>
      <c r="AJ6" s="10">
        <f>G6*S6</f>
        <v>0</v>
      </c>
      <c r="AK6" s="10">
        <f>G6*T6</f>
        <v>0</v>
      </c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:53" x14ac:dyDescent="0.25">
      <c r="A7" s="10" t="s">
        <v>39</v>
      </c>
      <c r="B7" s="10" t="s">
        <v>40</v>
      </c>
      <c r="C7" s="10">
        <v>19.073</v>
      </c>
      <c r="D7" s="10"/>
      <c r="E7" s="10">
        <v>8.7739999999999991</v>
      </c>
      <c r="F7" s="10">
        <v>10.298999999999999</v>
      </c>
      <c r="G7" s="7">
        <v>1</v>
      </c>
      <c r="H7" s="10">
        <v>120</v>
      </c>
      <c r="I7" s="10" t="s">
        <v>38</v>
      </c>
      <c r="J7" s="10"/>
      <c r="K7" s="10">
        <v>9.0850000000000009</v>
      </c>
      <c r="L7" s="10">
        <f t="shared" si="3"/>
        <v>-0.31100000000000172</v>
      </c>
      <c r="M7" s="10"/>
      <c r="N7" s="10"/>
      <c r="O7" s="10">
        <v>0</v>
      </c>
      <c r="P7" s="10">
        <f t="shared" si="4"/>
        <v>1.7547999999999999</v>
      </c>
      <c r="Q7" s="4">
        <f t="shared" ref="Q7:Q8" si="6">14*P7-O7-F7</f>
        <v>14.2682</v>
      </c>
      <c r="R7" s="4">
        <f t="shared" ref="R7:R70" si="7">ROUND(Q7,0)</f>
        <v>14</v>
      </c>
      <c r="S7" s="4">
        <f t="shared" ref="S7:S70" si="8">R7-T7</f>
        <v>14</v>
      </c>
      <c r="T7" s="4"/>
      <c r="U7" s="4"/>
      <c r="V7" s="10"/>
      <c r="W7" s="10">
        <f t="shared" ref="W7:W70" si="9">(F7+O7+R7)/P7</f>
        <v>13.847162069751539</v>
      </c>
      <c r="X7" s="10">
        <f t="shared" si="5"/>
        <v>5.8690449054023253</v>
      </c>
      <c r="Y7" s="10">
        <v>0.39340000000000003</v>
      </c>
      <c r="Z7" s="10">
        <v>0.58299999999999996</v>
      </c>
      <c r="AA7" s="10">
        <v>0.58279999999999998</v>
      </c>
      <c r="AB7" s="10">
        <v>1.1708000000000001</v>
      </c>
      <c r="AC7" s="10">
        <v>0.87859999999999994</v>
      </c>
      <c r="AD7" s="10">
        <v>0.48520000000000002</v>
      </c>
      <c r="AE7" s="10">
        <v>0.47720000000000001</v>
      </c>
      <c r="AF7" s="10">
        <v>3.1019999999999999</v>
      </c>
      <c r="AG7" s="10">
        <v>3.2898000000000009</v>
      </c>
      <c r="AH7" s="10">
        <v>0.48139999999999999</v>
      </c>
      <c r="AI7" s="10"/>
      <c r="AJ7" s="10">
        <f t="shared" ref="AJ7:AJ70" si="10">G7*S7</f>
        <v>14</v>
      </c>
      <c r="AK7" s="10">
        <f t="shared" ref="AK7:AK70" si="11">G7*T7</f>
        <v>0</v>
      </c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53" x14ac:dyDescent="0.25">
      <c r="A8" s="10" t="s">
        <v>42</v>
      </c>
      <c r="B8" s="10" t="s">
        <v>40</v>
      </c>
      <c r="C8" s="10">
        <v>668.85599999999999</v>
      </c>
      <c r="D8" s="10">
        <v>204.59</v>
      </c>
      <c r="E8" s="10">
        <v>264.78699999999998</v>
      </c>
      <c r="F8" s="10">
        <v>585.24699999999996</v>
      </c>
      <c r="G8" s="7">
        <v>1</v>
      </c>
      <c r="H8" s="10">
        <v>60</v>
      </c>
      <c r="I8" s="10" t="s">
        <v>38</v>
      </c>
      <c r="J8" s="10"/>
      <c r="K8" s="10">
        <v>256.5</v>
      </c>
      <c r="L8" s="10">
        <f t="shared" si="3"/>
        <v>8.2869999999999777</v>
      </c>
      <c r="M8" s="10"/>
      <c r="N8" s="10"/>
      <c r="O8" s="10">
        <v>0</v>
      </c>
      <c r="P8" s="10">
        <f t="shared" si="4"/>
        <v>52.957399999999993</v>
      </c>
      <c r="Q8" s="4">
        <f t="shared" si="6"/>
        <v>156.15659999999991</v>
      </c>
      <c r="R8" s="19">
        <f>ROUND(Q8+$R$1*P8,0)</f>
        <v>262</v>
      </c>
      <c r="S8" s="4">
        <f t="shared" si="8"/>
        <v>112</v>
      </c>
      <c r="T8" s="19">
        <v>150</v>
      </c>
      <c r="U8" s="4"/>
      <c r="V8" s="10"/>
      <c r="W8" s="10">
        <f t="shared" si="9"/>
        <v>15.99865174649813</v>
      </c>
      <c r="X8" s="10">
        <f t="shared" si="5"/>
        <v>11.051278952516551</v>
      </c>
      <c r="Y8" s="10">
        <v>40.070800000000013</v>
      </c>
      <c r="Z8" s="10">
        <v>81.955999999999989</v>
      </c>
      <c r="AA8" s="10">
        <v>37.738799999999998</v>
      </c>
      <c r="AB8" s="10">
        <v>54.434600000000003</v>
      </c>
      <c r="AC8" s="10">
        <v>46.018599999999999</v>
      </c>
      <c r="AD8" s="10">
        <v>41.854799999999997</v>
      </c>
      <c r="AE8" s="10">
        <v>68.885799999999989</v>
      </c>
      <c r="AF8" s="10">
        <v>49.762</v>
      </c>
      <c r="AG8" s="10">
        <v>52.961599999999997</v>
      </c>
      <c r="AH8" s="10">
        <v>56.011000000000003</v>
      </c>
      <c r="AI8" s="16" t="s">
        <v>141</v>
      </c>
      <c r="AJ8" s="10">
        <f t="shared" si="10"/>
        <v>112</v>
      </c>
      <c r="AK8" s="10">
        <f t="shared" si="11"/>
        <v>150</v>
      </c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</row>
    <row r="9" spans="1:53" x14ac:dyDescent="0.25">
      <c r="A9" s="11" t="s">
        <v>43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/>
      <c r="L9" s="11">
        <f t="shared" si="3"/>
        <v>0</v>
      </c>
      <c r="M9" s="11"/>
      <c r="N9" s="11"/>
      <c r="O9" s="11">
        <v>0</v>
      </c>
      <c r="P9" s="11">
        <f t="shared" si="4"/>
        <v>0</v>
      </c>
      <c r="Q9" s="13"/>
      <c r="R9" s="4">
        <f t="shared" si="7"/>
        <v>0</v>
      </c>
      <c r="S9" s="4">
        <f t="shared" si="8"/>
        <v>0</v>
      </c>
      <c r="T9" s="4"/>
      <c r="U9" s="13"/>
      <c r="V9" s="11"/>
      <c r="W9" s="10" t="e">
        <f t="shared" si="9"/>
        <v>#DIV/0!</v>
      </c>
      <c r="X9" s="11" t="e">
        <f t="shared" si="5"/>
        <v>#DIV/0!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 t="s">
        <v>44</v>
      </c>
      <c r="AJ9" s="10">
        <f t="shared" si="10"/>
        <v>0</v>
      </c>
      <c r="AK9" s="10">
        <f t="shared" si="11"/>
        <v>0</v>
      </c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</row>
    <row r="10" spans="1:53" x14ac:dyDescent="0.25">
      <c r="A10" s="10" t="s">
        <v>45</v>
      </c>
      <c r="B10" s="10" t="s">
        <v>40</v>
      </c>
      <c r="C10" s="10">
        <v>227.77199999999999</v>
      </c>
      <c r="D10" s="10"/>
      <c r="E10" s="10">
        <v>136.416</v>
      </c>
      <c r="F10" s="10">
        <v>80.554000000000002</v>
      </c>
      <c r="G10" s="7">
        <v>1</v>
      </c>
      <c r="H10" s="10">
        <v>60</v>
      </c>
      <c r="I10" s="10" t="s">
        <v>38</v>
      </c>
      <c r="J10" s="10"/>
      <c r="K10" s="10">
        <v>127.8</v>
      </c>
      <c r="L10" s="10">
        <f t="shared" si="3"/>
        <v>8.6159999999999997</v>
      </c>
      <c r="M10" s="10"/>
      <c r="N10" s="10"/>
      <c r="O10" s="10">
        <v>0</v>
      </c>
      <c r="P10" s="10">
        <f t="shared" si="4"/>
        <v>27.283200000000001</v>
      </c>
      <c r="Q10" s="4">
        <f>12*P10-O10-F10</f>
        <v>246.84440000000004</v>
      </c>
      <c r="R10" s="4">
        <f t="shared" si="7"/>
        <v>247</v>
      </c>
      <c r="S10" s="4">
        <f t="shared" si="8"/>
        <v>127</v>
      </c>
      <c r="T10" s="4">
        <v>120</v>
      </c>
      <c r="U10" s="4"/>
      <c r="V10" s="10"/>
      <c r="W10" s="10">
        <f t="shared" si="9"/>
        <v>12.005703143326295</v>
      </c>
      <c r="X10" s="10">
        <f t="shared" si="5"/>
        <v>2.9525129017124092</v>
      </c>
      <c r="Y10" s="10">
        <v>16.401399999999999</v>
      </c>
      <c r="Z10" s="10">
        <v>40.446599999999997</v>
      </c>
      <c r="AA10" s="10">
        <v>14.441599999999999</v>
      </c>
      <c r="AB10" s="10">
        <v>24.331600000000002</v>
      </c>
      <c r="AC10" s="10">
        <v>24.759399999999999</v>
      </c>
      <c r="AD10" s="10">
        <v>25.835599999999999</v>
      </c>
      <c r="AE10" s="10">
        <v>12.3698</v>
      </c>
      <c r="AF10" s="10">
        <v>24.998200000000001</v>
      </c>
      <c r="AG10" s="10">
        <v>20.634799999999998</v>
      </c>
      <c r="AH10" s="10">
        <v>19.339400000000001</v>
      </c>
      <c r="AI10" s="10"/>
      <c r="AJ10" s="10">
        <f t="shared" si="10"/>
        <v>127</v>
      </c>
      <c r="AK10" s="10">
        <f t="shared" si="11"/>
        <v>120</v>
      </c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</row>
    <row r="11" spans="1:53" x14ac:dyDescent="0.25">
      <c r="A11" s="10" t="s">
        <v>46</v>
      </c>
      <c r="B11" s="10" t="s">
        <v>40</v>
      </c>
      <c r="C11" s="10">
        <v>401.25099999999998</v>
      </c>
      <c r="D11" s="10">
        <v>151.577</v>
      </c>
      <c r="E11" s="10">
        <v>267.58</v>
      </c>
      <c r="F11" s="10">
        <v>263.61599999999999</v>
      </c>
      <c r="G11" s="7">
        <v>1</v>
      </c>
      <c r="H11" s="10">
        <v>60</v>
      </c>
      <c r="I11" s="10" t="s">
        <v>38</v>
      </c>
      <c r="J11" s="10"/>
      <c r="K11" s="10">
        <v>260.60000000000002</v>
      </c>
      <c r="L11" s="10">
        <f t="shared" si="3"/>
        <v>6.9799999999999613</v>
      </c>
      <c r="M11" s="10"/>
      <c r="N11" s="10"/>
      <c r="O11" s="10">
        <v>0</v>
      </c>
      <c r="P11" s="10">
        <f t="shared" si="4"/>
        <v>53.515999999999998</v>
      </c>
      <c r="Q11" s="4">
        <f t="shared" ref="Q11:Q18" si="12">14*P11-O11-F11</f>
        <v>485.60799999999995</v>
      </c>
      <c r="R11" s="19">
        <f>ROUND(Q11+$R$1*P11,0)</f>
        <v>593</v>
      </c>
      <c r="S11" s="4">
        <f t="shared" si="8"/>
        <v>343</v>
      </c>
      <c r="T11" s="19">
        <v>250</v>
      </c>
      <c r="U11" s="4"/>
      <c r="V11" s="10"/>
      <c r="W11" s="10">
        <f t="shared" si="9"/>
        <v>16.006726960161448</v>
      </c>
      <c r="X11" s="10">
        <f t="shared" si="5"/>
        <v>4.9259286942222884</v>
      </c>
      <c r="Y11" s="10">
        <v>35.418599999999998</v>
      </c>
      <c r="Z11" s="10">
        <v>55.462599999999988</v>
      </c>
      <c r="AA11" s="10">
        <v>34.4422</v>
      </c>
      <c r="AB11" s="10">
        <v>39.451000000000001</v>
      </c>
      <c r="AC11" s="10">
        <v>36.617400000000004</v>
      </c>
      <c r="AD11" s="10">
        <v>36.516399999999997</v>
      </c>
      <c r="AE11" s="10">
        <v>20.8264</v>
      </c>
      <c r="AF11" s="10">
        <v>38.497799999999998</v>
      </c>
      <c r="AG11" s="10">
        <v>30.2014</v>
      </c>
      <c r="AH11" s="10">
        <v>31.065000000000001</v>
      </c>
      <c r="AI11" s="10"/>
      <c r="AJ11" s="10">
        <f t="shared" si="10"/>
        <v>343</v>
      </c>
      <c r="AK11" s="10">
        <f t="shared" si="11"/>
        <v>250</v>
      </c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spans="1:53" x14ac:dyDescent="0.25">
      <c r="A12" s="10" t="s">
        <v>47</v>
      </c>
      <c r="B12" s="10" t="s">
        <v>37</v>
      </c>
      <c r="C12" s="10">
        <v>43</v>
      </c>
      <c r="D12" s="10">
        <v>1</v>
      </c>
      <c r="E12" s="10">
        <v>24</v>
      </c>
      <c r="F12" s="10">
        <v>19</v>
      </c>
      <c r="G12" s="7">
        <v>0.25</v>
      </c>
      <c r="H12" s="10">
        <v>120</v>
      </c>
      <c r="I12" s="10" t="s">
        <v>38</v>
      </c>
      <c r="J12" s="10"/>
      <c r="K12" s="10">
        <v>25</v>
      </c>
      <c r="L12" s="10">
        <f t="shared" si="3"/>
        <v>-1</v>
      </c>
      <c r="M12" s="10"/>
      <c r="N12" s="10"/>
      <c r="O12" s="10">
        <v>0</v>
      </c>
      <c r="P12" s="10">
        <f t="shared" si="4"/>
        <v>4.8</v>
      </c>
      <c r="Q12" s="4">
        <f>13*P12-O12-F12</f>
        <v>43.4</v>
      </c>
      <c r="R12" s="4">
        <f t="shared" si="7"/>
        <v>43</v>
      </c>
      <c r="S12" s="4">
        <f t="shared" si="8"/>
        <v>27</v>
      </c>
      <c r="T12" s="4">
        <v>16</v>
      </c>
      <c r="U12" s="4"/>
      <c r="V12" s="10"/>
      <c r="W12" s="10">
        <f t="shared" si="9"/>
        <v>12.916666666666668</v>
      </c>
      <c r="X12" s="10">
        <f t="shared" si="5"/>
        <v>3.9583333333333335</v>
      </c>
      <c r="Y12" s="10">
        <v>2</v>
      </c>
      <c r="Z12" s="10">
        <v>4</v>
      </c>
      <c r="AA12" s="10">
        <v>4</v>
      </c>
      <c r="AB12" s="10">
        <v>2.8</v>
      </c>
      <c r="AC12" s="10">
        <v>3.6</v>
      </c>
      <c r="AD12" s="10">
        <v>1.6</v>
      </c>
      <c r="AE12" s="10">
        <v>0.4</v>
      </c>
      <c r="AF12" s="10">
        <v>1.4</v>
      </c>
      <c r="AG12" s="10">
        <v>4.8</v>
      </c>
      <c r="AH12" s="10">
        <v>1.8</v>
      </c>
      <c r="AI12" s="10"/>
      <c r="AJ12" s="10">
        <f t="shared" si="10"/>
        <v>6.75</v>
      </c>
      <c r="AK12" s="10">
        <f t="shared" si="11"/>
        <v>4</v>
      </c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:53" x14ac:dyDescent="0.25">
      <c r="A13" s="10" t="s">
        <v>48</v>
      </c>
      <c r="B13" s="10" t="s">
        <v>40</v>
      </c>
      <c r="C13" s="10">
        <v>211.25899999999999</v>
      </c>
      <c r="D13" s="10"/>
      <c r="E13" s="10">
        <v>99.406999999999996</v>
      </c>
      <c r="F13" s="10">
        <v>109.02</v>
      </c>
      <c r="G13" s="7">
        <v>1</v>
      </c>
      <c r="H13" s="10">
        <v>60</v>
      </c>
      <c r="I13" s="10" t="s">
        <v>38</v>
      </c>
      <c r="J13" s="10"/>
      <c r="K13" s="10">
        <v>93.1</v>
      </c>
      <c r="L13" s="10">
        <f t="shared" si="3"/>
        <v>6.3070000000000022</v>
      </c>
      <c r="M13" s="10"/>
      <c r="N13" s="10"/>
      <c r="O13" s="10">
        <v>0</v>
      </c>
      <c r="P13" s="10">
        <f t="shared" si="4"/>
        <v>19.881399999999999</v>
      </c>
      <c r="Q13" s="4">
        <f t="shared" si="12"/>
        <v>169.31960000000004</v>
      </c>
      <c r="R13" s="4">
        <f t="shared" si="7"/>
        <v>169</v>
      </c>
      <c r="S13" s="4">
        <f t="shared" si="8"/>
        <v>89</v>
      </c>
      <c r="T13" s="4">
        <v>80</v>
      </c>
      <c r="U13" s="4"/>
      <c r="V13" s="10"/>
      <c r="W13" s="10">
        <f t="shared" si="9"/>
        <v>13.983924673312744</v>
      </c>
      <c r="X13" s="10">
        <f t="shared" si="5"/>
        <v>5.4835172573360023</v>
      </c>
      <c r="Y13" s="10">
        <v>5.173</v>
      </c>
      <c r="Z13" s="10">
        <v>22.407399999999999</v>
      </c>
      <c r="AA13" s="10">
        <v>8.7615999999999996</v>
      </c>
      <c r="AB13" s="10">
        <v>10.418200000000001</v>
      </c>
      <c r="AC13" s="10">
        <v>7.3422000000000001</v>
      </c>
      <c r="AD13" s="10">
        <v>17.101800000000001</v>
      </c>
      <c r="AE13" s="10">
        <v>7.3550000000000004</v>
      </c>
      <c r="AF13" s="10">
        <v>10.6182</v>
      </c>
      <c r="AG13" s="10">
        <v>7.0837999999999992</v>
      </c>
      <c r="AH13" s="10">
        <v>6.793000000000001</v>
      </c>
      <c r="AI13" s="10"/>
      <c r="AJ13" s="10">
        <f t="shared" si="10"/>
        <v>89</v>
      </c>
      <c r="AK13" s="10">
        <f t="shared" si="11"/>
        <v>80</v>
      </c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:53" x14ac:dyDescent="0.25">
      <c r="A14" s="10" t="s">
        <v>49</v>
      </c>
      <c r="B14" s="10" t="s">
        <v>37</v>
      </c>
      <c r="C14" s="10">
        <v>19</v>
      </c>
      <c r="D14" s="10"/>
      <c r="E14" s="10">
        <v>17</v>
      </c>
      <c r="F14" s="10"/>
      <c r="G14" s="7">
        <v>0.25</v>
      </c>
      <c r="H14" s="10">
        <v>120</v>
      </c>
      <c r="I14" s="10" t="s">
        <v>38</v>
      </c>
      <c r="J14" s="10"/>
      <c r="K14" s="10">
        <v>17</v>
      </c>
      <c r="L14" s="10">
        <f t="shared" si="3"/>
        <v>0</v>
      </c>
      <c r="M14" s="10"/>
      <c r="N14" s="10"/>
      <c r="O14" s="10">
        <v>0</v>
      </c>
      <c r="P14" s="10">
        <f t="shared" si="4"/>
        <v>3.4</v>
      </c>
      <c r="Q14" s="4">
        <f>9*P14-O14-F14</f>
        <v>30.599999999999998</v>
      </c>
      <c r="R14" s="4">
        <f t="shared" si="7"/>
        <v>31</v>
      </c>
      <c r="S14" s="4">
        <f t="shared" si="8"/>
        <v>31</v>
      </c>
      <c r="T14" s="4"/>
      <c r="U14" s="4"/>
      <c r="V14" s="10"/>
      <c r="W14" s="10">
        <f t="shared" si="9"/>
        <v>9.117647058823529</v>
      </c>
      <c r="X14" s="10">
        <f t="shared" si="5"/>
        <v>0</v>
      </c>
      <c r="Y14" s="10">
        <v>1.4</v>
      </c>
      <c r="Z14" s="10">
        <v>2</v>
      </c>
      <c r="AA14" s="10">
        <v>2</v>
      </c>
      <c r="AB14" s="10">
        <v>2.4</v>
      </c>
      <c r="AC14" s="10">
        <v>2.4</v>
      </c>
      <c r="AD14" s="10">
        <v>1.2</v>
      </c>
      <c r="AE14" s="10">
        <v>1.4</v>
      </c>
      <c r="AF14" s="10">
        <v>1.8</v>
      </c>
      <c r="AG14" s="10">
        <v>2.2000000000000002</v>
      </c>
      <c r="AH14" s="10">
        <v>1.2</v>
      </c>
      <c r="AI14" s="10"/>
      <c r="AJ14" s="10">
        <f t="shared" si="10"/>
        <v>7.75</v>
      </c>
      <c r="AK14" s="10">
        <f t="shared" si="11"/>
        <v>0</v>
      </c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  <row r="15" spans="1:53" x14ac:dyDescent="0.25">
      <c r="A15" s="10" t="s">
        <v>50</v>
      </c>
      <c r="B15" s="10" t="s">
        <v>37</v>
      </c>
      <c r="C15" s="10">
        <v>60</v>
      </c>
      <c r="D15" s="10"/>
      <c r="E15" s="10">
        <v>38</v>
      </c>
      <c r="F15" s="10">
        <v>16</v>
      </c>
      <c r="G15" s="7">
        <v>0.4</v>
      </c>
      <c r="H15" s="10">
        <v>60</v>
      </c>
      <c r="I15" s="10" t="s">
        <v>38</v>
      </c>
      <c r="J15" s="10"/>
      <c r="K15" s="10">
        <v>38</v>
      </c>
      <c r="L15" s="10">
        <f t="shared" si="3"/>
        <v>0</v>
      </c>
      <c r="M15" s="10"/>
      <c r="N15" s="10"/>
      <c r="O15" s="10">
        <v>41</v>
      </c>
      <c r="P15" s="10">
        <f t="shared" si="4"/>
        <v>7.6</v>
      </c>
      <c r="Q15" s="4">
        <f t="shared" si="12"/>
        <v>49.399999999999991</v>
      </c>
      <c r="R15" s="4">
        <f t="shared" si="7"/>
        <v>49</v>
      </c>
      <c r="S15" s="4">
        <f t="shared" si="8"/>
        <v>25</v>
      </c>
      <c r="T15" s="4">
        <v>24</v>
      </c>
      <c r="U15" s="4"/>
      <c r="V15" s="10"/>
      <c r="W15" s="10">
        <f t="shared" si="9"/>
        <v>13.947368421052632</v>
      </c>
      <c r="X15" s="10">
        <f t="shared" si="5"/>
        <v>7.5</v>
      </c>
      <c r="Y15" s="10">
        <v>7.2</v>
      </c>
      <c r="Z15" s="10">
        <v>6.6</v>
      </c>
      <c r="AA15" s="10">
        <v>5.2</v>
      </c>
      <c r="AB15" s="10">
        <v>4</v>
      </c>
      <c r="AC15" s="10">
        <v>8</v>
      </c>
      <c r="AD15" s="10">
        <v>3.4</v>
      </c>
      <c r="AE15" s="10">
        <v>1.2</v>
      </c>
      <c r="AF15" s="10">
        <v>8.1999999999999993</v>
      </c>
      <c r="AG15" s="10">
        <v>3.2</v>
      </c>
      <c r="AH15" s="10">
        <v>4.4000000000000004</v>
      </c>
      <c r="AI15" s="10"/>
      <c r="AJ15" s="10">
        <f t="shared" si="10"/>
        <v>10</v>
      </c>
      <c r="AK15" s="10">
        <f t="shared" si="11"/>
        <v>9.6000000000000014</v>
      </c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</row>
    <row r="16" spans="1:53" x14ac:dyDescent="0.25">
      <c r="A16" s="10" t="s">
        <v>51</v>
      </c>
      <c r="B16" s="10" t="s">
        <v>40</v>
      </c>
      <c r="C16" s="10">
        <v>177.4</v>
      </c>
      <c r="D16" s="10">
        <v>106.35599999999999</v>
      </c>
      <c r="E16" s="10">
        <v>150.339</v>
      </c>
      <c r="F16" s="10">
        <v>130.096</v>
      </c>
      <c r="G16" s="7">
        <v>1</v>
      </c>
      <c r="H16" s="10">
        <v>45</v>
      </c>
      <c r="I16" s="10" t="s">
        <v>38</v>
      </c>
      <c r="J16" s="10"/>
      <c r="K16" s="10">
        <v>143.30000000000001</v>
      </c>
      <c r="L16" s="10">
        <f t="shared" si="3"/>
        <v>7.0389999999999873</v>
      </c>
      <c r="M16" s="10"/>
      <c r="N16" s="10"/>
      <c r="O16" s="10">
        <v>0</v>
      </c>
      <c r="P16" s="10">
        <f t="shared" si="4"/>
        <v>30.067799999999998</v>
      </c>
      <c r="Q16" s="4">
        <f>13*P16-O16-F16</f>
        <v>260.78539999999998</v>
      </c>
      <c r="R16" s="4">
        <f t="shared" si="7"/>
        <v>261</v>
      </c>
      <c r="S16" s="4">
        <f t="shared" si="8"/>
        <v>131</v>
      </c>
      <c r="T16" s="4">
        <v>130</v>
      </c>
      <c r="U16" s="4"/>
      <c r="V16" s="10"/>
      <c r="W16" s="10">
        <f t="shared" si="9"/>
        <v>13.007137203253981</v>
      </c>
      <c r="X16" s="10">
        <f t="shared" si="5"/>
        <v>4.3267548673331611</v>
      </c>
      <c r="Y16" s="10">
        <v>13.916600000000001</v>
      </c>
      <c r="Z16" s="10">
        <v>30.927</v>
      </c>
      <c r="AA16" s="10">
        <v>15.3536</v>
      </c>
      <c r="AB16" s="10">
        <v>8.8775999999999993</v>
      </c>
      <c r="AC16" s="10">
        <v>18.6082</v>
      </c>
      <c r="AD16" s="10">
        <v>25.989000000000001</v>
      </c>
      <c r="AE16" s="10">
        <v>14.9884</v>
      </c>
      <c r="AF16" s="10">
        <v>18.715800000000002</v>
      </c>
      <c r="AG16" s="10">
        <v>14.5944</v>
      </c>
      <c r="AH16" s="10">
        <v>11.118399999999999</v>
      </c>
      <c r="AI16" s="10"/>
      <c r="AJ16" s="10">
        <f t="shared" si="10"/>
        <v>131</v>
      </c>
      <c r="AK16" s="10">
        <f t="shared" si="11"/>
        <v>130</v>
      </c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</row>
    <row r="17" spans="1:53" x14ac:dyDescent="0.25">
      <c r="A17" s="10" t="s">
        <v>52</v>
      </c>
      <c r="B17" s="10" t="s">
        <v>37</v>
      </c>
      <c r="C17" s="10">
        <v>24</v>
      </c>
      <c r="D17" s="10"/>
      <c r="E17" s="10">
        <v>23</v>
      </c>
      <c r="F17" s="10">
        <v>1</v>
      </c>
      <c r="G17" s="7">
        <v>0.12</v>
      </c>
      <c r="H17" s="10">
        <v>60</v>
      </c>
      <c r="I17" s="10" t="s">
        <v>38</v>
      </c>
      <c r="J17" s="10"/>
      <c r="K17" s="10">
        <v>59</v>
      </c>
      <c r="L17" s="10">
        <f t="shared" si="3"/>
        <v>-36</v>
      </c>
      <c r="M17" s="10"/>
      <c r="N17" s="10"/>
      <c r="O17" s="10">
        <v>46</v>
      </c>
      <c r="P17" s="10">
        <f t="shared" si="4"/>
        <v>4.5999999999999996</v>
      </c>
      <c r="Q17" s="4">
        <f t="shared" si="12"/>
        <v>17.399999999999991</v>
      </c>
      <c r="R17" s="4">
        <f t="shared" si="7"/>
        <v>17</v>
      </c>
      <c r="S17" s="4">
        <f t="shared" si="8"/>
        <v>0</v>
      </c>
      <c r="T17" s="4">
        <v>17</v>
      </c>
      <c r="U17" s="4"/>
      <c r="V17" s="10"/>
      <c r="W17" s="10">
        <f t="shared" si="9"/>
        <v>13.913043478260871</v>
      </c>
      <c r="X17" s="10">
        <f t="shared" si="5"/>
        <v>10.217391304347826</v>
      </c>
      <c r="Y17" s="10">
        <v>5</v>
      </c>
      <c r="Z17" s="10">
        <v>2.8</v>
      </c>
      <c r="AA17" s="10">
        <v>4.5999999999999996</v>
      </c>
      <c r="AB17" s="10">
        <v>6.2</v>
      </c>
      <c r="AC17" s="10">
        <v>1.8</v>
      </c>
      <c r="AD17" s="10">
        <v>4.4000000000000004</v>
      </c>
      <c r="AE17" s="10">
        <v>0.6</v>
      </c>
      <c r="AF17" s="10">
        <v>2.8</v>
      </c>
      <c r="AG17" s="10">
        <v>8.4</v>
      </c>
      <c r="AH17" s="10">
        <v>3.2</v>
      </c>
      <c r="AI17" s="10"/>
      <c r="AJ17" s="10">
        <f t="shared" si="10"/>
        <v>0</v>
      </c>
      <c r="AK17" s="10">
        <f t="shared" si="11"/>
        <v>2.04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</row>
    <row r="18" spans="1:53" x14ac:dyDescent="0.25">
      <c r="A18" s="10" t="s">
        <v>53</v>
      </c>
      <c r="B18" s="10" t="s">
        <v>37</v>
      </c>
      <c r="C18" s="10">
        <v>55</v>
      </c>
      <c r="D18" s="10">
        <v>1</v>
      </c>
      <c r="E18" s="10">
        <v>22</v>
      </c>
      <c r="F18" s="10">
        <v>31</v>
      </c>
      <c r="G18" s="7">
        <v>0.25</v>
      </c>
      <c r="H18" s="10">
        <v>120</v>
      </c>
      <c r="I18" s="10" t="s">
        <v>38</v>
      </c>
      <c r="J18" s="10"/>
      <c r="K18" s="10">
        <v>23</v>
      </c>
      <c r="L18" s="10">
        <f t="shared" si="3"/>
        <v>-1</v>
      </c>
      <c r="M18" s="10"/>
      <c r="N18" s="10"/>
      <c r="O18" s="10">
        <v>0</v>
      </c>
      <c r="P18" s="10">
        <f t="shared" si="4"/>
        <v>4.4000000000000004</v>
      </c>
      <c r="Q18" s="4">
        <f t="shared" si="12"/>
        <v>30.600000000000009</v>
      </c>
      <c r="R18" s="4">
        <f t="shared" si="7"/>
        <v>31</v>
      </c>
      <c r="S18" s="4">
        <v>16</v>
      </c>
      <c r="T18" s="4">
        <v>16</v>
      </c>
      <c r="U18" s="4"/>
      <c r="V18" s="10"/>
      <c r="W18" s="10">
        <f t="shared" si="9"/>
        <v>14.09090909090909</v>
      </c>
      <c r="X18" s="10">
        <f t="shared" si="5"/>
        <v>7.045454545454545</v>
      </c>
      <c r="Y18" s="10">
        <v>2.2000000000000002</v>
      </c>
      <c r="Z18" s="10">
        <v>4.4000000000000004</v>
      </c>
      <c r="AA18" s="10">
        <v>3.2</v>
      </c>
      <c r="AB18" s="10">
        <v>1.6</v>
      </c>
      <c r="AC18" s="10">
        <v>4.8</v>
      </c>
      <c r="AD18" s="10">
        <v>0.4</v>
      </c>
      <c r="AE18" s="10">
        <v>2.6</v>
      </c>
      <c r="AF18" s="10">
        <v>0.8</v>
      </c>
      <c r="AG18" s="10">
        <v>4.5999999999999996</v>
      </c>
      <c r="AH18" s="10">
        <v>1</v>
      </c>
      <c r="AI18" s="10"/>
      <c r="AJ18" s="10">
        <f t="shared" si="10"/>
        <v>4</v>
      </c>
      <c r="AK18" s="10">
        <f t="shared" si="11"/>
        <v>4</v>
      </c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3" x14ac:dyDescent="0.25">
      <c r="A19" s="10" t="s">
        <v>54</v>
      </c>
      <c r="B19" s="10" t="s">
        <v>37</v>
      </c>
      <c r="C19" s="10"/>
      <c r="D19" s="10"/>
      <c r="E19" s="10"/>
      <c r="F19" s="10"/>
      <c r="G19" s="7">
        <v>0.25</v>
      </c>
      <c r="H19" s="10">
        <v>120</v>
      </c>
      <c r="I19" s="10" t="s">
        <v>38</v>
      </c>
      <c r="J19" s="10"/>
      <c r="K19" s="10"/>
      <c r="L19" s="10">
        <f t="shared" si="3"/>
        <v>0</v>
      </c>
      <c r="M19" s="10"/>
      <c r="N19" s="10"/>
      <c r="O19" s="10">
        <v>24</v>
      </c>
      <c r="P19" s="10">
        <f t="shared" si="4"/>
        <v>0</v>
      </c>
      <c r="Q19" s="4"/>
      <c r="R19" s="4">
        <f t="shared" si="7"/>
        <v>0</v>
      </c>
      <c r="S19" s="4">
        <f t="shared" si="8"/>
        <v>0</v>
      </c>
      <c r="T19" s="4"/>
      <c r="U19" s="4"/>
      <c r="V19" s="10"/>
      <c r="W19" s="10" t="e">
        <f t="shared" si="9"/>
        <v>#DIV/0!</v>
      </c>
      <c r="X19" s="10" t="e">
        <f t="shared" si="5"/>
        <v>#DIV/0!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9" t="s">
        <v>55</v>
      </c>
      <c r="AJ19" s="10">
        <f t="shared" si="10"/>
        <v>0</v>
      </c>
      <c r="AK19" s="10">
        <f t="shared" si="11"/>
        <v>0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</row>
    <row r="20" spans="1:53" x14ac:dyDescent="0.25">
      <c r="A20" s="11" t="s">
        <v>56</v>
      </c>
      <c r="B20" s="11" t="s">
        <v>40</v>
      </c>
      <c r="C20" s="11"/>
      <c r="D20" s="11"/>
      <c r="E20" s="11"/>
      <c r="F20" s="11"/>
      <c r="G20" s="12">
        <v>0</v>
      </c>
      <c r="H20" s="11">
        <v>120</v>
      </c>
      <c r="I20" s="11" t="s">
        <v>38</v>
      </c>
      <c r="J20" s="11"/>
      <c r="K20" s="11"/>
      <c r="L20" s="11">
        <f t="shared" si="3"/>
        <v>0</v>
      </c>
      <c r="M20" s="11"/>
      <c r="N20" s="11"/>
      <c r="O20" s="11">
        <v>0</v>
      </c>
      <c r="P20" s="11">
        <f t="shared" si="4"/>
        <v>0</v>
      </c>
      <c r="Q20" s="13"/>
      <c r="R20" s="4">
        <f t="shared" si="7"/>
        <v>0</v>
      </c>
      <c r="S20" s="4">
        <f t="shared" si="8"/>
        <v>0</v>
      </c>
      <c r="T20" s="4"/>
      <c r="U20" s="13"/>
      <c r="V20" s="11"/>
      <c r="W20" s="10" t="e">
        <f t="shared" si="9"/>
        <v>#DIV/0!</v>
      </c>
      <c r="X20" s="11" t="e">
        <f t="shared" si="5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-0.2</v>
      </c>
      <c r="AH20" s="11">
        <v>0</v>
      </c>
      <c r="AI20" s="11" t="s">
        <v>44</v>
      </c>
      <c r="AJ20" s="10">
        <f t="shared" si="10"/>
        <v>0</v>
      </c>
      <c r="AK20" s="10">
        <f t="shared" si="11"/>
        <v>0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</row>
    <row r="21" spans="1:53" x14ac:dyDescent="0.25">
      <c r="A21" s="10" t="s">
        <v>57</v>
      </c>
      <c r="B21" s="10" t="s">
        <v>37</v>
      </c>
      <c r="C21" s="10">
        <v>43</v>
      </c>
      <c r="D21" s="10"/>
      <c r="E21" s="10">
        <v>27</v>
      </c>
      <c r="F21" s="10">
        <v>2</v>
      </c>
      <c r="G21" s="7">
        <v>0.4</v>
      </c>
      <c r="H21" s="10">
        <v>45</v>
      </c>
      <c r="I21" s="10" t="s">
        <v>38</v>
      </c>
      <c r="J21" s="10"/>
      <c r="K21" s="10">
        <v>27</v>
      </c>
      <c r="L21" s="10">
        <f t="shared" si="3"/>
        <v>0</v>
      </c>
      <c r="M21" s="10"/>
      <c r="N21" s="10"/>
      <c r="O21" s="10">
        <v>35</v>
      </c>
      <c r="P21" s="10">
        <f t="shared" si="4"/>
        <v>5.4</v>
      </c>
      <c r="Q21" s="4">
        <f t="shared" ref="Q21:Q22" si="13">14*P21-O21-F21</f>
        <v>38.600000000000009</v>
      </c>
      <c r="R21" s="4">
        <f t="shared" si="7"/>
        <v>39</v>
      </c>
      <c r="S21" s="4">
        <f t="shared" si="8"/>
        <v>39</v>
      </c>
      <c r="T21" s="4"/>
      <c r="U21" s="4"/>
      <c r="V21" s="10"/>
      <c r="W21" s="10">
        <f t="shared" si="9"/>
        <v>14.074074074074073</v>
      </c>
      <c r="X21" s="10">
        <f t="shared" si="5"/>
        <v>6.8518518518518512</v>
      </c>
      <c r="Y21" s="10">
        <v>5.6</v>
      </c>
      <c r="Z21" s="10">
        <v>5.2</v>
      </c>
      <c r="AA21" s="10">
        <v>2.6</v>
      </c>
      <c r="AB21" s="10">
        <v>5</v>
      </c>
      <c r="AC21" s="10">
        <v>6</v>
      </c>
      <c r="AD21" s="10">
        <v>1</v>
      </c>
      <c r="AE21" s="10">
        <v>3.2</v>
      </c>
      <c r="AF21" s="10">
        <v>5.2</v>
      </c>
      <c r="AG21" s="10">
        <v>4</v>
      </c>
      <c r="AH21" s="10">
        <v>3.8</v>
      </c>
      <c r="AI21" s="10"/>
      <c r="AJ21" s="10">
        <f t="shared" si="10"/>
        <v>15.600000000000001</v>
      </c>
      <c r="AK21" s="10">
        <f t="shared" si="11"/>
        <v>0</v>
      </c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</row>
    <row r="22" spans="1:53" x14ac:dyDescent="0.25">
      <c r="A22" s="10" t="s">
        <v>58</v>
      </c>
      <c r="B22" s="10" t="s">
        <v>40</v>
      </c>
      <c r="C22" s="10">
        <v>314.50799999999998</v>
      </c>
      <c r="D22" s="10">
        <v>101.526</v>
      </c>
      <c r="E22" s="10">
        <v>194.536</v>
      </c>
      <c r="F22" s="10">
        <v>213.36</v>
      </c>
      <c r="G22" s="7">
        <v>1</v>
      </c>
      <c r="H22" s="10">
        <v>60</v>
      </c>
      <c r="I22" s="10" t="s">
        <v>38</v>
      </c>
      <c r="J22" s="10"/>
      <c r="K22" s="10">
        <v>188.9</v>
      </c>
      <c r="L22" s="10">
        <f t="shared" si="3"/>
        <v>5.6359999999999957</v>
      </c>
      <c r="M22" s="10"/>
      <c r="N22" s="10"/>
      <c r="O22" s="10">
        <v>0</v>
      </c>
      <c r="P22" s="10">
        <f t="shared" si="4"/>
        <v>38.907200000000003</v>
      </c>
      <c r="Q22" s="4">
        <f t="shared" si="13"/>
        <v>331.34080000000006</v>
      </c>
      <c r="R22" s="19">
        <f>ROUND(Q22+$R$1*P22,0)</f>
        <v>409</v>
      </c>
      <c r="S22" s="4">
        <f t="shared" si="8"/>
        <v>209</v>
      </c>
      <c r="T22" s="19">
        <v>200</v>
      </c>
      <c r="U22" s="4"/>
      <c r="V22" s="10"/>
      <c r="W22" s="10">
        <f t="shared" si="9"/>
        <v>15.996011021096351</v>
      </c>
      <c r="X22" s="10">
        <f t="shared" si="5"/>
        <v>5.4838179051692233</v>
      </c>
      <c r="Y22" s="10">
        <v>25.478000000000002</v>
      </c>
      <c r="Z22" s="10">
        <v>38.293799999999997</v>
      </c>
      <c r="AA22" s="10">
        <v>24.505199999999999</v>
      </c>
      <c r="AB22" s="10">
        <v>31.154399999999999</v>
      </c>
      <c r="AC22" s="10">
        <v>21.9406</v>
      </c>
      <c r="AD22" s="10">
        <v>30.305800000000001</v>
      </c>
      <c r="AE22" s="10">
        <v>31.4314</v>
      </c>
      <c r="AF22" s="10">
        <v>31.250800000000002</v>
      </c>
      <c r="AG22" s="10">
        <v>23.9968</v>
      </c>
      <c r="AH22" s="10">
        <v>30.842600000000001</v>
      </c>
      <c r="AI22" s="10"/>
      <c r="AJ22" s="10">
        <f t="shared" si="10"/>
        <v>209</v>
      </c>
      <c r="AK22" s="10">
        <f t="shared" si="11"/>
        <v>200</v>
      </c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</row>
    <row r="23" spans="1:53" x14ac:dyDescent="0.25">
      <c r="A23" s="10" t="s">
        <v>59</v>
      </c>
      <c r="B23" s="10" t="s">
        <v>37</v>
      </c>
      <c r="C23" s="10">
        <v>16</v>
      </c>
      <c r="D23" s="10"/>
      <c r="E23" s="10">
        <v>16</v>
      </c>
      <c r="F23" s="10"/>
      <c r="G23" s="7">
        <v>0.22</v>
      </c>
      <c r="H23" s="10">
        <v>120</v>
      </c>
      <c r="I23" s="10" t="s">
        <v>38</v>
      </c>
      <c r="J23" s="10"/>
      <c r="K23" s="10">
        <v>17</v>
      </c>
      <c r="L23" s="10">
        <f t="shared" si="3"/>
        <v>-1</v>
      </c>
      <c r="M23" s="10"/>
      <c r="N23" s="10"/>
      <c r="O23" s="10">
        <v>0</v>
      </c>
      <c r="P23" s="10">
        <f t="shared" si="4"/>
        <v>3.2</v>
      </c>
      <c r="Q23" s="4">
        <f>9*P23-O23-F23</f>
        <v>28.8</v>
      </c>
      <c r="R23" s="4">
        <f t="shared" si="7"/>
        <v>29</v>
      </c>
      <c r="S23" s="4">
        <f t="shared" si="8"/>
        <v>29</v>
      </c>
      <c r="T23" s="4"/>
      <c r="U23" s="4"/>
      <c r="V23" s="10"/>
      <c r="W23" s="10">
        <f t="shared" si="9"/>
        <v>9.0625</v>
      </c>
      <c r="X23" s="10">
        <f t="shared" si="5"/>
        <v>0</v>
      </c>
      <c r="Y23" s="10">
        <v>0</v>
      </c>
      <c r="Z23" s="10">
        <v>1</v>
      </c>
      <c r="AA23" s="10">
        <v>2.8</v>
      </c>
      <c r="AB23" s="10">
        <v>4.5999999999999996</v>
      </c>
      <c r="AC23" s="10">
        <v>2.4</v>
      </c>
      <c r="AD23" s="10">
        <v>3.4</v>
      </c>
      <c r="AE23" s="10">
        <v>4.4000000000000004</v>
      </c>
      <c r="AF23" s="10">
        <v>2.8</v>
      </c>
      <c r="AG23" s="10">
        <v>2.8</v>
      </c>
      <c r="AH23" s="10">
        <v>1</v>
      </c>
      <c r="AI23" s="10"/>
      <c r="AJ23" s="10">
        <f t="shared" si="10"/>
        <v>6.38</v>
      </c>
      <c r="AK23" s="10">
        <f t="shared" si="11"/>
        <v>0</v>
      </c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</row>
    <row r="24" spans="1:53" x14ac:dyDescent="0.25">
      <c r="A24" s="10" t="s">
        <v>60</v>
      </c>
      <c r="B24" s="10" t="s">
        <v>37</v>
      </c>
      <c r="C24" s="10">
        <v>45</v>
      </c>
      <c r="D24" s="10">
        <v>1</v>
      </c>
      <c r="E24" s="10">
        <v>34</v>
      </c>
      <c r="F24" s="10">
        <v>6</v>
      </c>
      <c r="G24" s="7">
        <v>0.4</v>
      </c>
      <c r="H24" s="10">
        <v>60</v>
      </c>
      <c r="I24" s="10" t="s">
        <v>38</v>
      </c>
      <c r="J24" s="10"/>
      <c r="K24" s="10">
        <v>35</v>
      </c>
      <c r="L24" s="10">
        <f t="shared" si="3"/>
        <v>-1</v>
      </c>
      <c r="M24" s="10"/>
      <c r="N24" s="10"/>
      <c r="O24" s="10">
        <v>0</v>
      </c>
      <c r="P24" s="10">
        <f t="shared" si="4"/>
        <v>6.8</v>
      </c>
      <c r="Q24" s="4">
        <f>10*P24-O24-F24</f>
        <v>62</v>
      </c>
      <c r="R24" s="4">
        <f t="shared" si="7"/>
        <v>62</v>
      </c>
      <c r="S24" s="4">
        <f t="shared" si="8"/>
        <v>32</v>
      </c>
      <c r="T24" s="4">
        <v>30</v>
      </c>
      <c r="U24" s="4"/>
      <c r="V24" s="10"/>
      <c r="W24" s="10">
        <f t="shared" si="9"/>
        <v>10</v>
      </c>
      <c r="X24" s="10">
        <f t="shared" si="5"/>
        <v>0.88235294117647056</v>
      </c>
      <c r="Y24" s="10">
        <v>2.2000000000000002</v>
      </c>
      <c r="Z24" s="10">
        <v>0.4</v>
      </c>
      <c r="AA24" s="10">
        <v>6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 t="s">
        <v>61</v>
      </c>
      <c r="AJ24" s="10">
        <f t="shared" si="10"/>
        <v>12.8</v>
      </c>
      <c r="AK24" s="10">
        <f t="shared" si="11"/>
        <v>12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</row>
    <row r="25" spans="1:53" x14ac:dyDescent="0.25">
      <c r="A25" s="10" t="s">
        <v>62</v>
      </c>
      <c r="B25" s="10" t="s">
        <v>37</v>
      </c>
      <c r="C25" s="10">
        <v>37</v>
      </c>
      <c r="D25" s="10">
        <v>1</v>
      </c>
      <c r="E25" s="10">
        <v>18</v>
      </c>
      <c r="F25" s="10">
        <v>9</v>
      </c>
      <c r="G25" s="7">
        <v>0.09</v>
      </c>
      <c r="H25" s="10">
        <v>60</v>
      </c>
      <c r="I25" s="10" t="s">
        <v>38</v>
      </c>
      <c r="J25" s="10"/>
      <c r="K25" s="10">
        <v>19</v>
      </c>
      <c r="L25" s="10">
        <f t="shared" si="3"/>
        <v>-1</v>
      </c>
      <c r="M25" s="10"/>
      <c r="N25" s="10"/>
      <c r="O25" s="10">
        <v>0</v>
      </c>
      <c r="P25" s="10">
        <f t="shared" si="4"/>
        <v>3.6</v>
      </c>
      <c r="Q25" s="4">
        <f>12*P25-O25-F25</f>
        <v>34.200000000000003</v>
      </c>
      <c r="R25" s="4">
        <f t="shared" si="7"/>
        <v>34</v>
      </c>
      <c r="S25" s="4">
        <f t="shared" si="8"/>
        <v>20</v>
      </c>
      <c r="T25" s="4">
        <v>14</v>
      </c>
      <c r="U25" s="4"/>
      <c r="V25" s="10"/>
      <c r="W25" s="10">
        <f t="shared" si="9"/>
        <v>11.944444444444445</v>
      </c>
      <c r="X25" s="10">
        <f t="shared" si="5"/>
        <v>2.5</v>
      </c>
      <c r="Y25" s="10">
        <v>0.6</v>
      </c>
      <c r="Z25" s="10">
        <v>1.2</v>
      </c>
      <c r="AA25" s="10">
        <v>4.8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 t="s">
        <v>61</v>
      </c>
      <c r="AJ25" s="10">
        <f t="shared" si="10"/>
        <v>1.7999999999999998</v>
      </c>
      <c r="AK25" s="10">
        <f t="shared" si="11"/>
        <v>1.26</v>
      </c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</row>
    <row r="26" spans="1:53" x14ac:dyDescent="0.25">
      <c r="A26" s="10" t="s">
        <v>63</v>
      </c>
      <c r="B26" s="10" t="s">
        <v>37</v>
      </c>
      <c r="C26" s="10">
        <v>31</v>
      </c>
      <c r="D26" s="10"/>
      <c r="E26" s="10">
        <v>30</v>
      </c>
      <c r="F26" s="10">
        <v>1</v>
      </c>
      <c r="G26" s="7">
        <v>0.09</v>
      </c>
      <c r="H26" s="10">
        <v>45</v>
      </c>
      <c r="I26" s="10" t="s">
        <v>38</v>
      </c>
      <c r="J26" s="10"/>
      <c r="K26" s="10">
        <v>57</v>
      </c>
      <c r="L26" s="10">
        <f t="shared" si="3"/>
        <v>-27</v>
      </c>
      <c r="M26" s="10"/>
      <c r="N26" s="10"/>
      <c r="O26" s="10">
        <v>22</v>
      </c>
      <c r="P26" s="10">
        <f t="shared" si="4"/>
        <v>6</v>
      </c>
      <c r="Q26" s="4">
        <f>13*P26-O26-F26</f>
        <v>55</v>
      </c>
      <c r="R26" s="4">
        <f t="shared" si="7"/>
        <v>55</v>
      </c>
      <c r="S26" s="4">
        <f t="shared" si="8"/>
        <v>35</v>
      </c>
      <c r="T26" s="4">
        <v>20</v>
      </c>
      <c r="U26" s="4"/>
      <c r="V26" s="10"/>
      <c r="W26" s="10">
        <f t="shared" si="9"/>
        <v>13</v>
      </c>
      <c r="X26" s="10">
        <f t="shared" si="5"/>
        <v>3.8333333333333335</v>
      </c>
      <c r="Y26" s="10">
        <v>3.8</v>
      </c>
      <c r="Z26" s="10">
        <v>3.8</v>
      </c>
      <c r="AA26" s="10">
        <v>4.5999999999999996</v>
      </c>
      <c r="AB26" s="10">
        <v>3</v>
      </c>
      <c r="AC26" s="10">
        <v>3.2</v>
      </c>
      <c r="AD26" s="10">
        <v>5</v>
      </c>
      <c r="AE26" s="10">
        <v>2</v>
      </c>
      <c r="AF26" s="10">
        <v>5.6</v>
      </c>
      <c r="AG26" s="10">
        <v>2.8</v>
      </c>
      <c r="AH26" s="10">
        <v>3.8</v>
      </c>
      <c r="AI26" s="10"/>
      <c r="AJ26" s="10">
        <f t="shared" si="10"/>
        <v>3.15</v>
      </c>
      <c r="AK26" s="10">
        <f t="shared" si="11"/>
        <v>1.7999999999999998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</row>
    <row r="27" spans="1:53" x14ac:dyDescent="0.25">
      <c r="A27" s="11" t="s">
        <v>64</v>
      </c>
      <c r="B27" s="11" t="s">
        <v>37</v>
      </c>
      <c r="C27" s="11"/>
      <c r="D27" s="11"/>
      <c r="E27" s="11"/>
      <c r="F27" s="11"/>
      <c r="G27" s="12">
        <v>0</v>
      </c>
      <c r="H27" s="11" t="e">
        <v>#N/A</v>
      </c>
      <c r="I27" s="11" t="s">
        <v>38</v>
      </c>
      <c r="J27" s="11"/>
      <c r="K27" s="11"/>
      <c r="L27" s="11">
        <f t="shared" si="3"/>
        <v>0</v>
      </c>
      <c r="M27" s="11"/>
      <c r="N27" s="11"/>
      <c r="O27" s="11">
        <v>0</v>
      </c>
      <c r="P27" s="11">
        <f t="shared" si="4"/>
        <v>0</v>
      </c>
      <c r="Q27" s="13"/>
      <c r="R27" s="4">
        <f t="shared" si="7"/>
        <v>0</v>
      </c>
      <c r="S27" s="4">
        <f t="shared" si="8"/>
        <v>0</v>
      </c>
      <c r="T27" s="4"/>
      <c r="U27" s="13"/>
      <c r="V27" s="11"/>
      <c r="W27" s="10" t="e">
        <f t="shared" si="9"/>
        <v>#DIV/0!</v>
      </c>
      <c r="X27" s="11" t="e">
        <f t="shared" si="5"/>
        <v>#DIV/0!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 t="s">
        <v>44</v>
      </c>
      <c r="AJ27" s="10">
        <f t="shared" si="10"/>
        <v>0</v>
      </c>
      <c r="AK27" s="10">
        <f t="shared" si="11"/>
        <v>0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</row>
    <row r="28" spans="1:53" x14ac:dyDescent="0.25">
      <c r="A28" s="10" t="s">
        <v>65</v>
      </c>
      <c r="B28" s="10" t="s">
        <v>37</v>
      </c>
      <c r="C28" s="10">
        <v>24</v>
      </c>
      <c r="D28" s="10"/>
      <c r="E28" s="10">
        <v>10</v>
      </c>
      <c r="F28" s="10">
        <v>14</v>
      </c>
      <c r="G28" s="7">
        <v>0.15</v>
      </c>
      <c r="H28" s="10">
        <v>45</v>
      </c>
      <c r="I28" s="10" t="s">
        <v>38</v>
      </c>
      <c r="J28" s="10"/>
      <c r="K28" s="10">
        <v>10</v>
      </c>
      <c r="L28" s="10">
        <f t="shared" si="3"/>
        <v>0</v>
      </c>
      <c r="M28" s="10"/>
      <c r="N28" s="10"/>
      <c r="O28" s="10">
        <v>15</v>
      </c>
      <c r="P28" s="10">
        <f t="shared" si="4"/>
        <v>2</v>
      </c>
      <c r="Q28" s="4"/>
      <c r="R28" s="4">
        <f t="shared" si="7"/>
        <v>0</v>
      </c>
      <c r="S28" s="4">
        <f t="shared" si="8"/>
        <v>0</v>
      </c>
      <c r="T28" s="4"/>
      <c r="U28" s="4"/>
      <c r="V28" s="10"/>
      <c r="W28" s="10">
        <f t="shared" si="9"/>
        <v>14.5</v>
      </c>
      <c r="X28" s="10">
        <f t="shared" si="5"/>
        <v>14.5</v>
      </c>
      <c r="Y28" s="10">
        <v>2.8</v>
      </c>
      <c r="Z28" s="10">
        <v>2.6</v>
      </c>
      <c r="AA28" s="10">
        <v>1.2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 t="s">
        <v>61</v>
      </c>
      <c r="AJ28" s="10">
        <f t="shared" si="10"/>
        <v>0</v>
      </c>
      <c r="AK28" s="10">
        <f t="shared" si="11"/>
        <v>0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</row>
    <row r="29" spans="1:53" x14ac:dyDescent="0.25">
      <c r="A29" s="10" t="s">
        <v>66</v>
      </c>
      <c r="B29" s="10" t="s">
        <v>40</v>
      </c>
      <c r="C29" s="10">
        <v>246.798</v>
      </c>
      <c r="D29" s="10">
        <v>1.5580000000000001</v>
      </c>
      <c r="E29" s="10">
        <v>124.68899999999999</v>
      </c>
      <c r="F29" s="10">
        <v>119.98</v>
      </c>
      <c r="G29" s="7">
        <v>1</v>
      </c>
      <c r="H29" s="10">
        <v>45</v>
      </c>
      <c r="I29" s="10" t="s">
        <v>38</v>
      </c>
      <c r="J29" s="10"/>
      <c r="K29" s="10">
        <v>120.2</v>
      </c>
      <c r="L29" s="10">
        <f t="shared" si="3"/>
        <v>4.4889999999999901</v>
      </c>
      <c r="M29" s="10"/>
      <c r="N29" s="10"/>
      <c r="O29" s="10">
        <v>0</v>
      </c>
      <c r="P29" s="10">
        <f t="shared" si="4"/>
        <v>24.937799999999999</v>
      </c>
      <c r="Q29" s="4">
        <f t="shared" ref="Q29:Q56" si="14">14*P29-O29-F29</f>
        <v>229.14919999999995</v>
      </c>
      <c r="R29" s="4">
        <f t="shared" si="7"/>
        <v>229</v>
      </c>
      <c r="S29" s="4">
        <f t="shared" si="8"/>
        <v>119</v>
      </c>
      <c r="T29" s="4">
        <v>110</v>
      </c>
      <c r="U29" s="4"/>
      <c r="V29" s="10"/>
      <c r="W29" s="10">
        <f t="shared" si="9"/>
        <v>13.994017114581078</v>
      </c>
      <c r="X29" s="10">
        <f t="shared" si="5"/>
        <v>4.8111701914362941</v>
      </c>
      <c r="Y29" s="10">
        <v>12.0192</v>
      </c>
      <c r="Z29" s="10">
        <v>23.026</v>
      </c>
      <c r="AA29" s="10">
        <v>10.9506</v>
      </c>
      <c r="AB29" s="10">
        <v>21.901</v>
      </c>
      <c r="AC29" s="10">
        <v>9.4398</v>
      </c>
      <c r="AD29" s="10">
        <v>18.019200000000001</v>
      </c>
      <c r="AE29" s="10">
        <v>10.8048</v>
      </c>
      <c r="AF29" s="10">
        <v>11.016</v>
      </c>
      <c r="AG29" s="10">
        <v>13.8042</v>
      </c>
      <c r="AH29" s="10">
        <v>14.022399999999999</v>
      </c>
      <c r="AI29" s="10"/>
      <c r="AJ29" s="10">
        <f t="shared" si="10"/>
        <v>119</v>
      </c>
      <c r="AK29" s="10">
        <f t="shared" si="11"/>
        <v>110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</row>
    <row r="30" spans="1:53" x14ac:dyDescent="0.25">
      <c r="A30" s="10" t="s">
        <v>67</v>
      </c>
      <c r="B30" s="10" t="s">
        <v>37</v>
      </c>
      <c r="C30" s="10">
        <v>33</v>
      </c>
      <c r="D30" s="10"/>
      <c r="E30" s="10">
        <v>14</v>
      </c>
      <c r="F30" s="10">
        <v>19</v>
      </c>
      <c r="G30" s="7">
        <v>0.4</v>
      </c>
      <c r="H30" s="10" t="e">
        <v>#N/A</v>
      </c>
      <c r="I30" s="10" t="s">
        <v>38</v>
      </c>
      <c r="J30" s="10"/>
      <c r="K30" s="10">
        <v>14</v>
      </c>
      <c r="L30" s="10">
        <f t="shared" si="3"/>
        <v>0</v>
      </c>
      <c r="M30" s="10"/>
      <c r="N30" s="10"/>
      <c r="O30" s="10">
        <v>0</v>
      </c>
      <c r="P30" s="10">
        <f t="shared" si="4"/>
        <v>2.8</v>
      </c>
      <c r="Q30" s="4">
        <f t="shared" si="14"/>
        <v>20.199999999999996</v>
      </c>
      <c r="R30" s="4">
        <f t="shared" si="7"/>
        <v>20</v>
      </c>
      <c r="S30" s="4">
        <f t="shared" si="8"/>
        <v>20</v>
      </c>
      <c r="T30" s="4"/>
      <c r="U30" s="4"/>
      <c r="V30" s="10"/>
      <c r="W30" s="10">
        <f t="shared" si="9"/>
        <v>13.928571428571429</v>
      </c>
      <c r="X30" s="10">
        <f t="shared" si="5"/>
        <v>6.7857142857142865</v>
      </c>
      <c r="Y30" s="10">
        <v>1</v>
      </c>
      <c r="Z30" s="10">
        <v>4.2</v>
      </c>
      <c r="AA30" s="10">
        <v>1.6</v>
      </c>
      <c r="AB30" s="10">
        <v>2.8</v>
      </c>
      <c r="AC30" s="10">
        <v>2</v>
      </c>
      <c r="AD30" s="10">
        <v>3.6</v>
      </c>
      <c r="AE30" s="10">
        <v>0.6</v>
      </c>
      <c r="AF30" s="10">
        <v>4</v>
      </c>
      <c r="AG30" s="10">
        <v>0</v>
      </c>
      <c r="AH30" s="10">
        <v>2.4</v>
      </c>
      <c r="AI30" s="10"/>
      <c r="AJ30" s="10">
        <f t="shared" si="10"/>
        <v>8</v>
      </c>
      <c r="AK30" s="10">
        <f t="shared" si="11"/>
        <v>0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</row>
    <row r="31" spans="1:53" x14ac:dyDescent="0.25">
      <c r="A31" s="10" t="s">
        <v>68</v>
      </c>
      <c r="B31" s="10" t="s">
        <v>37</v>
      </c>
      <c r="C31" s="10">
        <v>28</v>
      </c>
      <c r="D31" s="10"/>
      <c r="E31" s="10">
        <v>28</v>
      </c>
      <c r="F31" s="10"/>
      <c r="G31" s="7">
        <v>0.4</v>
      </c>
      <c r="H31" s="10">
        <v>60</v>
      </c>
      <c r="I31" s="10" t="s">
        <v>38</v>
      </c>
      <c r="J31" s="10"/>
      <c r="K31" s="10">
        <v>30</v>
      </c>
      <c r="L31" s="10">
        <f t="shared" si="3"/>
        <v>-2</v>
      </c>
      <c r="M31" s="10"/>
      <c r="N31" s="10"/>
      <c r="O31" s="10">
        <v>0</v>
      </c>
      <c r="P31" s="10">
        <f t="shared" si="4"/>
        <v>5.6</v>
      </c>
      <c r="Q31" s="4">
        <f>9*P31-O31-F31</f>
        <v>50.4</v>
      </c>
      <c r="R31" s="4">
        <f t="shared" si="7"/>
        <v>50</v>
      </c>
      <c r="S31" s="4">
        <f t="shared" si="8"/>
        <v>26</v>
      </c>
      <c r="T31" s="4">
        <v>24</v>
      </c>
      <c r="U31" s="4"/>
      <c r="V31" s="10"/>
      <c r="W31" s="10">
        <f t="shared" si="9"/>
        <v>8.9285714285714288</v>
      </c>
      <c r="X31" s="10">
        <f t="shared" si="5"/>
        <v>0</v>
      </c>
      <c r="Y31" s="10">
        <v>1.6</v>
      </c>
      <c r="Z31" s="10">
        <v>1.8</v>
      </c>
      <c r="AA31" s="10">
        <v>3.8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 t="s">
        <v>61</v>
      </c>
      <c r="AJ31" s="10">
        <f t="shared" si="10"/>
        <v>10.4</v>
      </c>
      <c r="AK31" s="10">
        <f t="shared" si="11"/>
        <v>9.6000000000000014</v>
      </c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</row>
    <row r="32" spans="1:53" x14ac:dyDescent="0.25">
      <c r="A32" s="10" t="s">
        <v>69</v>
      </c>
      <c r="B32" s="10" t="s">
        <v>37</v>
      </c>
      <c r="C32" s="10">
        <v>101</v>
      </c>
      <c r="D32" s="10">
        <v>1</v>
      </c>
      <c r="E32" s="10">
        <v>78</v>
      </c>
      <c r="F32" s="10">
        <v>19</v>
      </c>
      <c r="G32" s="7">
        <v>0.4</v>
      </c>
      <c r="H32" s="10">
        <v>60</v>
      </c>
      <c r="I32" s="10" t="s">
        <v>38</v>
      </c>
      <c r="J32" s="10"/>
      <c r="K32" s="10">
        <v>79</v>
      </c>
      <c r="L32" s="10">
        <f t="shared" si="3"/>
        <v>-1</v>
      </c>
      <c r="M32" s="10"/>
      <c r="N32" s="10"/>
      <c r="O32" s="10">
        <v>232</v>
      </c>
      <c r="P32" s="10">
        <f t="shared" si="4"/>
        <v>15.6</v>
      </c>
      <c r="Q32" s="4"/>
      <c r="R32" s="4">
        <f t="shared" si="7"/>
        <v>0</v>
      </c>
      <c r="S32" s="4">
        <f t="shared" si="8"/>
        <v>0</v>
      </c>
      <c r="T32" s="4"/>
      <c r="U32" s="4"/>
      <c r="V32" s="10"/>
      <c r="W32" s="10">
        <f t="shared" si="9"/>
        <v>16.089743589743591</v>
      </c>
      <c r="X32" s="10">
        <f t="shared" si="5"/>
        <v>16.089743589743591</v>
      </c>
      <c r="Y32" s="10">
        <v>20.2</v>
      </c>
      <c r="Z32" s="10">
        <v>14</v>
      </c>
      <c r="AA32" s="10">
        <v>7</v>
      </c>
      <c r="AB32" s="10">
        <v>18.8</v>
      </c>
      <c r="AC32" s="10">
        <v>13</v>
      </c>
      <c r="AD32" s="10">
        <v>10.6</v>
      </c>
      <c r="AE32" s="10">
        <v>13.8</v>
      </c>
      <c r="AF32" s="10">
        <v>15.6</v>
      </c>
      <c r="AG32" s="10">
        <v>0</v>
      </c>
      <c r="AH32" s="10">
        <v>20.399999999999999</v>
      </c>
      <c r="AI32" s="10"/>
      <c r="AJ32" s="10">
        <f t="shared" si="10"/>
        <v>0</v>
      </c>
      <c r="AK32" s="10">
        <f t="shared" si="11"/>
        <v>0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</row>
    <row r="33" spans="1:53" x14ac:dyDescent="0.25">
      <c r="A33" s="10" t="s">
        <v>70</v>
      </c>
      <c r="B33" s="10" t="s">
        <v>37</v>
      </c>
      <c r="C33" s="10">
        <v>59</v>
      </c>
      <c r="D33" s="10"/>
      <c r="E33" s="10">
        <v>50</v>
      </c>
      <c r="F33" s="10">
        <v>6</v>
      </c>
      <c r="G33" s="7">
        <v>0.4</v>
      </c>
      <c r="H33" s="10">
        <v>60</v>
      </c>
      <c r="I33" s="10" t="s">
        <v>38</v>
      </c>
      <c r="J33" s="10"/>
      <c r="K33" s="10">
        <v>50</v>
      </c>
      <c r="L33" s="10">
        <f t="shared" si="3"/>
        <v>0</v>
      </c>
      <c r="M33" s="10"/>
      <c r="N33" s="10"/>
      <c r="O33" s="10">
        <v>14</v>
      </c>
      <c r="P33" s="10">
        <f t="shared" si="4"/>
        <v>10</v>
      </c>
      <c r="Q33" s="4">
        <f>11*P33-O33-F33</f>
        <v>90</v>
      </c>
      <c r="R33" s="4">
        <f t="shared" si="7"/>
        <v>90</v>
      </c>
      <c r="S33" s="4">
        <f t="shared" si="8"/>
        <v>50</v>
      </c>
      <c r="T33" s="4">
        <v>40</v>
      </c>
      <c r="U33" s="4"/>
      <c r="V33" s="10"/>
      <c r="W33" s="10">
        <f t="shared" si="9"/>
        <v>11</v>
      </c>
      <c r="X33" s="10">
        <f t="shared" si="5"/>
        <v>2</v>
      </c>
      <c r="Y33" s="10">
        <v>5.2</v>
      </c>
      <c r="Z33" s="10">
        <v>3.2</v>
      </c>
      <c r="AA33" s="10">
        <v>7.4</v>
      </c>
      <c r="AB33" s="10">
        <v>5.2</v>
      </c>
      <c r="AC33" s="10">
        <v>9.6</v>
      </c>
      <c r="AD33" s="10">
        <v>5.4</v>
      </c>
      <c r="AE33" s="10">
        <v>2.2000000000000002</v>
      </c>
      <c r="AF33" s="10">
        <v>13.6</v>
      </c>
      <c r="AG33" s="10">
        <v>11.2</v>
      </c>
      <c r="AH33" s="10">
        <v>9</v>
      </c>
      <c r="AI33" s="10"/>
      <c r="AJ33" s="10">
        <f t="shared" si="10"/>
        <v>20</v>
      </c>
      <c r="AK33" s="10">
        <f t="shared" si="11"/>
        <v>16</v>
      </c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</row>
    <row r="34" spans="1:53" x14ac:dyDescent="0.25">
      <c r="A34" s="10" t="s">
        <v>71</v>
      </c>
      <c r="B34" s="10" t="s">
        <v>37</v>
      </c>
      <c r="C34" s="10">
        <v>93</v>
      </c>
      <c r="D34" s="10"/>
      <c r="E34" s="10">
        <v>67</v>
      </c>
      <c r="F34" s="10">
        <v>24</v>
      </c>
      <c r="G34" s="7">
        <v>0.4</v>
      </c>
      <c r="H34" s="10">
        <v>60</v>
      </c>
      <c r="I34" s="10" t="s">
        <v>38</v>
      </c>
      <c r="J34" s="10"/>
      <c r="K34" s="10">
        <v>67</v>
      </c>
      <c r="L34" s="10">
        <f t="shared" si="3"/>
        <v>0</v>
      </c>
      <c r="M34" s="10"/>
      <c r="N34" s="10"/>
      <c r="O34" s="10">
        <v>27</v>
      </c>
      <c r="P34" s="10">
        <f t="shared" si="4"/>
        <v>13.4</v>
      </c>
      <c r="Q34" s="4">
        <f>13*P34-O34-F34</f>
        <v>123.20000000000002</v>
      </c>
      <c r="R34" s="4">
        <f t="shared" si="7"/>
        <v>123</v>
      </c>
      <c r="S34" s="4">
        <f t="shared" si="8"/>
        <v>63</v>
      </c>
      <c r="T34" s="4">
        <v>60</v>
      </c>
      <c r="U34" s="4"/>
      <c r="V34" s="10"/>
      <c r="W34" s="10">
        <f t="shared" si="9"/>
        <v>12.985074626865671</v>
      </c>
      <c r="X34" s="10">
        <f t="shared" si="5"/>
        <v>3.8059701492537314</v>
      </c>
      <c r="Y34" s="10">
        <v>8.6</v>
      </c>
      <c r="Z34" s="10">
        <v>10.199999999999999</v>
      </c>
      <c r="AA34" s="10">
        <v>11.2</v>
      </c>
      <c r="AB34" s="10">
        <v>5</v>
      </c>
      <c r="AC34" s="10">
        <v>10.199999999999999</v>
      </c>
      <c r="AD34" s="10">
        <v>7.4</v>
      </c>
      <c r="AE34" s="10">
        <v>6.8</v>
      </c>
      <c r="AF34" s="10">
        <v>8.4</v>
      </c>
      <c r="AG34" s="10">
        <v>10.6</v>
      </c>
      <c r="AH34" s="10">
        <v>6</v>
      </c>
      <c r="AI34" s="10"/>
      <c r="AJ34" s="10">
        <f t="shared" si="10"/>
        <v>25.200000000000003</v>
      </c>
      <c r="AK34" s="10">
        <f t="shared" si="11"/>
        <v>24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</row>
    <row r="35" spans="1:53" x14ac:dyDescent="0.25">
      <c r="A35" s="10" t="s">
        <v>72</v>
      </c>
      <c r="B35" s="10" t="s">
        <v>37</v>
      </c>
      <c r="C35" s="10">
        <v>60</v>
      </c>
      <c r="D35" s="10"/>
      <c r="E35" s="10">
        <v>42</v>
      </c>
      <c r="F35" s="10">
        <v>8</v>
      </c>
      <c r="G35" s="7">
        <v>0.1</v>
      </c>
      <c r="H35" s="10">
        <v>45</v>
      </c>
      <c r="I35" s="10" t="s">
        <v>38</v>
      </c>
      <c r="J35" s="10"/>
      <c r="K35" s="10">
        <v>42</v>
      </c>
      <c r="L35" s="10">
        <f t="shared" si="3"/>
        <v>0</v>
      </c>
      <c r="M35" s="10"/>
      <c r="N35" s="10"/>
      <c r="O35" s="10">
        <v>7</v>
      </c>
      <c r="P35" s="10">
        <f t="shared" si="4"/>
        <v>8.4</v>
      </c>
      <c r="Q35" s="4">
        <f>11*P35-O35-F35</f>
        <v>77.400000000000006</v>
      </c>
      <c r="R35" s="4">
        <f t="shared" si="7"/>
        <v>77</v>
      </c>
      <c r="S35" s="4">
        <f t="shared" si="8"/>
        <v>47</v>
      </c>
      <c r="T35" s="4">
        <v>30</v>
      </c>
      <c r="U35" s="4"/>
      <c r="V35" s="10"/>
      <c r="W35" s="10">
        <f t="shared" si="9"/>
        <v>10.952380952380953</v>
      </c>
      <c r="X35" s="10">
        <f t="shared" si="5"/>
        <v>1.7857142857142856</v>
      </c>
      <c r="Y35" s="10">
        <v>4.8</v>
      </c>
      <c r="Z35" s="10">
        <v>6.4</v>
      </c>
      <c r="AA35" s="10">
        <v>2.8</v>
      </c>
      <c r="AB35" s="10">
        <v>6</v>
      </c>
      <c r="AC35" s="10">
        <v>5.6</v>
      </c>
      <c r="AD35" s="10">
        <v>5.6</v>
      </c>
      <c r="AE35" s="10">
        <v>1.2</v>
      </c>
      <c r="AF35" s="10">
        <v>9</v>
      </c>
      <c r="AG35" s="10">
        <v>5.2</v>
      </c>
      <c r="AH35" s="10">
        <v>5.6</v>
      </c>
      <c r="AI35" s="10"/>
      <c r="AJ35" s="10">
        <f t="shared" si="10"/>
        <v>4.7</v>
      </c>
      <c r="AK35" s="10">
        <f t="shared" si="11"/>
        <v>3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</row>
    <row r="36" spans="1:53" x14ac:dyDescent="0.25">
      <c r="A36" s="10" t="s">
        <v>73</v>
      </c>
      <c r="B36" s="10" t="s">
        <v>37</v>
      </c>
      <c r="C36" s="10">
        <v>87</v>
      </c>
      <c r="D36" s="10"/>
      <c r="E36" s="10">
        <v>77</v>
      </c>
      <c r="F36" s="10"/>
      <c r="G36" s="7">
        <v>0.1</v>
      </c>
      <c r="H36" s="10">
        <v>60</v>
      </c>
      <c r="I36" s="10" t="s">
        <v>38</v>
      </c>
      <c r="J36" s="10"/>
      <c r="K36" s="10">
        <v>77</v>
      </c>
      <c r="L36" s="10">
        <f t="shared" si="3"/>
        <v>0</v>
      </c>
      <c r="M36" s="10"/>
      <c r="N36" s="10"/>
      <c r="O36" s="10">
        <v>0</v>
      </c>
      <c r="P36" s="10">
        <f t="shared" si="4"/>
        <v>15.4</v>
      </c>
      <c r="Q36" s="4">
        <f>9*P36-O36-F36</f>
        <v>138.6</v>
      </c>
      <c r="R36" s="4">
        <f t="shared" si="7"/>
        <v>139</v>
      </c>
      <c r="S36" s="4">
        <f t="shared" si="8"/>
        <v>79</v>
      </c>
      <c r="T36" s="4">
        <v>60</v>
      </c>
      <c r="U36" s="4"/>
      <c r="V36" s="10"/>
      <c r="W36" s="10">
        <f t="shared" si="9"/>
        <v>9.0259740259740262</v>
      </c>
      <c r="X36" s="10">
        <f t="shared" si="5"/>
        <v>0</v>
      </c>
      <c r="Y36" s="10">
        <v>5.4</v>
      </c>
      <c r="Z36" s="10">
        <v>8</v>
      </c>
      <c r="AA36" s="10">
        <v>8.4</v>
      </c>
      <c r="AB36" s="10">
        <v>6.8</v>
      </c>
      <c r="AC36" s="10">
        <v>4</v>
      </c>
      <c r="AD36" s="10">
        <v>8.6</v>
      </c>
      <c r="AE36" s="10">
        <v>4.8</v>
      </c>
      <c r="AF36" s="10">
        <v>7.8</v>
      </c>
      <c r="AG36" s="10">
        <v>13.4</v>
      </c>
      <c r="AH36" s="10">
        <v>4.5999999999999996</v>
      </c>
      <c r="AI36" s="10"/>
      <c r="AJ36" s="10">
        <f t="shared" si="10"/>
        <v>7.9</v>
      </c>
      <c r="AK36" s="10">
        <f t="shared" si="11"/>
        <v>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</row>
    <row r="37" spans="1:53" x14ac:dyDescent="0.25">
      <c r="A37" s="10" t="s">
        <v>74</v>
      </c>
      <c r="B37" s="10" t="s">
        <v>37</v>
      </c>
      <c r="C37" s="10">
        <v>60</v>
      </c>
      <c r="D37" s="10"/>
      <c r="E37" s="10">
        <v>63</v>
      </c>
      <c r="F37" s="10">
        <v>-3</v>
      </c>
      <c r="G37" s="7">
        <v>0.1</v>
      </c>
      <c r="H37" s="10">
        <v>60</v>
      </c>
      <c r="I37" s="10" t="s">
        <v>38</v>
      </c>
      <c r="J37" s="10"/>
      <c r="K37" s="10">
        <v>70</v>
      </c>
      <c r="L37" s="10">
        <f t="shared" si="3"/>
        <v>-7</v>
      </c>
      <c r="M37" s="10"/>
      <c r="N37" s="10"/>
      <c r="O37" s="10">
        <v>94</v>
      </c>
      <c r="P37" s="10">
        <f t="shared" si="4"/>
        <v>12.6</v>
      </c>
      <c r="Q37" s="4">
        <f t="shared" si="14"/>
        <v>85.4</v>
      </c>
      <c r="R37" s="4">
        <f t="shared" si="7"/>
        <v>85</v>
      </c>
      <c r="S37" s="4">
        <f t="shared" si="8"/>
        <v>45</v>
      </c>
      <c r="T37" s="4">
        <v>40</v>
      </c>
      <c r="U37" s="4"/>
      <c r="V37" s="10"/>
      <c r="W37" s="10">
        <f t="shared" si="9"/>
        <v>13.968253968253968</v>
      </c>
      <c r="X37" s="10">
        <f t="shared" si="5"/>
        <v>7.2222222222222223</v>
      </c>
      <c r="Y37" s="10">
        <v>11</v>
      </c>
      <c r="Z37" s="10">
        <v>9</v>
      </c>
      <c r="AA37" s="10">
        <v>8.8000000000000007</v>
      </c>
      <c r="AB37" s="10">
        <v>9</v>
      </c>
      <c r="AC37" s="10">
        <v>4.2</v>
      </c>
      <c r="AD37" s="10">
        <v>8.4</v>
      </c>
      <c r="AE37" s="10">
        <v>3</v>
      </c>
      <c r="AF37" s="10">
        <v>8</v>
      </c>
      <c r="AG37" s="10">
        <v>7.4</v>
      </c>
      <c r="AH37" s="10">
        <v>5.4</v>
      </c>
      <c r="AI37" s="10"/>
      <c r="AJ37" s="10">
        <f t="shared" si="10"/>
        <v>4.5</v>
      </c>
      <c r="AK37" s="10">
        <f t="shared" si="11"/>
        <v>4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</row>
    <row r="38" spans="1:53" x14ac:dyDescent="0.25">
      <c r="A38" s="10" t="s">
        <v>75</v>
      </c>
      <c r="B38" s="10" t="s">
        <v>37</v>
      </c>
      <c r="C38" s="10"/>
      <c r="D38" s="10"/>
      <c r="E38" s="10"/>
      <c r="F38" s="10"/>
      <c r="G38" s="7">
        <v>0.1</v>
      </c>
      <c r="H38" s="10">
        <v>45</v>
      </c>
      <c r="I38" s="10" t="s">
        <v>38</v>
      </c>
      <c r="J38" s="10"/>
      <c r="K38" s="10"/>
      <c r="L38" s="10">
        <f t="shared" ref="L38:L69" si="15">E38-K38</f>
        <v>0</v>
      </c>
      <c r="M38" s="10"/>
      <c r="N38" s="10"/>
      <c r="O38" s="10">
        <v>60</v>
      </c>
      <c r="P38" s="10">
        <f t="shared" ref="P38:P69" si="16">E38/5</f>
        <v>0</v>
      </c>
      <c r="Q38" s="4"/>
      <c r="R38" s="4">
        <f t="shared" si="7"/>
        <v>0</v>
      </c>
      <c r="S38" s="4">
        <f t="shared" si="8"/>
        <v>0</v>
      </c>
      <c r="T38" s="4"/>
      <c r="U38" s="4"/>
      <c r="V38" s="10"/>
      <c r="W38" s="10" t="e">
        <f t="shared" si="9"/>
        <v>#DIV/0!</v>
      </c>
      <c r="X38" s="10" t="e">
        <f t="shared" ref="X38:X69" si="17">(F38+O38)/P38</f>
        <v>#DIV/0!</v>
      </c>
      <c r="Y38" s="10">
        <v>0</v>
      </c>
      <c r="Z38" s="10">
        <v>0</v>
      </c>
      <c r="AA38" s="10">
        <v>6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9" t="s">
        <v>55</v>
      </c>
      <c r="AJ38" s="10">
        <f t="shared" si="10"/>
        <v>0</v>
      </c>
      <c r="AK38" s="10">
        <f t="shared" si="11"/>
        <v>0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</row>
    <row r="39" spans="1:53" x14ac:dyDescent="0.25">
      <c r="A39" s="10" t="s">
        <v>76</v>
      </c>
      <c r="B39" s="10" t="s">
        <v>37</v>
      </c>
      <c r="C39" s="10">
        <v>56</v>
      </c>
      <c r="D39" s="10"/>
      <c r="E39" s="10">
        <v>25</v>
      </c>
      <c r="F39" s="10">
        <v>28</v>
      </c>
      <c r="G39" s="7">
        <v>0.4</v>
      </c>
      <c r="H39" s="10">
        <v>45</v>
      </c>
      <c r="I39" s="10" t="s">
        <v>38</v>
      </c>
      <c r="J39" s="10"/>
      <c r="K39" s="10">
        <v>25</v>
      </c>
      <c r="L39" s="10">
        <f t="shared" si="15"/>
        <v>0</v>
      </c>
      <c r="M39" s="10"/>
      <c r="N39" s="10"/>
      <c r="O39" s="10">
        <v>0</v>
      </c>
      <c r="P39" s="10">
        <f t="shared" si="16"/>
        <v>5</v>
      </c>
      <c r="Q39" s="4">
        <f t="shared" si="14"/>
        <v>42</v>
      </c>
      <c r="R39" s="4">
        <f t="shared" si="7"/>
        <v>42</v>
      </c>
      <c r="S39" s="4">
        <f t="shared" si="8"/>
        <v>22</v>
      </c>
      <c r="T39" s="4">
        <v>20</v>
      </c>
      <c r="U39" s="4"/>
      <c r="V39" s="10"/>
      <c r="W39" s="10">
        <f t="shared" si="9"/>
        <v>14</v>
      </c>
      <c r="X39" s="10">
        <f t="shared" si="17"/>
        <v>5.6</v>
      </c>
      <c r="Y39" s="10">
        <v>3.8</v>
      </c>
      <c r="Z39" s="10">
        <v>5.2</v>
      </c>
      <c r="AA39" s="10">
        <v>3</v>
      </c>
      <c r="AB39" s="10">
        <v>5.6</v>
      </c>
      <c r="AC39" s="10">
        <v>3</v>
      </c>
      <c r="AD39" s="10">
        <v>3.2</v>
      </c>
      <c r="AE39" s="10">
        <v>3</v>
      </c>
      <c r="AF39" s="10">
        <v>1.2</v>
      </c>
      <c r="AG39" s="10">
        <v>5.8</v>
      </c>
      <c r="AH39" s="10">
        <v>2.2000000000000002</v>
      </c>
      <c r="AI39" s="10"/>
      <c r="AJ39" s="10">
        <f t="shared" si="10"/>
        <v>8.8000000000000007</v>
      </c>
      <c r="AK39" s="10">
        <f t="shared" si="11"/>
        <v>8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</row>
    <row r="40" spans="1:53" x14ac:dyDescent="0.25">
      <c r="A40" s="10" t="s">
        <v>77</v>
      </c>
      <c r="B40" s="10" t="s">
        <v>40</v>
      </c>
      <c r="C40" s="10">
        <v>34.808999999999997</v>
      </c>
      <c r="D40" s="10"/>
      <c r="E40" s="10">
        <v>28.027000000000001</v>
      </c>
      <c r="F40" s="10">
        <v>3.7789999999999999</v>
      </c>
      <c r="G40" s="7">
        <v>1</v>
      </c>
      <c r="H40" s="10">
        <v>60</v>
      </c>
      <c r="I40" s="10" t="s">
        <v>38</v>
      </c>
      <c r="J40" s="10"/>
      <c r="K40" s="10">
        <v>35</v>
      </c>
      <c r="L40" s="10">
        <f t="shared" si="15"/>
        <v>-6.972999999999999</v>
      </c>
      <c r="M40" s="10"/>
      <c r="N40" s="10"/>
      <c r="O40" s="10">
        <v>27</v>
      </c>
      <c r="P40" s="10">
        <f t="shared" si="16"/>
        <v>5.6054000000000004</v>
      </c>
      <c r="Q40" s="4">
        <f t="shared" si="14"/>
        <v>47.696600000000004</v>
      </c>
      <c r="R40" s="4">
        <f t="shared" si="7"/>
        <v>48</v>
      </c>
      <c r="S40" s="4">
        <f t="shared" si="8"/>
        <v>24</v>
      </c>
      <c r="T40" s="4">
        <v>24</v>
      </c>
      <c r="U40" s="4"/>
      <c r="V40" s="10"/>
      <c r="W40" s="10">
        <f t="shared" si="9"/>
        <v>14.054126378135368</v>
      </c>
      <c r="X40" s="10">
        <f t="shared" si="17"/>
        <v>5.4909551503906942</v>
      </c>
      <c r="Y40" s="10">
        <v>4.4084000000000003</v>
      </c>
      <c r="Z40" s="10">
        <v>4.1630000000000003</v>
      </c>
      <c r="AA40" s="10">
        <v>1.1906000000000001</v>
      </c>
      <c r="AB40" s="10">
        <v>0</v>
      </c>
      <c r="AC40" s="10">
        <v>6.2591999999999999</v>
      </c>
      <c r="AD40" s="10">
        <v>2.0184000000000002</v>
      </c>
      <c r="AE40" s="10">
        <v>2.9222000000000001</v>
      </c>
      <c r="AF40" s="10">
        <v>3.4036</v>
      </c>
      <c r="AG40" s="10">
        <v>4.2149999999999999</v>
      </c>
      <c r="AH40" s="10">
        <v>5.625</v>
      </c>
      <c r="AI40" s="10"/>
      <c r="AJ40" s="10">
        <f t="shared" si="10"/>
        <v>24</v>
      </c>
      <c r="AK40" s="10">
        <f t="shared" si="11"/>
        <v>24</v>
      </c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</row>
    <row r="41" spans="1:53" x14ac:dyDescent="0.25">
      <c r="A41" s="10" t="s">
        <v>78</v>
      </c>
      <c r="B41" s="10" t="s">
        <v>40</v>
      </c>
      <c r="C41" s="10">
        <v>138.43899999999999</v>
      </c>
      <c r="D41" s="10"/>
      <c r="E41" s="10">
        <v>76.3</v>
      </c>
      <c r="F41" s="10">
        <v>57.948</v>
      </c>
      <c r="G41" s="7">
        <v>1</v>
      </c>
      <c r="H41" s="10">
        <v>45</v>
      </c>
      <c r="I41" s="10" t="s">
        <v>38</v>
      </c>
      <c r="J41" s="10"/>
      <c r="K41" s="10">
        <v>72</v>
      </c>
      <c r="L41" s="10">
        <f t="shared" si="15"/>
        <v>4.2999999999999972</v>
      </c>
      <c r="M41" s="10"/>
      <c r="N41" s="10"/>
      <c r="O41" s="10">
        <v>24</v>
      </c>
      <c r="P41" s="10">
        <f t="shared" si="16"/>
        <v>15.26</v>
      </c>
      <c r="Q41" s="4">
        <f t="shared" si="14"/>
        <v>131.69199999999998</v>
      </c>
      <c r="R41" s="4">
        <f t="shared" si="7"/>
        <v>132</v>
      </c>
      <c r="S41" s="4">
        <f t="shared" si="8"/>
        <v>72</v>
      </c>
      <c r="T41" s="4">
        <v>60</v>
      </c>
      <c r="U41" s="4"/>
      <c r="V41" s="10"/>
      <c r="W41" s="10">
        <f t="shared" si="9"/>
        <v>14.020183486238533</v>
      </c>
      <c r="X41" s="10">
        <f t="shared" si="17"/>
        <v>5.3701179554390572</v>
      </c>
      <c r="Y41" s="10">
        <v>11.5852</v>
      </c>
      <c r="Z41" s="10">
        <v>13.2744</v>
      </c>
      <c r="AA41" s="10">
        <v>9.1389999999999993</v>
      </c>
      <c r="AB41" s="10">
        <v>10.356</v>
      </c>
      <c r="AC41" s="10">
        <v>12.3032</v>
      </c>
      <c r="AD41" s="10">
        <v>6.4697999999999993</v>
      </c>
      <c r="AE41" s="10">
        <v>10.1694</v>
      </c>
      <c r="AF41" s="10">
        <v>10.7332</v>
      </c>
      <c r="AG41" s="10">
        <v>15.892799999999999</v>
      </c>
      <c r="AH41" s="10">
        <v>9.0721999999999987</v>
      </c>
      <c r="AI41" s="10"/>
      <c r="AJ41" s="10">
        <f t="shared" si="10"/>
        <v>72</v>
      </c>
      <c r="AK41" s="10">
        <f t="shared" si="11"/>
        <v>60</v>
      </c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</row>
    <row r="42" spans="1:53" x14ac:dyDescent="0.25">
      <c r="A42" s="10" t="s">
        <v>79</v>
      </c>
      <c r="B42" s="10" t="s">
        <v>40</v>
      </c>
      <c r="C42" s="10">
        <v>175.679</v>
      </c>
      <c r="D42" s="10">
        <v>12.513999999999999</v>
      </c>
      <c r="E42" s="10">
        <v>94.7</v>
      </c>
      <c r="F42" s="10">
        <v>83.741</v>
      </c>
      <c r="G42" s="7">
        <v>1</v>
      </c>
      <c r="H42" s="10">
        <v>45</v>
      </c>
      <c r="I42" s="10" t="s">
        <v>38</v>
      </c>
      <c r="J42" s="10"/>
      <c r="K42" s="10">
        <v>92.8</v>
      </c>
      <c r="L42" s="10">
        <f t="shared" si="15"/>
        <v>1.9000000000000057</v>
      </c>
      <c r="M42" s="10"/>
      <c r="N42" s="10"/>
      <c r="O42" s="10">
        <v>54</v>
      </c>
      <c r="P42" s="10">
        <f t="shared" si="16"/>
        <v>18.940000000000001</v>
      </c>
      <c r="Q42" s="4">
        <f t="shared" si="14"/>
        <v>127.41900000000003</v>
      </c>
      <c r="R42" s="4">
        <f t="shared" si="7"/>
        <v>127</v>
      </c>
      <c r="S42" s="4">
        <f t="shared" si="8"/>
        <v>67</v>
      </c>
      <c r="T42" s="4">
        <v>60</v>
      </c>
      <c r="U42" s="4"/>
      <c r="V42" s="10"/>
      <c r="W42" s="10">
        <f t="shared" si="9"/>
        <v>13.977877507919745</v>
      </c>
      <c r="X42" s="10">
        <f t="shared" si="17"/>
        <v>7.2724920802534303</v>
      </c>
      <c r="Y42" s="10">
        <v>16.440200000000001</v>
      </c>
      <c r="Z42" s="10">
        <v>17.898</v>
      </c>
      <c r="AA42" s="10">
        <v>17.4206</v>
      </c>
      <c r="AB42" s="10">
        <v>22.324999999999999</v>
      </c>
      <c r="AC42" s="10">
        <v>15.6988</v>
      </c>
      <c r="AD42" s="10">
        <v>11.0928</v>
      </c>
      <c r="AE42" s="10">
        <v>19.673999999999999</v>
      </c>
      <c r="AF42" s="10">
        <v>15.732200000000001</v>
      </c>
      <c r="AG42" s="10">
        <v>22.2636</v>
      </c>
      <c r="AH42" s="10">
        <v>15.1158</v>
      </c>
      <c r="AI42" s="10"/>
      <c r="AJ42" s="10">
        <f t="shared" si="10"/>
        <v>67</v>
      </c>
      <c r="AK42" s="10">
        <f t="shared" si="11"/>
        <v>60</v>
      </c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</row>
    <row r="43" spans="1:53" x14ac:dyDescent="0.25">
      <c r="A43" s="10" t="s">
        <v>80</v>
      </c>
      <c r="B43" s="10" t="s">
        <v>37</v>
      </c>
      <c r="C43" s="10"/>
      <c r="D43" s="10"/>
      <c r="E43" s="10"/>
      <c r="F43" s="10"/>
      <c r="G43" s="7">
        <v>0.09</v>
      </c>
      <c r="H43" s="10">
        <v>45</v>
      </c>
      <c r="I43" s="10" t="s">
        <v>38</v>
      </c>
      <c r="J43" s="10"/>
      <c r="K43" s="10"/>
      <c r="L43" s="10">
        <f t="shared" si="15"/>
        <v>0</v>
      </c>
      <c r="M43" s="10"/>
      <c r="N43" s="10"/>
      <c r="O43" s="10">
        <v>20</v>
      </c>
      <c r="P43" s="10">
        <f t="shared" si="16"/>
        <v>0</v>
      </c>
      <c r="Q43" s="4"/>
      <c r="R43" s="4">
        <f t="shared" si="7"/>
        <v>0</v>
      </c>
      <c r="S43" s="4">
        <f t="shared" si="8"/>
        <v>0</v>
      </c>
      <c r="T43" s="4"/>
      <c r="U43" s="4"/>
      <c r="V43" s="10"/>
      <c r="W43" s="10" t="e">
        <f t="shared" si="9"/>
        <v>#DIV/0!</v>
      </c>
      <c r="X43" s="10" t="e">
        <f t="shared" si="17"/>
        <v>#DIV/0!</v>
      </c>
      <c r="Y43" s="10">
        <v>0</v>
      </c>
      <c r="Z43" s="10">
        <v>0</v>
      </c>
      <c r="AA43" s="10">
        <v>1.6</v>
      </c>
      <c r="AB43" s="10">
        <v>2.2000000000000002</v>
      </c>
      <c r="AC43" s="10">
        <v>0.2</v>
      </c>
      <c r="AD43" s="10">
        <v>2</v>
      </c>
      <c r="AE43" s="10">
        <v>0</v>
      </c>
      <c r="AF43" s="10">
        <v>0</v>
      </c>
      <c r="AG43" s="10">
        <v>2</v>
      </c>
      <c r="AH43" s="10">
        <v>0</v>
      </c>
      <c r="AI43" s="9" t="s">
        <v>81</v>
      </c>
      <c r="AJ43" s="10">
        <f t="shared" si="10"/>
        <v>0</v>
      </c>
      <c r="AK43" s="10">
        <f t="shared" si="11"/>
        <v>0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</row>
    <row r="44" spans="1:53" x14ac:dyDescent="0.25">
      <c r="A44" s="10" t="s">
        <v>82</v>
      </c>
      <c r="B44" s="10" t="s">
        <v>37</v>
      </c>
      <c r="C44" s="10">
        <v>15</v>
      </c>
      <c r="D44" s="10">
        <v>1</v>
      </c>
      <c r="E44" s="10">
        <v>8</v>
      </c>
      <c r="F44" s="10">
        <v>5</v>
      </c>
      <c r="G44" s="7">
        <v>0.35</v>
      </c>
      <c r="H44" s="10">
        <v>45</v>
      </c>
      <c r="I44" s="10" t="s">
        <v>38</v>
      </c>
      <c r="J44" s="10"/>
      <c r="K44" s="10">
        <v>9</v>
      </c>
      <c r="L44" s="10">
        <f t="shared" si="15"/>
        <v>-1</v>
      </c>
      <c r="M44" s="10"/>
      <c r="N44" s="10"/>
      <c r="O44" s="10">
        <v>10</v>
      </c>
      <c r="P44" s="10">
        <f t="shared" si="16"/>
        <v>1.6</v>
      </c>
      <c r="Q44" s="4">
        <f t="shared" si="14"/>
        <v>7.4000000000000021</v>
      </c>
      <c r="R44" s="4">
        <f t="shared" si="7"/>
        <v>7</v>
      </c>
      <c r="S44" s="4">
        <v>0</v>
      </c>
      <c r="T44" s="4">
        <v>8</v>
      </c>
      <c r="U44" s="4"/>
      <c r="V44" s="10"/>
      <c r="W44" s="10">
        <f t="shared" si="9"/>
        <v>13.75</v>
      </c>
      <c r="X44" s="10">
        <f t="shared" si="17"/>
        <v>9.375</v>
      </c>
      <c r="Y44" s="10">
        <v>1.8</v>
      </c>
      <c r="Z44" s="10">
        <v>2</v>
      </c>
      <c r="AA44" s="10">
        <v>2.2000000000000002</v>
      </c>
      <c r="AB44" s="10">
        <v>1.6</v>
      </c>
      <c r="AC44" s="10">
        <v>1.4</v>
      </c>
      <c r="AD44" s="10">
        <v>0.6</v>
      </c>
      <c r="AE44" s="10">
        <v>2</v>
      </c>
      <c r="AF44" s="10">
        <v>-0.4</v>
      </c>
      <c r="AG44" s="10">
        <v>0.4</v>
      </c>
      <c r="AH44" s="10">
        <v>0</v>
      </c>
      <c r="AI44" s="10" t="s">
        <v>83</v>
      </c>
      <c r="AJ44" s="10">
        <f t="shared" si="10"/>
        <v>0</v>
      </c>
      <c r="AK44" s="10">
        <f t="shared" si="11"/>
        <v>2.8</v>
      </c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</row>
    <row r="45" spans="1:53" x14ac:dyDescent="0.25">
      <c r="A45" s="10" t="s">
        <v>84</v>
      </c>
      <c r="B45" s="10" t="s">
        <v>40</v>
      </c>
      <c r="C45" s="10">
        <v>169.89400000000001</v>
      </c>
      <c r="D45" s="10">
        <v>1.026</v>
      </c>
      <c r="E45" s="10">
        <v>77.995999999999995</v>
      </c>
      <c r="F45" s="10">
        <v>82.972999999999999</v>
      </c>
      <c r="G45" s="7">
        <v>1</v>
      </c>
      <c r="H45" s="10">
        <v>45</v>
      </c>
      <c r="I45" s="10" t="s">
        <v>38</v>
      </c>
      <c r="J45" s="10"/>
      <c r="K45" s="10">
        <v>79.599999999999994</v>
      </c>
      <c r="L45" s="10">
        <f t="shared" si="15"/>
        <v>-1.6039999999999992</v>
      </c>
      <c r="M45" s="10"/>
      <c r="N45" s="10"/>
      <c r="O45" s="10">
        <v>0</v>
      </c>
      <c r="P45" s="10">
        <f t="shared" si="16"/>
        <v>15.5992</v>
      </c>
      <c r="Q45" s="4">
        <f t="shared" si="14"/>
        <v>135.41579999999999</v>
      </c>
      <c r="R45" s="4">
        <f t="shared" si="7"/>
        <v>135</v>
      </c>
      <c r="S45" s="4">
        <f t="shared" si="8"/>
        <v>65</v>
      </c>
      <c r="T45" s="4">
        <v>70</v>
      </c>
      <c r="U45" s="4"/>
      <c r="V45" s="10"/>
      <c r="W45" s="10">
        <f t="shared" si="9"/>
        <v>13.973344786912151</v>
      </c>
      <c r="X45" s="10">
        <f t="shared" si="17"/>
        <v>5.3190548233242732</v>
      </c>
      <c r="Y45" s="10">
        <v>11.8934</v>
      </c>
      <c r="Z45" s="10">
        <v>15.691599999999999</v>
      </c>
      <c r="AA45" s="10">
        <v>13.311999999999999</v>
      </c>
      <c r="AB45" s="10">
        <v>14.8696</v>
      </c>
      <c r="AC45" s="10">
        <v>14.078799999999999</v>
      </c>
      <c r="AD45" s="10">
        <v>12.525399999999999</v>
      </c>
      <c r="AE45" s="10">
        <v>13.2006</v>
      </c>
      <c r="AF45" s="10">
        <v>14.096399999999999</v>
      </c>
      <c r="AG45" s="10">
        <v>14.2256</v>
      </c>
      <c r="AH45" s="10">
        <v>13.3492</v>
      </c>
      <c r="AI45" s="10"/>
      <c r="AJ45" s="10">
        <f t="shared" si="10"/>
        <v>65</v>
      </c>
      <c r="AK45" s="10">
        <f t="shared" si="11"/>
        <v>70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</row>
    <row r="46" spans="1:53" x14ac:dyDescent="0.25">
      <c r="A46" s="10" t="s">
        <v>85</v>
      </c>
      <c r="B46" s="10" t="s">
        <v>37</v>
      </c>
      <c r="C46" s="10">
        <v>25</v>
      </c>
      <c r="D46" s="10">
        <v>1</v>
      </c>
      <c r="E46" s="10">
        <v>25</v>
      </c>
      <c r="F46" s="10"/>
      <c r="G46" s="7">
        <v>0.4</v>
      </c>
      <c r="H46" s="10">
        <v>45</v>
      </c>
      <c r="I46" s="10" t="s">
        <v>38</v>
      </c>
      <c r="J46" s="10"/>
      <c r="K46" s="10">
        <v>29</v>
      </c>
      <c r="L46" s="10">
        <f t="shared" si="15"/>
        <v>-4</v>
      </c>
      <c r="M46" s="10"/>
      <c r="N46" s="10"/>
      <c r="O46" s="10">
        <v>6</v>
      </c>
      <c r="P46" s="10">
        <f t="shared" si="16"/>
        <v>5</v>
      </c>
      <c r="Q46" s="4">
        <f>10*P46-O46-F46</f>
        <v>44</v>
      </c>
      <c r="R46" s="4">
        <f t="shared" si="7"/>
        <v>44</v>
      </c>
      <c r="S46" s="4">
        <f t="shared" si="8"/>
        <v>28</v>
      </c>
      <c r="T46" s="4">
        <v>16</v>
      </c>
      <c r="U46" s="4"/>
      <c r="V46" s="10"/>
      <c r="W46" s="10">
        <f t="shared" si="9"/>
        <v>10</v>
      </c>
      <c r="X46" s="10">
        <f t="shared" si="17"/>
        <v>1.2</v>
      </c>
      <c r="Y46" s="10">
        <v>2.2000000000000002</v>
      </c>
      <c r="Z46" s="10">
        <v>2</v>
      </c>
      <c r="AA46" s="10">
        <v>4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 t="s">
        <v>61</v>
      </c>
      <c r="AJ46" s="10">
        <f t="shared" si="10"/>
        <v>11.200000000000001</v>
      </c>
      <c r="AK46" s="10">
        <f t="shared" si="11"/>
        <v>6.4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</row>
    <row r="47" spans="1:53" x14ac:dyDescent="0.25">
      <c r="A47" s="10" t="s">
        <v>86</v>
      </c>
      <c r="B47" s="10" t="s">
        <v>37</v>
      </c>
      <c r="C47" s="10">
        <v>143</v>
      </c>
      <c r="D47" s="10">
        <v>1</v>
      </c>
      <c r="E47" s="10">
        <v>72</v>
      </c>
      <c r="F47" s="10">
        <v>51</v>
      </c>
      <c r="G47" s="7">
        <v>0.3</v>
      </c>
      <c r="H47" s="10" t="e">
        <v>#N/A</v>
      </c>
      <c r="I47" s="10" t="s">
        <v>38</v>
      </c>
      <c r="J47" s="10"/>
      <c r="K47" s="10">
        <v>73</v>
      </c>
      <c r="L47" s="10">
        <f t="shared" si="15"/>
        <v>-1</v>
      </c>
      <c r="M47" s="10"/>
      <c r="N47" s="10"/>
      <c r="O47" s="10">
        <v>92</v>
      </c>
      <c r="P47" s="10">
        <f t="shared" si="16"/>
        <v>14.4</v>
      </c>
      <c r="Q47" s="4">
        <f t="shared" si="14"/>
        <v>58.599999999999994</v>
      </c>
      <c r="R47" s="4">
        <f t="shared" si="7"/>
        <v>59</v>
      </c>
      <c r="S47" s="4">
        <f t="shared" si="8"/>
        <v>35</v>
      </c>
      <c r="T47" s="4">
        <v>24</v>
      </c>
      <c r="U47" s="4"/>
      <c r="V47" s="10"/>
      <c r="W47" s="10">
        <f t="shared" si="9"/>
        <v>14.027777777777777</v>
      </c>
      <c r="X47" s="10">
        <f t="shared" si="17"/>
        <v>9.9305555555555554</v>
      </c>
      <c r="Y47" s="10">
        <v>16.8</v>
      </c>
      <c r="Z47" s="10">
        <v>16.600000000000001</v>
      </c>
      <c r="AA47" s="10">
        <v>13.6</v>
      </c>
      <c r="AB47" s="10">
        <v>17</v>
      </c>
      <c r="AC47" s="10">
        <v>2.8</v>
      </c>
      <c r="AD47" s="10">
        <v>15.2</v>
      </c>
      <c r="AE47" s="10">
        <v>15.2</v>
      </c>
      <c r="AF47" s="10">
        <v>11.2</v>
      </c>
      <c r="AG47" s="10">
        <v>10.6</v>
      </c>
      <c r="AH47" s="10">
        <v>7</v>
      </c>
      <c r="AI47" s="10"/>
      <c r="AJ47" s="10">
        <f t="shared" si="10"/>
        <v>10.5</v>
      </c>
      <c r="AK47" s="10">
        <f t="shared" si="11"/>
        <v>7.1999999999999993</v>
      </c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</row>
    <row r="48" spans="1:53" x14ac:dyDescent="0.25">
      <c r="A48" s="10" t="s">
        <v>87</v>
      </c>
      <c r="B48" s="10" t="s">
        <v>40</v>
      </c>
      <c r="C48" s="10">
        <v>168.92099999999999</v>
      </c>
      <c r="D48" s="10"/>
      <c r="E48" s="10">
        <v>90.427000000000007</v>
      </c>
      <c r="F48" s="10">
        <v>73.81</v>
      </c>
      <c r="G48" s="7">
        <v>1</v>
      </c>
      <c r="H48" s="10">
        <v>45</v>
      </c>
      <c r="I48" s="10" t="s">
        <v>38</v>
      </c>
      <c r="J48" s="10"/>
      <c r="K48" s="10">
        <v>82</v>
      </c>
      <c r="L48" s="10">
        <f t="shared" si="15"/>
        <v>8.4270000000000067</v>
      </c>
      <c r="M48" s="10"/>
      <c r="N48" s="10"/>
      <c r="O48" s="10">
        <v>111</v>
      </c>
      <c r="P48" s="10">
        <f t="shared" si="16"/>
        <v>18.0854</v>
      </c>
      <c r="Q48" s="4">
        <f t="shared" si="14"/>
        <v>68.385600000000011</v>
      </c>
      <c r="R48" s="4">
        <f t="shared" si="7"/>
        <v>68</v>
      </c>
      <c r="S48" s="4">
        <f t="shared" si="8"/>
        <v>28</v>
      </c>
      <c r="T48" s="4">
        <v>40</v>
      </c>
      <c r="U48" s="4"/>
      <c r="V48" s="10"/>
      <c r="W48" s="10">
        <f t="shared" si="9"/>
        <v>13.978678934389066</v>
      </c>
      <c r="X48" s="10">
        <f t="shared" si="17"/>
        <v>10.218739978103885</v>
      </c>
      <c r="Y48" s="10">
        <v>20.027999999999999</v>
      </c>
      <c r="Z48" s="10">
        <v>18.858799999999999</v>
      </c>
      <c r="AA48" s="10">
        <v>15.618600000000001</v>
      </c>
      <c r="AB48" s="10">
        <v>20.405999999999999</v>
      </c>
      <c r="AC48" s="10">
        <v>15.614000000000001</v>
      </c>
      <c r="AD48" s="10">
        <v>9.9710000000000001</v>
      </c>
      <c r="AE48" s="10">
        <v>21.5138</v>
      </c>
      <c r="AF48" s="10">
        <v>16.9498</v>
      </c>
      <c r="AG48" s="10">
        <v>17.5962</v>
      </c>
      <c r="AH48" s="10">
        <v>21.606999999999999</v>
      </c>
      <c r="AI48" s="10"/>
      <c r="AJ48" s="10">
        <f t="shared" si="10"/>
        <v>28</v>
      </c>
      <c r="AK48" s="10">
        <f t="shared" si="11"/>
        <v>40</v>
      </c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</row>
    <row r="49" spans="1:53" x14ac:dyDescent="0.25">
      <c r="A49" s="10" t="s">
        <v>88</v>
      </c>
      <c r="B49" s="10" t="s">
        <v>37</v>
      </c>
      <c r="C49" s="10">
        <v>270</v>
      </c>
      <c r="D49" s="10">
        <v>1</v>
      </c>
      <c r="E49" s="10">
        <v>165</v>
      </c>
      <c r="F49" s="10">
        <v>80</v>
      </c>
      <c r="G49" s="7">
        <v>0.35</v>
      </c>
      <c r="H49" s="10">
        <v>45</v>
      </c>
      <c r="I49" s="10" t="s">
        <v>38</v>
      </c>
      <c r="J49" s="10"/>
      <c r="K49" s="10">
        <v>166</v>
      </c>
      <c r="L49" s="10">
        <f t="shared" si="15"/>
        <v>-1</v>
      </c>
      <c r="M49" s="10"/>
      <c r="N49" s="10"/>
      <c r="O49" s="10">
        <v>52</v>
      </c>
      <c r="P49" s="10">
        <f t="shared" si="16"/>
        <v>33</v>
      </c>
      <c r="Q49" s="4">
        <f>13*P49-O49-F49</f>
        <v>297</v>
      </c>
      <c r="R49" s="4">
        <f t="shared" si="7"/>
        <v>297</v>
      </c>
      <c r="S49" s="4">
        <f t="shared" si="8"/>
        <v>167</v>
      </c>
      <c r="T49" s="4">
        <v>130</v>
      </c>
      <c r="U49" s="4"/>
      <c r="V49" s="10"/>
      <c r="W49" s="10">
        <f t="shared" si="9"/>
        <v>13</v>
      </c>
      <c r="X49" s="10">
        <f t="shared" si="17"/>
        <v>4</v>
      </c>
      <c r="Y49" s="10">
        <v>23</v>
      </c>
      <c r="Z49" s="10">
        <v>27.8</v>
      </c>
      <c r="AA49" s="10">
        <v>21.2</v>
      </c>
      <c r="AB49" s="10">
        <v>12.4</v>
      </c>
      <c r="AC49" s="10">
        <v>22.4</v>
      </c>
      <c r="AD49" s="10">
        <v>23.2</v>
      </c>
      <c r="AE49" s="10">
        <v>14</v>
      </c>
      <c r="AF49" s="10">
        <v>22.6</v>
      </c>
      <c r="AG49" s="10">
        <v>21.6</v>
      </c>
      <c r="AH49" s="10">
        <v>14.8</v>
      </c>
      <c r="AI49" s="10"/>
      <c r="AJ49" s="10">
        <f t="shared" si="10"/>
        <v>58.449999999999996</v>
      </c>
      <c r="AK49" s="10">
        <f t="shared" si="11"/>
        <v>45.5</v>
      </c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</row>
    <row r="50" spans="1:53" x14ac:dyDescent="0.25">
      <c r="A50" s="10" t="s">
        <v>89</v>
      </c>
      <c r="B50" s="10" t="s">
        <v>37</v>
      </c>
      <c r="C50" s="10">
        <v>240</v>
      </c>
      <c r="D50" s="10">
        <v>9</v>
      </c>
      <c r="E50" s="10">
        <v>140</v>
      </c>
      <c r="F50" s="10">
        <v>93</v>
      </c>
      <c r="G50" s="7">
        <v>0.41</v>
      </c>
      <c r="H50" s="10">
        <v>45</v>
      </c>
      <c r="I50" s="10" t="s">
        <v>38</v>
      </c>
      <c r="J50" s="10"/>
      <c r="K50" s="10">
        <v>149</v>
      </c>
      <c r="L50" s="10">
        <f t="shared" si="15"/>
        <v>-9</v>
      </c>
      <c r="M50" s="10"/>
      <c r="N50" s="10"/>
      <c r="O50" s="10">
        <v>152</v>
      </c>
      <c r="P50" s="10">
        <f t="shared" si="16"/>
        <v>28</v>
      </c>
      <c r="Q50" s="4">
        <f t="shared" si="14"/>
        <v>147</v>
      </c>
      <c r="R50" s="4">
        <f t="shared" si="7"/>
        <v>147</v>
      </c>
      <c r="S50" s="4">
        <f t="shared" si="8"/>
        <v>87</v>
      </c>
      <c r="T50" s="4">
        <v>60</v>
      </c>
      <c r="U50" s="4"/>
      <c r="V50" s="10"/>
      <c r="W50" s="10">
        <f t="shared" si="9"/>
        <v>14</v>
      </c>
      <c r="X50" s="10">
        <f t="shared" si="17"/>
        <v>8.75</v>
      </c>
      <c r="Y50" s="10">
        <v>28</v>
      </c>
      <c r="Z50" s="10">
        <v>27.8</v>
      </c>
      <c r="AA50" s="10">
        <v>26</v>
      </c>
      <c r="AB50" s="10">
        <v>26</v>
      </c>
      <c r="AC50" s="10">
        <v>14.8</v>
      </c>
      <c r="AD50" s="10">
        <v>26.8</v>
      </c>
      <c r="AE50" s="10">
        <v>16.399999999999999</v>
      </c>
      <c r="AF50" s="10">
        <v>24.4</v>
      </c>
      <c r="AG50" s="10">
        <v>25.2</v>
      </c>
      <c r="AH50" s="10">
        <v>17</v>
      </c>
      <c r="AI50" s="10"/>
      <c r="AJ50" s="10">
        <f t="shared" si="10"/>
        <v>35.669999999999995</v>
      </c>
      <c r="AK50" s="10">
        <f t="shared" si="11"/>
        <v>24.599999999999998</v>
      </c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</row>
    <row r="51" spans="1:53" x14ac:dyDescent="0.25">
      <c r="A51" s="10" t="s">
        <v>90</v>
      </c>
      <c r="B51" s="10" t="s">
        <v>37</v>
      </c>
      <c r="C51" s="10">
        <v>39</v>
      </c>
      <c r="D51" s="10"/>
      <c r="E51" s="10">
        <v>15</v>
      </c>
      <c r="F51" s="10">
        <v>20</v>
      </c>
      <c r="G51" s="7">
        <v>0.41</v>
      </c>
      <c r="H51" s="10">
        <v>45</v>
      </c>
      <c r="I51" s="10" t="s">
        <v>38</v>
      </c>
      <c r="J51" s="10"/>
      <c r="K51" s="10">
        <v>31</v>
      </c>
      <c r="L51" s="10">
        <f t="shared" si="15"/>
        <v>-16</v>
      </c>
      <c r="M51" s="10"/>
      <c r="N51" s="10"/>
      <c r="O51" s="10">
        <v>0</v>
      </c>
      <c r="P51" s="10">
        <f t="shared" si="16"/>
        <v>3</v>
      </c>
      <c r="Q51" s="4">
        <f t="shared" si="14"/>
        <v>22</v>
      </c>
      <c r="R51" s="4">
        <f t="shared" si="7"/>
        <v>22</v>
      </c>
      <c r="S51" s="4">
        <f t="shared" si="8"/>
        <v>22</v>
      </c>
      <c r="T51" s="4"/>
      <c r="U51" s="4"/>
      <c r="V51" s="10"/>
      <c r="W51" s="10">
        <f t="shared" si="9"/>
        <v>14</v>
      </c>
      <c r="X51" s="10">
        <f t="shared" si="17"/>
        <v>6.666666666666667</v>
      </c>
      <c r="Y51" s="10">
        <v>2.2000000000000002</v>
      </c>
      <c r="Z51" s="10">
        <v>0</v>
      </c>
      <c r="AA51" s="10">
        <v>6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 t="s">
        <v>61</v>
      </c>
      <c r="AJ51" s="10">
        <f t="shared" si="10"/>
        <v>9.02</v>
      </c>
      <c r="AK51" s="10">
        <f t="shared" si="11"/>
        <v>0</v>
      </c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spans="1:53" x14ac:dyDescent="0.25">
      <c r="A52" s="10" t="s">
        <v>91</v>
      </c>
      <c r="B52" s="10" t="s">
        <v>37</v>
      </c>
      <c r="C52" s="10">
        <v>28</v>
      </c>
      <c r="D52" s="10"/>
      <c r="E52" s="10">
        <v>19</v>
      </c>
      <c r="F52" s="10">
        <v>5</v>
      </c>
      <c r="G52" s="7">
        <v>0.36</v>
      </c>
      <c r="H52" s="10">
        <v>45</v>
      </c>
      <c r="I52" s="10" t="s">
        <v>38</v>
      </c>
      <c r="J52" s="10"/>
      <c r="K52" s="10">
        <v>21</v>
      </c>
      <c r="L52" s="10">
        <f t="shared" si="15"/>
        <v>-2</v>
      </c>
      <c r="M52" s="10"/>
      <c r="N52" s="10"/>
      <c r="O52" s="10">
        <v>17</v>
      </c>
      <c r="P52" s="10">
        <f t="shared" si="16"/>
        <v>3.8</v>
      </c>
      <c r="Q52" s="4">
        <f t="shared" si="14"/>
        <v>31.199999999999996</v>
      </c>
      <c r="R52" s="4">
        <f t="shared" si="7"/>
        <v>31</v>
      </c>
      <c r="S52" s="4">
        <f t="shared" si="8"/>
        <v>31</v>
      </c>
      <c r="T52" s="4"/>
      <c r="U52" s="4"/>
      <c r="V52" s="10"/>
      <c r="W52" s="10">
        <f t="shared" si="9"/>
        <v>13.947368421052632</v>
      </c>
      <c r="X52" s="10">
        <f t="shared" si="17"/>
        <v>5.7894736842105265</v>
      </c>
      <c r="Y52" s="10">
        <v>3.2</v>
      </c>
      <c r="Z52" s="10">
        <v>2.8</v>
      </c>
      <c r="AA52" s="10">
        <v>4.2</v>
      </c>
      <c r="AB52" s="10">
        <v>3.4</v>
      </c>
      <c r="AC52" s="10">
        <v>2.6</v>
      </c>
      <c r="AD52" s="10">
        <v>2.8</v>
      </c>
      <c r="AE52" s="10">
        <v>5.4</v>
      </c>
      <c r="AF52" s="10">
        <v>3.2</v>
      </c>
      <c r="AG52" s="10">
        <v>3.6</v>
      </c>
      <c r="AH52" s="10">
        <v>4.8</v>
      </c>
      <c r="AI52" s="10"/>
      <c r="AJ52" s="10">
        <f t="shared" si="10"/>
        <v>11.16</v>
      </c>
      <c r="AK52" s="10">
        <f t="shared" si="11"/>
        <v>0</v>
      </c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spans="1:53" x14ac:dyDescent="0.25">
      <c r="A53" s="10" t="s">
        <v>92</v>
      </c>
      <c r="B53" s="10" t="s">
        <v>37</v>
      </c>
      <c r="C53" s="10">
        <v>28</v>
      </c>
      <c r="D53" s="10"/>
      <c r="E53" s="10">
        <v>14</v>
      </c>
      <c r="F53" s="10">
        <v>7</v>
      </c>
      <c r="G53" s="7">
        <v>0.41</v>
      </c>
      <c r="H53" s="10">
        <v>45</v>
      </c>
      <c r="I53" s="10" t="s">
        <v>38</v>
      </c>
      <c r="J53" s="10"/>
      <c r="K53" s="10">
        <v>15</v>
      </c>
      <c r="L53" s="10">
        <f t="shared" si="15"/>
        <v>-1</v>
      </c>
      <c r="M53" s="10"/>
      <c r="N53" s="10"/>
      <c r="O53" s="10">
        <v>45</v>
      </c>
      <c r="P53" s="10">
        <f t="shared" si="16"/>
        <v>2.8</v>
      </c>
      <c r="Q53" s="4"/>
      <c r="R53" s="4">
        <f t="shared" si="7"/>
        <v>0</v>
      </c>
      <c r="S53" s="4">
        <f t="shared" si="8"/>
        <v>0</v>
      </c>
      <c r="T53" s="4"/>
      <c r="U53" s="4"/>
      <c r="V53" s="10"/>
      <c r="W53" s="10">
        <f t="shared" si="9"/>
        <v>18.571428571428573</v>
      </c>
      <c r="X53" s="10">
        <f t="shared" si="17"/>
        <v>18.571428571428573</v>
      </c>
      <c r="Y53" s="10">
        <v>5.2</v>
      </c>
      <c r="Z53" s="10">
        <v>1</v>
      </c>
      <c r="AA53" s="10">
        <v>4.2</v>
      </c>
      <c r="AB53" s="10">
        <v>2.8</v>
      </c>
      <c r="AC53" s="10">
        <v>2.8</v>
      </c>
      <c r="AD53" s="10">
        <v>1.6</v>
      </c>
      <c r="AE53" s="10">
        <v>4</v>
      </c>
      <c r="AF53" s="10">
        <v>5.4</v>
      </c>
      <c r="AG53" s="10">
        <v>0.8</v>
      </c>
      <c r="AH53" s="10">
        <v>5.4</v>
      </c>
      <c r="AI53" s="10"/>
      <c r="AJ53" s="10">
        <f t="shared" si="10"/>
        <v>0</v>
      </c>
      <c r="AK53" s="10">
        <f t="shared" si="11"/>
        <v>0</v>
      </c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  <row r="54" spans="1:53" x14ac:dyDescent="0.25">
      <c r="A54" s="10" t="s">
        <v>93</v>
      </c>
      <c r="B54" s="10" t="s">
        <v>37</v>
      </c>
      <c r="C54" s="10">
        <v>4</v>
      </c>
      <c r="D54" s="10"/>
      <c r="E54" s="10">
        <v>5</v>
      </c>
      <c r="F54" s="10">
        <v>-1</v>
      </c>
      <c r="G54" s="7">
        <v>0.41</v>
      </c>
      <c r="H54" s="10">
        <v>45</v>
      </c>
      <c r="I54" s="10" t="s">
        <v>38</v>
      </c>
      <c r="J54" s="10"/>
      <c r="K54" s="10">
        <v>9</v>
      </c>
      <c r="L54" s="10">
        <f t="shared" si="15"/>
        <v>-4</v>
      </c>
      <c r="M54" s="10"/>
      <c r="N54" s="10"/>
      <c r="O54" s="10">
        <v>30</v>
      </c>
      <c r="P54" s="10">
        <f t="shared" si="16"/>
        <v>1</v>
      </c>
      <c r="Q54" s="4"/>
      <c r="R54" s="4">
        <f t="shared" si="7"/>
        <v>0</v>
      </c>
      <c r="S54" s="4">
        <f t="shared" si="8"/>
        <v>0</v>
      </c>
      <c r="T54" s="4"/>
      <c r="U54" s="4"/>
      <c r="V54" s="10"/>
      <c r="W54" s="10">
        <f t="shared" si="9"/>
        <v>29</v>
      </c>
      <c r="X54" s="10">
        <f t="shared" si="17"/>
        <v>29</v>
      </c>
      <c r="Y54" s="10">
        <v>3.4</v>
      </c>
      <c r="Z54" s="10">
        <v>1</v>
      </c>
      <c r="AA54" s="10">
        <v>1</v>
      </c>
      <c r="AB54" s="10">
        <v>2</v>
      </c>
      <c r="AC54" s="10">
        <v>2.6</v>
      </c>
      <c r="AD54" s="10">
        <v>0.6</v>
      </c>
      <c r="AE54" s="10">
        <v>2</v>
      </c>
      <c r="AF54" s="10">
        <v>1.4</v>
      </c>
      <c r="AG54" s="10">
        <v>1</v>
      </c>
      <c r="AH54" s="10">
        <v>2.2000000000000002</v>
      </c>
      <c r="AI54" s="10"/>
      <c r="AJ54" s="10">
        <f t="shared" si="10"/>
        <v>0</v>
      </c>
      <c r="AK54" s="10">
        <f t="shared" si="11"/>
        <v>0</v>
      </c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</row>
    <row r="55" spans="1:53" x14ac:dyDescent="0.25">
      <c r="A55" s="10" t="s">
        <v>94</v>
      </c>
      <c r="B55" s="10" t="s">
        <v>37</v>
      </c>
      <c r="C55" s="10"/>
      <c r="D55" s="10"/>
      <c r="E55" s="10"/>
      <c r="F55" s="10"/>
      <c r="G55" s="7">
        <v>0.33</v>
      </c>
      <c r="H55" s="10" t="e">
        <v>#N/A</v>
      </c>
      <c r="I55" s="10" t="s">
        <v>38</v>
      </c>
      <c r="J55" s="10"/>
      <c r="K55" s="10"/>
      <c r="L55" s="10">
        <f t="shared" si="15"/>
        <v>0</v>
      </c>
      <c r="M55" s="10"/>
      <c r="N55" s="10"/>
      <c r="O55" s="10">
        <v>34</v>
      </c>
      <c r="P55" s="10">
        <f t="shared" si="16"/>
        <v>0</v>
      </c>
      <c r="Q55" s="4"/>
      <c r="R55" s="4">
        <f t="shared" si="7"/>
        <v>0</v>
      </c>
      <c r="S55" s="4">
        <f t="shared" si="8"/>
        <v>0</v>
      </c>
      <c r="T55" s="4"/>
      <c r="U55" s="4"/>
      <c r="V55" s="10"/>
      <c r="W55" s="10" t="e">
        <f t="shared" si="9"/>
        <v>#DIV/0!</v>
      </c>
      <c r="X55" s="10" t="e">
        <f t="shared" si="17"/>
        <v>#DIV/0!</v>
      </c>
      <c r="Y55" s="10">
        <v>3.8</v>
      </c>
      <c r="Z55" s="10">
        <v>0.8</v>
      </c>
      <c r="AA55" s="10">
        <v>1.6</v>
      </c>
      <c r="AB55" s="10">
        <v>2.8</v>
      </c>
      <c r="AC55" s="10">
        <v>0.2</v>
      </c>
      <c r="AD55" s="10">
        <v>1.6</v>
      </c>
      <c r="AE55" s="10">
        <v>2.6</v>
      </c>
      <c r="AF55" s="10">
        <v>0.6</v>
      </c>
      <c r="AG55" s="10">
        <v>1.6</v>
      </c>
      <c r="AH55" s="10">
        <v>2.4</v>
      </c>
      <c r="AI55" s="10" t="s">
        <v>95</v>
      </c>
      <c r="AJ55" s="10">
        <f t="shared" si="10"/>
        <v>0</v>
      </c>
      <c r="AK55" s="10">
        <f t="shared" si="11"/>
        <v>0</v>
      </c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</row>
    <row r="56" spans="1:53" x14ac:dyDescent="0.25">
      <c r="A56" s="10" t="s">
        <v>96</v>
      </c>
      <c r="B56" s="10" t="s">
        <v>37</v>
      </c>
      <c r="C56" s="10">
        <v>16</v>
      </c>
      <c r="D56" s="10"/>
      <c r="E56" s="10">
        <v>5</v>
      </c>
      <c r="F56" s="10">
        <v>6</v>
      </c>
      <c r="G56" s="7">
        <v>0.33</v>
      </c>
      <c r="H56" s="10">
        <v>45</v>
      </c>
      <c r="I56" s="10" t="s">
        <v>38</v>
      </c>
      <c r="J56" s="10"/>
      <c r="K56" s="10">
        <v>5</v>
      </c>
      <c r="L56" s="10">
        <f t="shared" si="15"/>
        <v>0</v>
      </c>
      <c r="M56" s="10"/>
      <c r="N56" s="10"/>
      <c r="O56" s="10">
        <v>0</v>
      </c>
      <c r="P56" s="10">
        <f t="shared" si="16"/>
        <v>1</v>
      </c>
      <c r="Q56" s="4">
        <f t="shared" si="14"/>
        <v>8</v>
      </c>
      <c r="R56" s="4">
        <f t="shared" si="7"/>
        <v>8</v>
      </c>
      <c r="S56" s="4">
        <f t="shared" si="8"/>
        <v>8</v>
      </c>
      <c r="T56" s="4"/>
      <c r="U56" s="4"/>
      <c r="V56" s="10"/>
      <c r="W56" s="10">
        <f t="shared" si="9"/>
        <v>14</v>
      </c>
      <c r="X56" s="10">
        <f t="shared" si="17"/>
        <v>6</v>
      </c>
      <c r="Y56" s="10">
        <v>0.6</v>
      </c>
      <c r="Z56" s="10">
        <v>1</v>
      </c>
      <c r="AA56" s="10">
        <v>0</v>
      </c>
      <c r="AB56" s="10">
        <v>0.4</v>
      </c>
      <c r="AC56" s="10">
        <v>0.4</v>
      </c>
      <c r="AD56" s="10">
        <v>0.8</v>
      </c>
      <c r="AE56" s="10">
        <v>0.4</v>
      </c>
      <c r="AF56" s="10">
        <v>0.4</v>
      </c>
      <c r="AG56" s="10">
        <v>1.8</v>
      </c>
      <c r="AH56" s="10">
        <v>0.8</v>
      </c>
      <c r="AI56" s="10"/>
      <c r="AJ56" s="10">
        <f t="shared" si="10"/>
        <v>2.64</v>
      </c>
      <c r="AK56" s="10">
        <f t="shared" si="11"/>
        <v>0</v>
      </c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</row>
    <row r="57" spans="1:53" x14ac:dyDescent="0.25">
      <c r="A57" s="10" t="s">
        <v>97</v>
      </c>
      <c r="B57" s="10" t="s">
        <v>37</v>
      </c>
      <c r="C57" s="10">
        <v>16</v>
      </c>
      <c r="D57" s="10"/>
      <c r="E57" s="10">
        <v>2</v>
      </c>
      <c r="F57" s="10">
        <v>7</v>
      </c>
      <c r="G57" s="7">
        <v>0.33</v>
      </c>
      <c r="H57" s="10">
        <v>45</v>
      </c>
      <c r="I57" s="10" t="s">
        <v>38</v>
      </c>
      <c r="J57" s="10"/>
      <c r="K57" s="10">
        <v>2</v>
      </c>
      <c r="L57" s="10">
        <f t="shared" si="15"/>
        <v>0</v>
      </c>
      <c r="M57" s="10"/>
      <c r="N57" s="10"/>
      <c r="O57" s="10">
        <v>33</v>
      </c>
      <c r="P57" s="10">
        <f t="shared" si="16"/>
        <v>0.4</v>
      </c>
      <c r="Q57" s="4"/>
      <c r="R57" s="4">
        <f t="shared" si="7"/>
        <v>0</v>
      </c>
      <c r="S57" s="4">
        <f t="shared" si="8"/>
        <v>0</v>
      </c>
      <c r="T57" s="4"/>
      <c r="U57" s="4"/>
      <c r="V57" s="10"/>
      <c r="W57" s="10">
        <f t="shared" si="9"/>
        <v>100</v>
      </c>
      <c r="X57" s="10">
        <f t="shared" si="17"/>
        <v>100</v>
      </c>
      <c r="Y57" s="10">
        <v>3.8</v>
      </c>
      <c r="Z57" s="10">
        <v>2.2000000000000002</v>
      </c>
      <c r="AA57" s="10">
        <v>1.2</v>
      </c>
      <c r="AB57" s="10">
        <v>3.2</v>
      </c>
      <c r="AC57" s="10">
        <v>1.4</v>
      </c>
      <c r="AD57" s="10">
        <v>3.4</v>
      </c>
      <c r="AE57" s="10">
        <v>1</v>
      </c>
      <c r="AF57" s="10">
        <v>2</v>
      </c>
      <c r="AG57" s="10">
        <v>4.5999999999999996</v>
      </c>
      <c r="AH57" s="10">
        <v>3.2</v>
      </c>
      <c r="AI57" s="15" t="s">
        <v>41</v>
      </c>
      <c r="AJ57" s="10">
        <f t="shared" si="10"/>
        <v>0</v>
      </c>
      <c r="AK57" s="10">
        <f t="shared" si="11"/>
        <v>0</v>
      </c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</row>
    <row r="58" spans="1:53" x14ac:dyDescent="0.25">
      <c r="A58" s="10" t="s">
        <v>98</v>
      </c>
      <c r="B58" s="10" t="s">
        <v>37</v>
      </c>
      <c r="C58" s="10">
        <v>18</v>
      </c>
      <c r="D58" s="10"/>
      <c r="E58" s="10">
        <v>13</v>
      </c>
      <c r="F58" s="10">
        <v>1</v>
      </c>
      <c r="G58" s="7">
        <v>0.33</v>
      </c>
      <c r="H58" s="10">
        <v>45</v>
      </c>
      <c r="I58" s="10" t="s">
        <v>38</v>
      </c>
      <c r="J58" s="10"/>
      <c r="K58" s="10">
        <v>13</v>
      </c>
      <c r="L58" s="10">
        <f t="shared" si="15"/>
        <v>0</v>
      </c>
      <c r="M58" s="10"/>
      <c r="N58" s="10"/>
      <c r="O58" s="10">
        <v>8</v>
      </c>
      <c r="P58" s="10">
        <f t="shared" si="16"/>
        <v>2.6</v>
      </c>
      <c r="Q58" s="4">
        <f>12*P58-O58-F58</f>
        <v>22.200000000000003</v>
      </c>
      <c r="R58" s="4">
        <f t="shared" si="7"/>
        <v>22</v>
      </c>
      <c r="S58" s="4">
        <f t="shared" si="8"/>
        <v>22</v>
      </c>
      <c r="T58" s="4"/>
      <c r="U58" s="4"/>
      <c r="V58" s="10"/>
      <c r="W58" s="10">
        <f t="shared" si="9"/>
        <v>11.923076923076923</v>
      </c>
      <c r="X58" s="10">
        <f t="shared" si="17"/>
        <v>3.4615384615384612</v>
      </c>
      <c r="Y58" s="10">
        <v>1.6</v>
      </c>
      <c r="Z58" s="10">
        <v>1</v>
      </c>
      <c r="AA58" s="10">
        <v>0.8</v>
      </c>
      <c r="AB58" s="10">
        <v>2.4</v>
      </c>
      <c r="AC58" s="10">
        <v>1.6</v>
      </c>
      <c r="AD58" s="10">
        <v>1.4</v>
      </c>
      <c r="AE58" s="10">
        <v>1.6</v>
      </c>
      <c r="AF58" s="10">
        <v>0.4</v>
      </c>
      <c r="AG58" s="10">
        <v>2.2000000000000002</v>
      </c>
      <c r="AH58" s="10">
        <v>1.6</v>
      </c>
      <c r="AI58" s="10"/>
      <c r="AJ58" s="10">
        <f t="shared" si="10"/>
        <v>7.2600000000000007</v>
      </c>
      <c r="AK58" s="10">
        <f t="shared" si="11"/>
        <v>0</v>
      </c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</row>
    <row r="59" spans="1:53" x14ac:dyDescent="0.25">
      <c r="A59" s="10" t="s">
        <v>99</v>
      </c>
      <c r="B59" s="10" t="s">
        <v>37</v>
      </c>
      <c r="C59" s="10">
        <v>11</v>
      </c>
      <c r="D59" s="10"/>
      <c r="E59" s="10">
        <v>10</v>
      </c>
      <c r="F59" s="10"/>
      <c r="G59" s="7">
        <v>0.36</v>
      </c>
      <c r="H59" s="10">
        <v>45</v>
      </c>
      <c r="I59" s="10" t="s">
        <v>38</v>
      </c>
      <c r="J59" s="10"/>
      <c r="K59" s="10">
        <v>13</v>
      </c>
      <c r="L59" s="10">
        <f t="shared" si="15"/>
        <v>-3</v>
      </c>
      <c r="M59" s="10"/>
      <c r="N59" s="10"/>
      <c r="O59" s="10">
        <v>8</v>
      </c>
      <c r="P59" s="10">
        <f t="shared" si="16"/>
        <v>2</v>
      </c>
      <c r="Q59" s="4">
        <f>13*P59-O59-F59</f>
        <v>18</v>
      </c>
      <c r="R59" s="4">
        <f t="shared" si="7"/>
        <v>18</v>
      </c>
      <c r="S59" s="4">
        <f t="shared" si="8"/>
        <v>18</v>
      </c>
      <c r="T59" s="4"/>
      <c r="U59" s="4"/>
      <c r="V59" s="10"/>
      <c r="W59" s="10">
        <f t="shared" si="9"/>
        <v>13</v>
      </c>
      <c r="X59" s="10">
        <f t="shared" si="17"/>
        <v>4</v>
      </c>
      <c r="Y59" s="10">
        <v>1</v>
      </c>
      <c r="Z59" s="10">
        <v>-0.2</v>
      </c>
      <c r="AA59" s="10">
        <v>2.2000000000000002</v>
      </c>
      <c r="AB59" s="10">
        <v>0.8</v>
      </c>
      <c r="AC59" s="10">
        <v>1.6</v>
      </c>
      <c r="AD59" s="10">
        <v>1.8</v>
      </c>
      <c r="AE59" s="10">
        <v>0.8</v>
      </c>
      <c r="AF59" s="10">
        <v>1.4</v>
      </c>
      <c r="AG59" s="10">
        <v>3.4</v>
      </c>
      <c r="AH59" s="10">
        <v>1.6</v>
      </c>
      <c r="AI59" s="10"/>
      <c r="AJ59" s="10">
        <f t="shared" si="10"/>
        <v>6.4799999999999995</v>
      </c>
      <c r="AK59" s="10">
        <f t="shared" si="11"/>
        <v>0</v>
      </c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</row>
    <row r="60" spans="1:53" x14ac:dyDescent="0.25">
      <c r="A60" s="10" t="s">
        <v>100</v>
      </c>
      <c r="B60" s="10" t="s">
        <v>40</v>
      </c>
      <c r="C60" s="10">
        <v>362.86700000000002</v>
      </c>
      <c r="D60" s="10">
        <v>153.62</v>
      </c>
      <c r="E60" s="10">
        <v>301.38200000000001</v>
      </c>
      <c r="F60" s="10">
        <v>185.185</v>
      </c>
      <c r="G60" s="7">
        <v>1</v>
      </c>
      <c r="H60" s="10">
        <v>45</v>
      </c>
      <c r="I60" s="10" t="s">
        <v>38</v>
      </c>
      <c r="J60" s="10"/>
      <c r="K60" s="10">
        <v>304.32499999999999</v>
      </c>
      <c r="L60" s="10">
        <f t="shared" si="15"/>
        <v>-2.9429999999999836</v>
      </c>
      <c r="M60" s="10"/>
      <c r="N60" s="10"/>
      <c r="O60" s="10">
        <v>0</v>
      </c>
      <c r="P60" s="10">
        <f t="shared" si="16"/>
        <v>60.276400000000002</v>
      </c>
      <c r="Q60" s="4">
        <f>12*P60-O60-F60</f>
        <v>538.13180000000011</v>
      </c>
      <c r="R60" s="4">
        <f t="shared" si="7"/>
        <v>538</v>
      </c>
      <c r="S60" s="4">
        <f t="shared" si="8"/>
        <v>268</v>
      </c>
      <c r="T60" s="4">
        <v>270</v>
      </c>
      <c r="U60" s="4"/>
      <c r="V60" s="10"/>
      <c r="W60" s="10">
        <f t="shared" si="9"/>
        <v>11.99781340624191</v>
      </c>
      <c r="X60" s="10">
        <f t="shared" si="17"/>
        <v>3.072263771559018</v>
      </c>
      <c r="Y60" s="10">
        <v>36.021599999999999</v>
      </c>
      <c r="Z60" s="10">
        <v>62.596400000000003</v>
      </c>
      <c r="AA60" s="10">
        <v>33.922199999999997</v>
      </c>
      <c r="AB60" s="10">
        <v>40.3996</v>
      </c>
      <c r="AC60" s="10">
        <v>34.939399999999999</v>
      </c>
      <c r="AD60" s="10">
        <v>40.661000000000001</v>
      </c>
      <c r="AE60" s="10">
        <v>27.961400000000001</v>
      </c>
      <c r="AF60" s="10">
        <v>41.063600000000001</v>
      </c>
      <c r="AG60" s="10">
        <v>32.353200000000001</v>
      </c>
      <c r="AH60" s="10">
        <v>33.485799999999998</v>
      </c>
      <c r="AI60" s="10"/>
      <c r="AJ60" s="10">
        <f t="shared" si="10"/>
        <v>268</v>
      </c>
      <c r="AK60" s="10">
        <f t="shared" si="11"/>
        <v>270</v>
      </c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</row>
    <row r="61" spans="1:53" x14ac:dyDescent="0.25">
      <c r="A61" s="11" t="s">
        <v>101</v>
      </c>
      <c r="B61" s="11" t="s">
        <v>37</v>
      </c>
      <c r="C61" s="11"/>
      <c r="D61" s="11"/>
      <c r="E61" s="11"/>
      <c r="F61" s="11"/>
      <c r="G61" s="12">
        <v>0</v>
      </c>
      <c r="H61" s="11">
        <v>60</v>
      </c>
      <c r="I61" s="11" t="s">
        <v>38</v>
      </c>
      <c r="J61" s="11"/>
      <c r="K61" s="11"/>
      <c r="L61" s="11">
        <f t="shared" si="15"/>
        <v>0</v>
      </c>
      <c r="M61" s="11"/>
      <c r="N61" s="11"/>
      <c r="O61" s="11">
        <v>0</v>
      </c>
      <c r="P61" s="11">
        <f t="shared" si="16"/>
        <v>0</v>
      </c>
      <c r="Q61" s="13"/>
      <c r="R61" s="4">
        <f t="shared" si="7"/>
        <v>0</v>
      </c>
      <c r="S61" s="4">
        <f t="shared" si="8"/>
        <v>0</v>
      </c>
      <c r="T61" s="4"/>
      <c r="U61" s="13"/>
      <c r="V61" s="11"/>
      <c r="W61" s="10" t="e">
        <f t="shared" si="9"/>
        <v>#DIV/0!</v>
      </c>
      <c r="X61" s="11" t="e">
        <f t="shared" si="17"/>
        <v>#DIV/0!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-0.2</v>
      </c>
      <c r="AG61" s="11">
        <v>0</v>
      </c>
      <c r="AH61" s="11">
        <v>0</v>
      </c>
      <c r="AI61" s="11" t="s">
        <v>44</v>
      </c>
      <c r="AJ61" s="10">
        <f t="shared" si="10"/>
        <v>0</v>
      </c>
      <c r="AK61" s="10">
        <f t="shared" si="11"/>
        <v>0</v>
      </c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</row>
    <row r="62" spans="1:53" x14ac:dyDescent="0.25">
      <c r="A62" s="10" t="s">
        <v>102</v>
      </c>
      <c r="B62" s="10" t="s">
        <v>37</v>
      </c>
      <c r="C62" s="10">
        <v>3</v>
      </c>
      <c r="D62" s="10"/>
      <c r="E62" s="10">
        <v>2</v>
      </c>
      <c r="F62" s="10">
        <v>1</v>
      </c>
      <c r="G62" s="7">
        <v>0.4</v>
      </c>
      <c r="H62" s="10">
        <v>45</v>
      </c>
      <c r="I62" s="10" t="s">
        <v>38</v>
      </c>
      <c r="J62" s="10"/>
      <c r="K62" s="10">
        <v>23</v>
      </c>
      <c r="L62" s="10">
        <f t="shared" si="15"/>
        <v>-21</v>
      </c>
      <c r="M62" s="10"/>
      <c r="N62" s="10"/>
      <c r="O62" s="10">
        <v>37</v>
      </c>
      <c r="P62" s="10">
        <f t="shared" si="16"/>
        <v>0.4</v>
      </c>
      <c r="Q62" s="4"/>
      <c r="R62" s="4">
        <f t="shared" si="7"/>
        <v>0</v>
      </c>
      <c r="S62" s="4">
        <f t="shared" si="8"/>
        <v>0</v>
      </c>
      <c r="T62" s="4"/>
      <c r="U62" s="4"/>
      <c r="V62" s="10"/>
      <c r="W62" s="10">
        <f t="shared" si="9"/>
        <v>95</v>
      </c>
      <c r="X62" s="10">
        <f t="shared" si="17"/>
        <v>95</v>
      </c>
      <c r="Y62" s="10">
        <v>4</v>
      </c>
      <c r="Z62" s="10">
        <v>0.8</v>
      </c>
      <c r="AA62" s="10">
        <v>1.8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 t="s">
        <v>61</v>
      </c>
      <c r="AJ62" s="10">
        <f t="shared" si="10"/>
        <v>0</v>
      </c>
      <c r="AK62" s="10">
        <f t="shared" si="11"/>
        <v>0</v>
      </c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</row>
    <row r="63" spans="1:53" x14ac:dyDescent="0.25">
      <c r="A63" s="10" t="s">
        <v>103</v>
      </c>
      <c r="B63" s="10" t="s">
        <v>40</v>
      </c>
      <c r="C63" s="10">
        <v>9.0549999999999997</v>
      </c>
      <c r="D63" s="10"/>
      <c r="E63" s="10">
        <v>6.0350000000000001</v>
      </c>
      <c r="F63" s="10"/>
      <c r="G63" s="7">
        <v>1</v>
      </c>
      <c r="H63" s="10">
        <v>60</v>
      </c>
      <c r="I63" s="10" t="s">
        <v>38</v>
      </c>
      <c r="J63" s="10"/>
      <c r="K63" s="10">
        <v>6</v>
      </c>
      <c r="L63" s="10">
        <f t="shared" si="15"/>
        <v>3.5000000000000142E-2</v>
      </c>
      <c r="M63" s="10"/>
      <c r="N63" s="10"/>
      <c r="O63" s="10">
        <v>12</v>
      </c>
      <c r="P63" s="10">
        <f t="shared" si="16"/>
        <v>1.2070000000000001</v>
      </c>
      <c r="Q63" s="4">
        <f t="shared" ref="Q63" si="18">14*P63-O63-F63</f>
        <v>4.8979999999999997</v>
      </c>
      <c r="R63" s="4">
        <f t="shared" si="7"/>
        <v>5</v>
      </c>
      <c r="S63" s="4">
        <f t="shared" si="8"/>
        <v>0</v>
      </c>
      <c r="T63" s="4">
        <v>5</v>
      </c>
      <c r="U63" s="4"/>
      <c r="V63" s="10"/>
      <c r="W63" s="10">
        <f t="shared" si="9"/>
        <v>14.08450704225352</v>
      </c>
      <c r="X63" s="10">
        <f t="shared" si="17"/>
        <v>9.9420049710024845</v>
      </c>
      <c r="Y63" s="10">
        <v>1.52</v>
      </c>
      <c r="Z63" s="10">
        <v>0.30499999999999999</v>
      </c>
      <c r="AA63" s="10">
        <v>0</v>
      </c>
      <c r="AB63" s="10">
        <v>1.8140000000000001</v>
      </c>
      <c r="AC63" s="10">
        <v>0</v>
      </c>
      <c r="AD63" s="10">
        <v>0.60699999999999998</v>
      </c>
      <c r="AE63" s="10">
        <v>0</v>
      </c>
      <c r="AF63" s="10">
        <v>0</v>
      </c>
      <c r="AG63" s="10">
        <v>1.1388</v>
      </c>
      <c r="AH63" s="10">
        <v>0</v>
      </c>
      <c r="AI63" s="10"/>
      <c r="AJ63" s="10">
        <f t="shared" si="10"/>
        <v>0</v>
      </c>
      <c r="AK63" s="10">
        <f t="shared" si="11"/>
        <v>5</v>
      </c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</row>
    <row r="64" spans="1:53" x14ac:dyDescent="0.25">
      <c r="A64" s="10" t="s">
        <v>104</v>
      </c>
      <c r="B64" s="10" t="s">
        <v>40</v>
      </c>
      <c r="C64" s="10"/>
      <c r="D64" s="10"/>
      <c r="E64" s="10"/>
      <c r="F64" s="10"/>
      <c r="G64" s="7">
        <v>1</v>
      </c>
      <c r="H64" s="10">
        <v>90</v>
      </c>
      <c r="I64" s="9" t="s">
        <v>105</v>
      </c>
      <c r="J64" s="10"/>
      <c r="K64" s="10"/>
      <c r="L64" s="10">
        <f t="shared" si="15"/>
        <v>0</v>
      </c>
      <c r="M64" s="10"/>
      <c r="N64" s="10"/>
      <c r="O64" s="10">
        <v>0</v>
      </c>
      <c r="P64" s="10">
        <f t="shared" si="16"/>
        <v>0</v>
      </c>
      <c r="Q64" s="4">
        <v>0</v>
      </c>
      <c r="R64" s="4">
        <f t="shared" si="7"/>
        <v>0</v>
      </c>
      <c r="S64" s="4">
        <f t="shared" si="8"/>
        <v>0</v>
      </c>
      <c r="T64" s="4"/>
      <c r="U64" s="4"/>
      <c r="V64" s="10"/>
      <c r="W64" s="10" t="e">
        <f t="shared" si="9"/>
        <v>#DIV/0!</v>
      </c>
      <c r="X64" s="10" t="e">
        <f t="shared" si="17"/>
        <v>#DIV/0!</v>
      </c>
      <c r="Y64" s="10">
        <v>0.38540000000000002</v>
      </c>
      <c r="Z64" s="10">
        <v>-0.3916</v>
      </c>
      <c r="AA64" s="10">
        <v>1.5504</v>
      </c>
      <c r="AB64" s="10">
        <v>5.8411999999999997</v>
      </c>
      <c r="AC64" s="10">
        <v>0</v>
      </c>
      <c r="AD64" s="10">
        <v>0</v>
      </c>
      <c r="AE64" s="10">
        <v>2.3969999999999998</v>
      </c>
      <c r="AF64" s="10">
        <v>0</v>
      </c>
      <c r="AG64" s="10">
        <v>0</v>
      </c>
      <c r="AH64" s="10">
        <v>9.3816000000000006</v>
      </c>
      <c r="AI64" s="10"/>
      <c r="AJ64" s="10">
        <f t="shared" si="10"/>
        <v>0</v>
      </c>
      <c r="AK64" s="10">
        <f t="shared" si="11"/>
        <v>0</v>
      </c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</row>
    <row r="65" spans="1:53" x14ac:dyDescent="0.25">
      <c r="A65" s="11" t="s">
        <v>106</v>
      </c>
      <c r="B65" s="11" t="s">
        <v>37</v>
      </c>
      <c r="C65" s="11"/>
      <c r="D65" s="11"/>
      <c r="E65" s="11"/>
      <c r="F65" s="11"/>
      <c r="G65" s="12">
        <v>0</v>
      </c>
      <c r="H65" s="11" t="e">
        <v>#N/A</v>
      </c>
      <c r="I65" s="11" t="s">
        <v>38</v>
      </c>
      <c r="J65" s="11"/>
      <c r="K65" s="11"/>
      <c r="L65" s="11">
        <f t="shared" si="15"/>
        <v>0</v>
      </c>
      <c r="M65" s="11"/>
      <c r="N65" s="11"/>
      <c r="O65" s="11">
        <v>0</v>
      </c>
      <c r="P65" s="11">
        <f t="shared" si="16"/>
        <v>0</v>
      </c>
      <c r="Q65" s="13"/>
      <c r="R65" s="4">
        <f t="shared" si="7"/>
        <v>0</v>
      </c>
      <c r="S65" s="4">
        <f t="shared" si="8"/>
        <v>0</v>
      </c>
      <c r="T65" s="4"/>
      <c r="U65" s="13"/>
      <c r="V65" s="11"/>
      <c r="W65" s="10" t="e">
        <f t="shared" si="9"/>
        <v>#DIV/0!</v>
      </c>
      <c r="X65" s="11" t="e">
        <f t="shared" si="17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107</v>
      </c>
      <c r="AJ65" s="10">
        <f t="shared" si="10"/>
        <v>0</v>
      </c>
      <c r="AK65" s="10">
        <f t="shared" si="11"/>
        <v>0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</row>
    <row r="66" spans="1:53" x14ac:dyDescent="0.25">
      <c r="A66" s="10" t="s">
        <v>108</v>
      </c>
      <c r="B66" s="10" t="s">
        <v>40</v>
      </c>
      <c r="C66" s="10">
        <v>88.742999999999995</v>
      </c>
      <c r="D66" s="10"/>
      <c r="E66" s="10">
        <v>24.751999999999999</v>
      </c>
      <c r="F66" s="10">
        <v>60.91</v>
      </c>
      <c r="G66" s="7">
        <v>1</v>
      </c>
      <c r="H66" s="10">
        <v>45</v>
      </c>
      <c r="I66" s="10" t="s">
        <v>38</v>
      </c>
      <c r="J66" s="10"/>
      <c r="K66" s="10">
        <v>26</v>
      </c>
      <c r="L66" s="10">
        <f t="shared" si="15"/>
        <v>-1.2480000000000011</v>
      </c>
      <c r="M66" s="10"/>
      <c r="N66" s="10"/>
      <c r="O66" s="10">
        <v>0</v>
      </c>
      <c r="P66" s="10">
        <f t="shared" si="16"/>
        <v>4.9504000000000001</v>
      </c>
      <c r="Q66" s="4">
        <f t="shared" ref="Q66:Q72" si="19">14*P66-O66-F66</f>
        <v>8.3956000000000017</v>
      </c>
      <c r="R66" s="4">
        <f t="shared" si="7"/>
        <v>8</v>
      </c>
      <c r="S66" s="4">
        <f t="shared" si="8"/>
        <v>0</v>
      </c>
      <c r="T66" s="4">
        <v>8</v>
      </c>
      <c r="U66" s="4"/>
      <c r="V66" s="10"/>
      <c r="W66" s="10">
        <f t="shared" si="9"/>
        <v>13.9200872656755</v>
      </c>
      <c r="X66" s="10">
        <f t="shared" si="17"/>
        <v>12.304056237879767</v>
      </c>
      <c r="Y66" s="10">
        <v>3.4660000000000002</v>
      </c>
      <c r="Z66" s="10">
        <v>8.5811999999999991</v>
      </c>
      <c r="AA66" s="10">
        <v>3.4308000000000001</v>
      </c>
      <c r="AB66" s="10">
        <v>3.3368000000000002</v>
      </c>
      <c r="AC66" s="10">
        <v>9.1693999999999996</v>
      </c>
      <c r="AD66" s="10">
        <v>4.2694000000000001</v>
      </c>
      <c r="AE66" s="10">
        <v>4.5985999999999994</v>
      </c>
      <c r="AF66" s="10">
        <v>5.2573999999999996</v>
      </c>
      <c r="AG66" s="10">
        <v>5.9433999999999996</v>
      </c>
      <c r="AH66" s="10">
        <v>4.2956000000000003</v>
      </c>
      <c r="AI66" s="10"/>
      <c r="AJ66" s="10">
        <f t="shared" si="10"/>
        <v>0</v>
      </c>
      <c r="AK66" s="10">
        <f t="shared" si="11"/>
        <v>8</v>
      </c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</row>
    <row r="67" spans="1:53" x14ac:dyDescent="0.25">
      <c r="A67" s="10" t="s">
        <v>109</v>
      </c>
      <c r="B67" s="10" t="s">
        <v>37</v>
      </c>
      <c r="C67" s="10">
        <v>46</v>
      </c>
      <c r="D67" s="10"/>
      <c r="E67" s="14">
        <f>47+E96</f>
        <v>73</v>
      </c>
      <c r="F67" s="14">
        <f>-1+F96</f>
        <v>6</v>
      </c>
      <c r="G67" s="7">
        <v>0.41</v>
      </c>
      <c r="H67" s="10">
        <v>50</v>
      </c>
      <c r="I67" s="10" t="s">
        <v>38</v>
      </c>
      <c r="J67" s="10"/>
      <c r="K67" s="10">
        <v>51</v>
      </c>
      <c r="L67" s="10">
        <f t="shared" si="15"/>
        <v>22</v>
      </c>
      <c r="M67" s="10"/>
      <c r="N67" s="10"/>
      <c r="O67" s="10">
        <v>213</v>
      </c>
      <c r="P67" s="10">
        <f t="shared" si="16"/>
        <v>14.6</v>
      </c>
      <c r="Q67" s="4"/>
      <c r="R67" s="4">
        <f t="shared" si="7"/>
        <v>0</v>
      </c>
      <c r="S67" s="4">
        <f t="shared" si="8"/>
        <v>0</v>
      </c>
      <c r="T67" s="4"/>
      <c r="U67" s="4"/>
      <c r="V67" s="10"/>
      <c r="W67" s="10">
        <f t="shared" si="9"/>
        <v>15</v>
      </c>
      <c r="X67" s="10">
        <f t="shared" si="17"/>
        <v>15</v>
      </c>
      <c r="Y67" s="10">
        <v>17.8</v>
      </c>
      <c r="Z67" s="10">
        <v>12.4</v>
      </c>
      <c r="AA67" s="10">
        <v>17.8</v>
      </c>
      <c r="AB67" s="10">
        <v>10</v>
      </c>
      <c r="AC67" s="10">
        <v>13.8</v>
      </c>
      <c r="AD67" s="10">
        <v>13.8</v>
      </c>
      <c r="AE67" s="10">
        <v>11.8</v>
      </c>
      <c r="AF67" s="10">
        <v>13</v>
      </c>
      <c r="AG67" s="10">
        <v>12.8</v>
      </c>
      <c r="AH67" s="10">
        <v>12</v>
      </c>
      <c r="AI67" s="10"/>
      <c r="AJ67" s="10">
        <f t="shared" si="10"/>
        <v>0</v>
      </c>
      <c r="AK67" s="10">
        <f t="shared" si="11"/>
        <v>0</v>
      </c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</row>
    <row r="68" spans="1:53" x14ac:dyDescent="0.25">
      <c r="A68" s="10" t="s">
        <v>110</v>
      </c>
      <c r="B68" s="10" t="s">
        <v>40</v>
      </c>
      <c r="C68" s="10">
        <v>122.639</v>
      </c>
      <c r="D68" s="10">
        <v>57.07</v>
      </c>
      <c r="E68" s="14">
        <f>68.06+E97</f>
        <v>100.795</v>
      </c>
      <c r="F68" s="14">
        <f>52.957+F97</f>
        <v>69.823999999999998</v>
      </c>
      <c r="G68" s="7">
        <v>1</v>
      </c>
      <c r="H68" s="10">
        <v>50</v>
      </c>
      <c r="I68" s="10" t="s">
        <v>38</v>
      </c>
      <c r="J68" s="10"/>
      <c r="K68" s="10">
        <v>62.1</v>
      </c>
      <c r="L68" s="10">
        <f t="shared" si="15"/>
        <v>38.695</v>
      </c>
      <c r="M68" s="10"/>
      <c r="N68" s="10"/>
      <c r="O68" s="10">
        <v>39</v>
      </c>
      <c r="P68" s="10">
        <f t="shared" si="16"/>
        <v>20.158999999999999</v>
      </c>
      <c r="Q68" s="4">
        <f t="shared" si="19"/>
        <v>173.40199999999999</v>
      </c>
      <c r="R68" s="4">
        <f t="shared" si="7"/>
        <v>173</v>
      </c>
      <c r="S68" s="4">
        <f t="shared" si="8"/>
        <v>93</v>
      </c>
      <c r="T68" s="4">
        <v>80</v>
      </c>
      <c r="U68" s="4"/>
      <c r="V68" s="10"/>
      <c r="W68" s="10">
        <f t="shared" si="9"/>
        <v>13.980058534649537</v>
      </c>
      <c r="X68" s="10">
        <f t="shared" si="17"/>
        <v>5.398283645022075</v>
      </c>
      <c r="Y68" s="10">
        <v>15.895</v>
      </c>
      <c r="Z68" s="10">
        <v>18.477399999999999</v>
      </c>
      <c r="AA68" s="10">
        <v>13.3918</v>
      </c>
      <c r="AB68" s="10">
        <v>15.686</v>
      </c>
      <c r="AC68" s="10">
        <v>11.7666</v>
      </c>
      <c r="AD68" s="10">
        <v>15.7372</v>
      </c>
      <c r="AE68" s="10">
        <v>11.458600000000001</v>
      </c>
      <c r="AF68" s="10">
        <v>13.884399999999999</v>
      </c>
      <c r="AG68" s="10">
        <v>13.552</v>
      </c>
      <c r="AH68" s="10">
        <v>9.4931999999999999</v>
      </c>
      <c r="AI68" s="10"/>
      <c r="AJ68" s="10">
        <f t="shared" si="10"/>
        <v>93</v>
      </c>
      <c r="AK68" s="10">
        <f t="shared" si="11"/>
        <v>80</v>
      </c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x14ac:dyDescent="0.25">
      <c r="A69" s="10" t="s">
        <v>111</v>
      </c>
      <c r="B69" s="10" t="s">
        <v>37</v>
      </c>
      <c r="C69" s="10">
        <v>51</v>
      </c>
      <c r="D69" s="10"/>
      <c r="E69" s="10">
        <v>51</v>
      </c>
      <c r="F69" s="10"/>
      <c r="G69" s="7">
        <v>0.35</v>
      </c>
      <c r="H69" s="10">
        <v>50</v>
      </c>
      <c r="I69" s="10" t="s">
        <v>38</v>
      </c>
      <c r="J69" s="10"/>
      <c r="K69" s="10">
        <v>50</v>
      </c>
      <c r="L69" s="10">
        <f t="shared" si="15"/>
        <v>1</v>
      </c>
      <c r="M69" s="10"/>
      <c r="N69" s="10"/>
      <c r="O69" s="10">
        <v>19</v>
      </c>
      <c r="P69" s="10">
        <f t="shared" si="16"/>
        <v>10.199999999999999</v>
      </c>
      <c r="Q69" s="4">
        <f>11*P69-O69-F69</f>
        <v>93.199999999999989</v>
      </c>
      <c r="R69" s="4">
        <f t="shared" si="7"/>
        <v>93</v>
      </c>
      <c r="S69" s="4">
        <f t="shared" si="8"/>
        <v>53</v>
      </c>
      <c r="T69" s="4">
        <v>40</v>
      </c>
      <c r="U69" s="4"/>
      <c r="V69" s="10"/>
      <c r="W69" s="10">
        <f t="shared" si="9"/>
        <v>10.980392156862745</v>
      </c>
      <c r="X69" s="10">
        <f t="shared" si="17"/>
        <v>1.8627450980392157</v>
      </c>
      <c r="Y69" s="10">
        <v>5</v>
      </c>
      <c r="Z69" s="10">
        <v>5.6</v>
      </c>
      <c r="AA69" s="10">
        <v>3.4</v>
      </c>
      <c r="AB69" s="10">
        <v>3.6</v>
      </c>
      <c r="AC69" s="10">
        <v>7.2</v>
      </c>
      <c r="AD69" s="10">
        <v>1.8</v>
      </c>
      <c r="AE69" s="10">
        <v>2.6</v>
      </c>
      <c r="AF69" s="10">
        <v>7</v>
      </c>
      <c r="AG69" s="10">
        <v>0</v>
      </c>
      <c r="AH69" s="10">
        <v>5.2</v>
      </c>
      <c r="AI69" s="10"/>
      <c r="AJ69" s="10">
        <f t="shared" si="10"/>
        <v>18.549999999999997</v>
      </c>
      <c r="AK69" s="10">
        <f t="shared" si="11"/>
        <v>14</v>
      </c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</row>
    <row r="70" spans="1:53" x14ac:dyDescent="0.25">
      <c r="A70" s="10" t="s">
        <v>112</v>
      </c>
      <c r="B70" s="10" t="s">
        <v>40</v>
      </c>
      <c r="C70" s="10">
        <v>19.372</v>
      </c>
      <c r="D70" s="10"/>
      <c r="E70" s="10">
        <v>11.026999999999999</v>
      </c>
      <c r="F70" s="10">
        <v>8.3450000000000006</v>
      </c>
      <c r="G70" s="7">
        <v>1</v>
      </c>
      <c r="H70" s="10">
        <v>50</v>
      </c>
      <c r="I70" s="10" t="s">
        <v>38</v>
      </c>
      <c r="J70" s="10"/>
      <c r="K70" s="10">
        <v>67</v>
      </c>
      <c r="L70" s="10">
        <f t="shared" ref="L70:L97" si="20">E70-K70</f>
        <v>-55.972999999999999</v>
      </c>
      <c r="M70" s="10"/>
      <c r="N70" s="10"/>
      <c r="O70" s="10">
        <v>112</v>
      </c>
      <c r="P70" s="10">
        <f t="shared" ref="P70:P97" si="21">E70/5</f>
        <v>2.2054</v>
      </c>
      <c r="Q70" s="4"/>
      <c r="R70" s="4">
        <f t="shared" si="7"/>
        <v>0</v>
      </c>
      <c r="S70" s="4">
        <f t="shared" si="8"/>
        <v>0</v>
      </c>
      <c r="T70" s="4"/>
      <c r="U70" s="4"/>
      <c r="V70" s="10"/>
      <c r="W70" s="10">
        <f t="shared" si="9"/>
        <v>54.568332275324202</v>
      </c>
      <c r="X70" s="10">
        <f t="shared" ref="X70:X97" si="22">(F70+O70)/P70</f>
        <v>54.568332275324202</v>
      </c>
      <c r="Y70" s="10">
        <v>11.9276</v>
      </c>
      <c r="Z70" s="10">
        <v>5.5327999999999999</v>
      </c>
      <c r="AA70" s="10">
        <v>0.30819999999999997</v>
      </c>
      <c r="AB70" s="10">
        <v>11.1576</v>
      </c>
      <c r="AC70" s="10">
        <v>10.0032</v>
      </c>
      <c r="AD70" s="10">
        <v>2.52</v>
      </c>
      <c r="AE70" s="10">
        <v>8.5017999999999994</v>
      </c>
      <c r="AF70" s="10">
        <v>2.4262000000000001</v>
      </c>
      <c r="AG70" s="10">
        <v>9.7286000000000001</v>
      </c>
      <c r="AH70" s="10">
        <v>4.3084000000000007</v>
      </c>
      <c r="AI70" s="10"/>
      <c r="AJ70" s="10">
        <f t="shared" si="10"/>
        <v>0</v>
      </c>
      <c r="AK70" s="10">
        <f t="shared" si="11"/>
        <v>0</v>
      </c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</row>
    <row r="71" spans="1:53" x14ac:dyDescent="0.25">
      <c r="A71" s="10" t="s">
        <v>113</v>
      </c>
      <c r="B71" s="10" t="s">
        <v>37</v>
      </c>
      <c r="C71" s="10">
        <v>124</v>
      </c>
      <c r="D71" s="10">
        <v>1</v>
      </c>
      <c r="E71" s="10">
        <v>99</v>
      </c>
      <c r="F71" s="10">
        <v>18</v>
      </c>
      <c r="G71" s="7">
        <v>0.4</v>
      </c>
      <c r="H71" s="10">
        <v>50</v>
      </c>
      <c r="I71" s="10" t="s">
        <v>38</v>
      </c>
      <c r="J71" s="10"/>
      <c r="K71" s="10">
        <v>100</v>
      </c>
      <c r="L71" s="10">
        <f t="shared" si="20"/>
        <v>-1</v>
      </c>
      <c r="M71" s="10"/>
      <c r="N71" s="10"/>
      <c r="O71" s="10">
        <v>97</v>
      </c>
      <c r="P71" s="10">
        <f t="shared" si="21"/>
        <v>19.8</v>
      </c>
      <c r="Q71" s="4">
        <f t="shared" si="19"/>
        <v>162.19999999999999</v>
      </c>
      <c r="R71" s="4">
        <f t="shared" ref="R71:R97" si="23">ROUND(Q71,0)</f>
        <v>162</v>
      </c>
      <c r="S71" s="4">
        <f t="shared" ref="S71:S97" si="24">R71-T71</f>
        <v>82</v>
      </c>
      <c r="T71" s="4">
        <v>80</v>
      </c>
      <c r="U71" s="4"/>
      <c r="V71" s="10"/>
      <c r="W71" s="10">
        <f t="shared" ref="W71:W97" si="25">(F71+O71+R71)/P71</f>
        <v>13.98989898989899</v>
      </c>
      <c r="X71" s="10">
        <f t="shared" si="22"/>
        <v>5.808080808080808</v>
      </c>
      <c r="Y71" s="10">
        <v>15.8</v>
      </c>
      <c r="Z71" s="10">
        <v>14.2</v>
      </c>
      <c r="AA71" s="10">
        <v>18</v>
      </c>
      <c r="AB71" s="10">
        <v>12.8</v>
      </c>
      <c r="AC71" s="10">
        <v>10</v>
      </c>
      <c r="AD71" s="10">
        <v>14.4</v>
      </c>
      <c r="AE71" s="10">
        <v>9.8000000000000007</v>
      </c>
      <c r="AF71" s="10">
        <v>4.8</v>
      </c>
      <c r="AG71" s="10">
        <v>17.2</v>
      </c>
      <c r="AH71" s="10">
        <v>1</v>
      </c>
      <c r="AI71" s="10"/>
      <c r="AJ71" s="10">
        <f t="shared" ref="AJ71:AJ97" si="26">G71*S71</f>
        <v>32.800000000000004</v>
      </c>
      <c r="AK71" s="10">
        <f t="shared" ref="AK71:AK97" si="27">G71*T71</f>
        <v>32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</row>
    <row r="72" spans="1:53" x14ac:dyDescent="0.25">
      <c r="A72" s="10" t="s">
        <v>114</v>
      </c>
      <c r="B72" s="10" t="s">
        <v>37</v>
      </c>
      <c r="C72" s="10">
        <v>113</v>
      </c>
      <c r="D72" s="10">
        <v>1</v>
      </c>
      <c r="E72" s="10">
        <v>71</v>
      </c>
      <c r="F72" s="10">
        <v>31</v>
      </c>
      <c r="G72" s="7">
        <v>0.41</v>
      </c>
      <c r="H72" s="10">
        <v>50</v>
      </c>
      <c r="I72" s="10" t="s">
        <v>38</v>
      </c>
      <c r="J72" s="10"/>
      <c r="K72" s="10">
        <v>72.5</v>
      </c>
      <c r="L72" s="10">
        <f t="shared" si="20"/>
        <v>-1.5</v>
      </c>
      <c r="M72" s="10"/>
      <c r="N72" s="10"/>
      <c r="O72" s="10">
        <v>35</v>
      </c>
      <c r="P72" s="10">
        <f t="shared" si="21"/>
        <v>14.2</v>
      </c>
      <c r="Q72" s="4">
        <f t="shared" si="19"/>
        <v>132.79999999999998</v>
      </c>
      <c r="R72" s="4">
        <f t="shared" si="23"/>
        <v>133</v>
      </c>
      <c r="S72" s="4">
        <f t="shared" si="24"/>
        <v>83</v>
      </c>
      <c r="T72" s="4">
        <v>50</v>
      </c>
      <c r="U72" s="4"/>
      <c r="V72" s="10"/>
      <c r="W72" s="10">
        <f t="shared" si="25"/>
        <v>14.014084507042254</v>
      </c>
      <c r="X72" s="10">
        <f t="shared" si="22"/>
        <v>4.647887323943662</v>
      </c>
      <c r="Y72" s="10">
        <v>10.6</v>
      </c>
      <c r="Z72" s="10">
        <v>11.8</v>
      </c>
      <c r="AA72" s="10">
        <v>13.8</v>
      </c>
      <c r="AB72" s="10">
        <v>15.6</v>
      </c>
      <c r="AC72" s="10">
        <v>10.199999999999999</v>
      </c>
      <c r="AD72" s="10">
        <v>6</v>
      </c>
      <c r="AE72" s="10">
        <v>14</v>
      </c>
      <c r="AF72" s="10">
        <v>12.8</v>
      </c>
      <c r="AG72" s="10">
        <v>5.2</v>
      </c>
      <c r="AH72" s="10">
        <v>14.2</v>
      </c>
      <c r="AI72" s="10"/>
      <c r="AJ72" s="10">
        <f t="shared" si="26"/>
        <v>34.03</v>
      </c>
      <c r="AK72" s="10">
        <f t="shared" si="27"/>
        <v>20.5</v>
      </c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</row>
    <row r="73" spans="1:53" x14ac:dyDescent="0.25">
      <c r="A73" s="10" t="s">
        <v>115</v>
      </c>
      <c r="B73" s="10" t="s">
        <v>40</v>
      </c>
      <c r="C73" s="10">
        <v>207.52600000000001</v>
      </c>
      <c r="D73" s="10"/>
      <c r="E73" s="10">
        <v>160.136</v>
      </c>
      <c r="F73" s="10">
        <v>39.356000000000002</v>
      </c>
      <c r="G73" s="7">
        <v>1</v>
      </c>
      <c r="H73" s="10">
        <v>50</v>
      </c>
      <c r="I73" s="10" t="s">
        <v>38</v>
      </c>
      <c r="J73" s="10"/>
      <c r="K73" s="10">
        <v>142.5</v>
      </c>
      <c r="L73" s="10">
        <f t="shared" si="20"/>
        <v>17.635999999999996</v>
      </c>
      <c r="M73" s="10"/>
      <c r="N73" s="10"/>
      <c r="O73" s="10">
        <v>0</v>
      </c>
      <c r="P73" s="10">
        <f t="shared" si="21"/>
        <v>32.027200000000001</v>
      </c>
      <c r="Q73" s="4">
        <f>10*P73-O73-F73</f>
        <v>280.916</v>
      </c>
      <c r="R73" s="4">
        <f t="shared" si="23"/>
        <v>281</v>
      </c>
      <c r="S73" s="4">
        <f t="shared" si="24"/>
        <v>141</v>
      </c>
      <c r="T73" s="4">
        <v>140</v>
      </c>
      <c r="U73" s="4"/>
      <c r="V73" s="10"/>
      <c r="W73" s="10">
        <f t="shared" si="25"/>
        <v>10.002622770644951</v>
      </c>
      <c r="X73" s="10">
        <f t="shared" si="22"/>
        <v>1.2288304940800321</v>
      </c>
      <c r="Y73" s="10">
        <v>3.3601999999999999</v>
      </c>
      <c r="Z73" s="10">
        <v>23.450600000000001</v>
      </c>
      <c r="AA73" s="10">
        <v>8.0139999999999993</v>
      </c>
      <c r="AB73" s="10">
        <v>3.0992000000000002</v>
      </c>
      <c r="AC73" s="10">
        <v>17.497199999999999</v>
      </c>
      <c r="AD73" s="10">
        <v>7.5058000000000007</v>
      </c>
      <c r="AE73" s="10">
        <v>11.7432</v>
      </c>
      <c r="AF73" s="10">
        <v>10.484400000000001</v>
      </c>
      <c r="AG73" s="10">
        <v>4.4391999999999996</v>
      </c>
      <c r="AH73" s="10">
        <v>12.669600000000001</v>
      </c>
      <c r="AI73" s="10"/>
      <c r="AJ73" s="10">
        <f t="shared" si="26"/>
        <v>141</v>
      </c>
      <c r="AK73" s="10">
        <f t="shared" si="27"/>
        <v>140</v>
      </c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</row>
    <row r="74" spans="1:53" x14ac:dyDescent="0.25">
      <c r="A74" s="10" t="s">
        <v>116</v>
      </c>
      <c r="B74" s="10" t="s">
        <v>37</v>
      </c>
      <c r="C74" s="10">
        <v>59</v>
      </c>
      <c r="D74" s="10"/>
      <c r="E74" s="10">
        <v>29</v>
      </c>
      <c r="F74" s="10">
        <v>19</v>
      </c>
      <c r="G74" s="7">
        <v>0.3</v>
      </c>
      <c r="H74" s="10">
        <v>50</v>
      </c>
      <c r="I74" s="10" t="s">
        <v>38</v>
      </c>
      <c r="J74" s="10"/>
      <c r="K74" s="10">
        <v>32</v>
      </c>
      <c r="L74" s="10">
        <f t="shared" si="20"/>
        <v>-3</v>
      </c>
      <c r="M74" s="10"/>
      <c r="N74" s="10"/>
      <c r="O74" s="10">
        <v>0</v>
      </c>
      <c r="P74" s="10">
        <f t="shared" si="21"/>
        <v>5.8</v>
      </c>
      <c r="Q74" s="4">
        <f>12*P74-O74-F74</f>
        <v>50.599999999999994</v>
      </c>
      <c r="R74" s="4">
        <f t="shared" si="23"/>
        <v>51</v>
      </c>
      <c r="S74" s="4">
        <f t="shared" si="24"/>
        <v>27</v>
      </c>
      <c r="T74" s="4">
        <v>24</v>
      </c>
      <c r="U74" s="4"/>
      <c r="V74" s="10"/>
      <c r="W74" s="10">
        <f t="shared" si="25"/>
        <v>12.068965517241379</v>
      </c>
      <c r="X74" s="10">
        <f t="shared" si="22"/>
        <v>3.2758620689655173</v>
      </c>
      <c r="Y74" s="10">
        <v>2.6</v>
      </c>
      <c r="Z74" s="10">
        <v>6.2</v>
      </c>
      <c r="AA74" s="10">
        <v>3.2</v>
      </c>
      <c r="AB74" s="10">
        <v>3.2</v>
      </c>
      <c r="AC74" s="10">
        <v>2.6</v>
      </c>
      <c r="AD74" s="10">
        <v>5.8</v>
      </c>
      <c r="AE74" s="10">
        <v>3.4</v>
      </c>
      <c r="AF74" s="10">
        <v>0</v>
      </c>
      <c r="AG74" s="10">
        <v>8.1999999999999993</v>
      </c>
      <c r="AH74" s="10">
        <v>3.6</v>
      </c>
      <c r="AI74" s="10"/>
      <c r="AJ74" s="10">
        <f t="shared" si="26"/>
        <v>8.1</v>
      </c>
      <c r="AK74" s="10">
        <f t="shared" si="27"/>
        <v>7.1999999999999993</v>
      </c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</row>
    <row r="75" spans="1:53" x14ac:dyDescent="0.25">
      <c r="A75" s="10" t="s">
        <v>117</v>
      </c>
      <c r="B75" s="10" t="s">
        <v>37</v>
      </c>
      <c r="C75" s="10">
        <v>51</v>
      </c>
      <c r="D75" s="10"/>
      <c r="E75" s="10">
        <v>31</v>
      </c>
      <c r="F75" s="10">
        <v>6</v>
      </c>
      <c r="G75" s="7">
        <v>0.14000000000000001</v>
      </c>
      <c r="H75" s="10">
        <v>50</v>
      </c>
      <c r="I75" s="10" t="s">
        <v>38</v>
      </c>
      <c r="J75" s="10"/>
      <c r="K75" s="10">
        <v>31</v>
      </c>
      <c r="L75" s="10">
        <f t="shared" si="20"/>
        <v>0</v>
      </c>
      <c r="M75" s="10"/>
      <c r="N75" s="10"/>
      <c r="O75" s="10">
        <v>0</v>
      </c>
      <c r="P75" s="10">
        <f t="shared" si="21"/>
        <v>6.2</v>
      </c>
      <c r="Q75" s="4">
        <f>10*P75-O75-F75</f>
        <v>56</v>
      </c>
      <c r="R75" s="4">
        <f t="shared" si="23"/>
        <v>56</v>
      </c>
      <c r="S75" s="4">
        <f t="shared" si="24"/>
        <v>32</v>
      </c>
      <c r="T75" s="4">
        <v>24</v>
      </c>
      <c r="U75" s="4"/>
      <c r="V75" s="10"/>
      <c r="W75" s="10">
        <f t="shared" si="25"/>
        <v>10</v>
      </c>
      <c r="X75" s="10">
        <f t="shared" si="22"/>
        <v>0.96774193548387089</v>
      </c>
      <c r="Y75" s="10">
        <v>0</v>
      </c>
      <c r="Z75" s="10">
        <v>5.4</v>
      </c>
      <c r="AA75" s="10">
        <v>0.4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 t="s">
        <v>61</v>
      </c>
      <c r="AJ75" s="10">
        <f t="shared" si="26"/>
        <v>4.4800000000000004</v>
      </c>
      <c r="AK75" s="10">
        <f t="shared" si="27"/>
        <v>3.3600000000000003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</row>
    <row r="76" spans="1:53" x14ac:dyDescent="0.25">
      <c r="A76" s="10" t="s">
        <v>118</v>
      </c>
      <c r="B76" s="10" t="s">
        <v>37</v>
      </c>
      <c r="C76" s="10">
        <v>7</v>
      </c>
      <c r="D76" s="10"/>
      <c r="E76" s="10">
        <v>6</v>
      </c>
      <c r="F76" s="10">
        <v>-1</v>
      </c>
      <c r="G76" s="7">
        <v>0.18</v>
      </c>
      <c r="H76" s="10">
        <v>50</v>
      </c>
      <c r="I76" s="10" t="s">
        <v>38</v>
      </c>
      <c r="J76" s="10"/>
      <c r="K76" s="10">
        <v>9</v>
      </c>
      <c r="L76" s="10">
        <f t="shared" si="20"/>
        <v>-3</v>
      </c>
      <c r="M76" s="10"/>
      <c r="N76" s="10"/>
      <c r="O76" s="10">
        <v>49</v>
      </c>
      <c r="P76" s="10">
        <f t="shared" si="21"/>
        <v>1.2</v>
      </c>
      <c r="Q76" s="4"/>
      <c r="R76" s="4">
        <f t="shared" si="23"/>
        <v>0</v>
      </c>
      <c r="S76" s="4">
        <f t="shared" si="24"/>
        <v>0</v>
      </c>
      <c r="T76" s="4"/>
      <c r="U76" s="4"/>
      <c r="V76" s="10"/>
      <c r="W76" s="10">
        <f t="shared" si="25"/>
        <v>40</v>
      </c>
      <c r="X76" s="10">
        <f t="shared" si="22"/>
        <v>40</v>
      </c>
      <c r="Y76" s="10">
        <v>5.6</v>
      </c>
      <c r="Z76" s="10">
        <v>2.2000000000000002</v>
      </c>
      <c r="AA76" s="10">
        <v>-0.2</v>
      </c>
      <c r="AB76" s="10">
        <v>5.4</v>
      </c>
      <c r="AC76" s="10">
        <v>0.6</v>
      </c>
      <c r="AD76" s="10">
        <v>1.8</v>
      </c>
      <c r="AE76" s="10">
        <v>4</v>
      </c>
      <c r="AF76" s="10">
        <v>-0.2</v>
      </c>
      <c r="AG76" s="10">
        <v>3.8</v>
      </c>
      <c r="AH76" s="10">
        <v>1.4</v>
      </c>
      <c r="AI76" s="10"/>
      <c r="AJ76" s="10">
        <f t="shared" si="26"/>
        <v>0</v>
      </c>
      <c r="AK76" s="10">
        <f t="shared" si="27"/>
        <v>0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</row>
    <row r="77" spans="1:53" x14ac:dyDescent="0.25">
      <c r="A77" s="10" t="s">
        <v>119</v>
      </c>
      <c r="B77" s="10" t="s">
        <v>37</v>
      </c>
      <c r="C77" s="10"/>
      <c r="D77" s="10"/>
      <c r="E77" s="10"/>
      <c r="F77" s="10"/>
      <c r="G77" s="7">
        <v>0.4</v>
      </c>
      <c r="H77" s="10" t="e">
        <v>#N/A</v>
      </c>
      <c r="I77" s="10" t="s">
        <v>38</v>
      </c>
      <c r="J77" s="10"/>
      <c r="K77" s="10">
        <v>1</v>
      </c>
      <c r="L77" s="10">
        <f t="shared" si="20"/>
        <v>-1</v>
      </c>
      <c r="M77" s="10"/>
      <c r="N77" s="10"/>
      <c r="O77" s="10">
        <v>18</v>
      </c>
      <c r="P77" s="10">
        <f t="shared" si="21"/>
        <v>0</v>
      </c>
      <c r="Q77" s="4">
        <v>8</v>
      </c>
      <c r="R77" s="4">
        <f t="shared" si="23"/>
        <v>8</v>
      </c>
      <c r="S77" s="4">
        <f t="shared" si="24"/>
        <v>8</v>
      </c>
      <c r="T77" s="4"/>
      <c r="U77" s="4"/>
      <c r="V77" s="10"/>
      <c r="W77" s="10" t="e">
        <f t="shared" si="25"/>
        <v>#DIV/0!</v>
      </c>
      <c r="X77" s="10" t="e">
        <f t="shared" si="22"/>
        <v>#DIV/0!</v>
      </c>
      <c r="Y77" s="10">
        <v>2</v>
      </c>
      <c r="Z77" s="10">
        <v>0.4</v>
      </c>
      <c r="AA77" s="10">
        <v>1</v>
      </c>
      <c r="AB77" s="10">
        <v>0.2</v>
      </c>
      <c r="AC77" s="10">
        <v>1</v>
      </c>
      <c r="AD77" s="10">
        <v>0.2</v>
      </c>
      <c r="AE77" s="10">
        <v>0.2</v>
      </c>
      <c r="AF77" s="10">
        <v>1.4</v>
      </c>
      <c r="AG77" s="10">
        <v>0</v>
      </c>
      <c r="AH77" s="10">
        <v>1.2</v>
      </c>
      <c r="AI77" s="10"/>
      <c r="AJ77" s="10">
        <f t="shared" si="26"/>
        <v>3.2</v>
      </c>
      <c r="AK77" s="10">
        <f t="shared" si="27"/>
        <v>0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</row>
    <row r="78" spans="1:53" x14ac:dyDescent="0.25">
      <c r="A78" s="11" t="s">
        <v>120</v>
      </c>
      <c r="B78" s="11" t="s">
        <v>40</v>
      </c>
      <c r="C78" s="11"/>
      <c r="D78" s="11"/>
      <c r="E78" s="11"/>
      <c r="F78" s="11"/>
      <c r="G78" s="12">
        <v>0</v>
      </c>
      <c r="H78" s="11" t="e">
        <v>#N/A</v>
      </c>
      <c r="I78" s="11" t="s">
        <v>38</v>
      </c>
      <c r="J78" s="11"/>
      <c r="K78" s="11"/>
      <c r="L78" s="11">
        <f t="shared" si="20"/>
        <v>0</v>
      </c>
      <c r="M78" s="11"/>
      <c r="N78" s="11"/>
      <c r="O78" s="11">
        <v>0</v>
      </c>
      <c r="P78" s="11">
        <f t="shared" si="21"/>
        <v>0</v>
      </c>
      <c r="Q78" s="13"/>
      <c r="R78" s="4">
        <f t="shared" si="23"/>
        <v>0</v>
      </c>
      <c r="S78" s="4">
        <f t="shared" si="24"/>
        <v>0</v>
      </c>
      <c r="T78" s="4"/>
      <c r="U78" s="13"/>
      <c r="V78" s="11"/>
      <c r="W78" s="10" t="e">
        <f t="shared" si="25"/>
        <v>#DIV/0!</v>
      </c>
      <c r="X78" s="11" t="e">
        <f t="shared" si="22"/>
        <v>#DIV/0!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 t="s">
        <v>44</v>
      </c>
      <c r="AJ78" s="10">
        <f t="shared" si="26"/>
        <v>0</v>
      </c>
      <c r="AK78" s="10">
        <f t="shared" si="27"/>
        <v>0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</row>
    <row r="79" spans="1:53" x14ac:dyDescent="0.25">
      <c r="A79" s="11" t="s">
        <v>121</v>
      </c>
      <c r="B79" s="11" t="s">
        <v>37</v>
      </c>
      <c r="C79" s="11"/>
      <c r="D79" s="11"/>
      <c r="E79" s="11"/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20"/>
        <v>0</v>
      </c>
      <c r="M79" s="11"/>
      <c r="N79" s="11"/>
      <c r="O79" s="11">
        <v>0</v>
      </c>
      <c r="P79" s="11">
        <f t="shared" si="21"/>
        <v>0</v>
      </c>
      <c r="Q79" s="13"/>
      <c r="R79" s="4">
        <f t="shared" si="23"/>
        <v>0</v>
      </c>
      <c r="S79" s="4">
        <f t="shared" si="24"/>
        <v>0</v>
      </c>
      <c r="T79" s="4"/>
      <c r="U79" s="13"/>
      <c r="V79" s="11"/>
      <c r="W79" s="10" t="e">
        <f t="shared" si="25"/>
        <v>#DIV/0!</v>
      </c>
      <c r="X79" s="11" t="e">
        <f t="shared" si="22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44</v>
      </c>
      <c r="AJ79" s="10">
        <f t="shared" si="26"/>
        <v>0</v>
      </c>
      <c r="AK79" s="10">
        <f t="shared" si="27"/>
        <v>0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</row>
    <row r="80" spans="1:53" x14ac:dyDescent="0.25">
      <c r="A80" s="11" t="s">
        <v>122</v>
      </c>
      <c r="B80" s="11" t="s">
        <v>37</v>
      </c>
      <c r="C80" s="11"/>
      <c r="D80" s="11"/>
      <c r="E80" s="11"/>
      <c r="F80" s="11"/>
      <c r="G80" s="12">
        <v>0</v>
      </c>
      <c r="H80" s="11">
        <v>50</v>
      </c>
      <c r="I80" s="11" t="s">
        <v>38</v>
      </c>
      <c r="J80" s="11"/>
      <c r="K80" s="11"/>
      <c r="L80" s="11">
        <f t="shared" si="20"/>
        <v>0</v>
      </c>
      <c r="M80" s="11"/>
      <c r="N80" s="11"/>
      <c r="O80" s="11">
        <v>0</v>
      </c>
      <c r="P80" s="11">
        <f t="shared" si="21"/>
        <v>0</v>
      </c>
      <c r="Q80" s="13"/>
      <c r="R80" s="4">
        <f t="shared" si="23"/>
        <v>0</v>
      </c>
      <c r="S80" s="4">
        <f t="shared" si="24"/>
        <v>0</v>
      </c>
      <c r="T80" s="4"/>
      <c r="U80" s="13"/>
      <c r="V80" s="11"/>
      <c r="W80" s="10" t="e">
        <f t="shared" si="25"/>
        <v>#DIV/0!</v>
      </c>
      <c r="X80" s="11" t="e">
        <f t="shared" si="22"/>
        <v>#DIV/0!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 t="s">
        <v>44</v>
      </c>
      <c r="AJ80" s="10">
        <f t="shared" si="26"/>
        <v>0</v>
      </c>
      <c r="AK80" s="10">
        <f t="shared" si="27"/>
        <v>0</v>
      </c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</row>
    <row r="81" spans="1:53" x14ac:dyDescent="0.25">
      <c r="A81" s="10" t="s">
        <v>123</v>
      </c>
      <c r="B81" s="10" t="s">
        <v>37</v>
      </c>
      <c r="C81" s="10">
        <v>81</v>
      </c>
      <c r="D81" s="10">
        <v>2</v>
      </c>
      <c r="E81" s="10">
        <v>81</v>
      </c>
      <c r="F81" s="10">
        <v>-2</v>
      </c>
      <c r="G81" s="7">
        <v>0.35</v>
      </c>
      <c r="H81" s="10">
        <v>50</v>
      </c>
      <c r="I81" s="10" t="s">
        <v>38</v>
      </c>
      <c r="J81" s="10"/>
      <c r="K81" s="10">
        <v>84</v>
      </c>
      <c r="L81" s="10">
        <f t="shared" si="20"/>
        <v>-3</v>
      </c>
      <c r="M81" s="10"/>
      <c r="N81" s="10"/>
      <c r="O81" s="10">
        <v>101</v>
      </c>
      <c r="P81" s="10">
        <f t="shared" si="21"/>
        <v>16.2</v>
      </c>
      <c r="Q81" s="4">
        <f t="shared" ref="Q81:Q84" si="28">14*P81-O81-F81</f>
        <v>127.79999999999998</v>
      </c>
      <c r="R81" s="4">
        <f t="shared" si="23"/>
        <v>128</v>
      </c>
      <c r="S81" s="4">
        <f t="shared" si="24"/>
        <v>68</v>
      </c>
      <c r="T81" s="4">
        <v>60</v>
      </c>
      <c r="U81" s="4"/>
      <c r="V81" s="10"/>
      <c r="W81" s="10">
        <f t="shared" si="25"/>
        <v>14.012345679012347</v>
      </c>
      <c r="X81" s="10">
        <f t="shared" si="22"/>
        <v>6.1111111111111116</v>
      </c>
      <c r="Y81" s="10">
        <v>13</v>
      </c>
      <c r="Z81" s="10">
        <v>10</v>
      </c>
      <c r="AA81" s="10">
        <v>7</v>
      </c>
      <c r="AB81" s="10">
        <v>14.4</v>
      </c>
      <c r="AC81" s="10">
        <v>8.1999999999999993</v>
      </c>
      <c r="AD81" s="10">
        <v>8.4</v>
      </c>
      <c r="AE81" s="10">
        <v>6</v>
      </c>
      <c r="AF81" s="10">
        <v>13.4</v>
      </c>
      <c r="AG81" s="10">
        <v>14.4</v>
      </c>
      <c r="AH81" s="10">
        <v>9.8000000000000007</v>
      </c>
      <c r="AI81" s="10"/>
      <c r="AJ81" s="10">
        <f t="shared" si="26"/>
        <v>23.799999999999997</v>
      </c>
      <c r="AK81" s="10">
        <f t="shared" si="27"/>
        <v>21</v>
      </c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</row>
    <row r="82" spans="1:53" x14ac:dyDescent="0.25">
      <c r="A82" s="10" t="s">
        <v>124</v>
      </c>
      <c r="B82" s="10" t="s">
        <v>40</v>
      </c>
      <c r="C82" s="10">
        <v>224.892</v>
      </c>
      <c r="D82" s="10">
        <v>101.042</v>
      </c>
      <c r="E82" s="10">
        <v>175.089</v>
      </c>
      <c r="F82" s="10">
        <v>145.90700000000001</v>
      </c>
      <c r="G82" s="7">
        <v>1</v>
      </c>
      <c r="H82" s="10">
        <v>50</v>
      </c>
      <c r="I82" s="10" t="s">
        <v>38</v>
      </c>
      <c r="J82" s="10"/>
      <c r="K82" s="10">
        <v>158.69999999999999</v>
      </c>
      <c r="L82" s="10">
        <f t="shared" si="20"/>
        <v>16.38900000000001</v>
      </c>
      <c r="M82" s="10"/>
      <c r="N82" s="10"/>
      <c r="O82" s="10">
        <v>0</v>
      </c>
      <c r="P82" s="10">
        <f t="shared" si="21"/>
        <v>35.017800000000001</v>
      </c>
      <c r="Q82" s="4">
        <f>13*P82-O82-F82</f>
        <v>309.32439999999997</v>
      </c>
      <c r="R82" s="4">
        <f t="shared" si="23"/>
        <v>309</v>
      </c>
      <c r="S82" s="4">
        <f t="shared" si="24"/>
        <v>149</v>
      </c>
      <c r="T82" s="4">
        <v>160</v>
      </c>
      <c r="U82" s="4"/>
      <c r="V82" s="10"/>
      <c r="W82" s="10">
        <f t="shared" si="25"/>
        <v>12.990736139905991</v>
      </c>
      <c r="X82" s="10">
        <f t="shared" si="22"/>
        <v>4.1666523882139943</v>
      </c>
      <c r="Y82" s="10">
        <v>12.5654</v>
      </c>
      <c r="Z82" s="10">
        <v>35.372999999999998</v>
      </c>
      <c r="AA82" s="10">
        <v>16.637</v>
      </c>
      <c r="AB82" s="10">
        <v>18.506799999999998</v>
      </c>
      <c r="AC82" s="10">
        <v>23.9514</v>
      </c>
      <c r="AD82" s="10">
        <v>22.504999999999999</v>
      </c>
      <c r="AE82" s="10">
        <v>15.4808</v>
      </c>
      <c r="AF82" s="10">
        <v>22.611000000000001</v>
      </c>
      <c r="AG82" s="10">
        <v>13.8332</v>
      </c>
      <c r="AH82" s="10">
        <v>14.5022</v>
      </c>
      <c r="AI82" s="10"/>
      <c r="AJ82" s="10">
        <f t="shared" si="26"/>
        <v>149</v>
      </c>
      <c r="AK82" s="10">
        <f t="shared" si="27"/>
        <v>160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</row>
    <row r="83" spans="1:53" x14ac:dyDescent="0.25">
      <c r="A83" s="10" t="s">
        <v>125</v>
      </c>
      <c r="B83" s="10" t="s">
        <v>37</v>
      </c>
      <c r="C83" s="10">
        <v>267</v>
      </c>
      <c r="D83" s="10">
        <v>1</v>
      </c>
      <c r="E83" s="10">
        <v>151</v>
      </c>
      <c r="F83" s="10">
        <v>86</v>
      </c>
      <c r="G83" s="7">
        <v>0.35</v>
      </c>
      <c r="H83" s="10">
        <v>50</v>
      </c>
      <c r="I83" s="10" t="s">
        <v>38</v>
      </c>
      <c r="J83" s="10"/>
      <c r="K83" s="10">
        <v>152</v>
      </c>
      <c r="L83" s="10">
        <f t="shared" si="20"/>
        <v>-1</v>
      </c>
      <c r="M83" s="10"/>
      <c r="N83" s="10"/>
      <c r="O83" s="10">
        <v>301</v>
      </c>
      <c r="P83" s="10">
        <f t="shared" si="21"/>
        <v>30.2</v>
      </c>
      <c r="Q83" s="4">
        <f t="shared" si="28"/>
        <v>35.800000000000011</v>
      </c>
      <c r="R83" s="19">
        <f>ROUND(Q83+$R$1*P83,0)</f>
        <v>96</v>
      </c>
      <c r="S83" s="4">
        <f t="shared" si="24"/>
        <v>0</v>
      </c>
      <c r="T83" s="19">
        <v>96</v>
      </c>
      <c r="U83" s="4"/>
      <c r="V83" s="10"/>
      <c r="W83" s="10">
        <f t="shared" si="25"/>
        <v>15.993377483443709</v>
      </c>
      <c r="X83" s="10">
        <f t="shared" si="22"/>
        <v>12.814569536423841</v>
      </c>
      <c r="Y83" s="10">
        <v>34.4</v>
      </c>
      <c r="Z83" s="10">
        <v>31</v>
      </c>
      <c r="AA83" s="10">
        <v>25.6</v>
      </c>
      <c r="AB83" s="10">
        <v>26.8</v>
      </c>
      <c r="AC83" s="10">
        <v>23.4</v>
      </c>
      <c r="AD83" s="10">
        <v>22.4</v>
      </c>
      <c r="AE83" s="10">
        <v>23.2</v>
      </c>
      <c r="AF83" s="10">
        <v>19.600000000000001</v>
      </c>
      <c r="AG83" s="10">
        <v>26</v>
      </c>
      <c r="AH83" s="10">
        <v>18.399999999999999</v>
      </c>
      <c r="AI83" s="10"/>
      <c r="AJ83" s="10">
        <f t="shared" si="26"/>
        <v>0</v>
      </c>
      <c r="AK83" s="10">
        <f t="shared" si="27"/>
        <v>33.599999999999994</v>
      </c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</row>
    <row r="84" spans="1:53" x14ac:dyDescent="0.25">
      <c r="A84" s="10" t="s">
        <v>126</v>
      </c>
      <c r="B84" s="10" t="s">
        <v>37</v>
      </c>
      <c r="C84" s="10">
        <v>35</v>
      </c>
      <c r="D84" s="10"/>
      <c r="E84" s="10">
        <v>13</v>
      </c>
      <c r="F84" s="10">
        <v>22</v>
      </c>
      <c r="G84" s="7">
        <v>0.3</v>
      </c>
      <c r="H84" s="10">
        <v>45</v>
      </c>
      <c r="I84" s="10" t="s">
        <v>38</v>
      </c>
      <c r="J84" s="10"/>
      <c r="K84" s="10">
        <v>13</v>
      </c>
      <c r="L84" s="10">
        <f t="shared" si="20"/>
        <v>0</v>
      </c>
      <c r="M84" s="10"/>
      <c r="N84" s="10"/>
      <c r="O84" s="10">
        <v>8</v>
      </c>
      <c r="P84" s="10">
        <f t="shared" si="21"/>
        <v>2.6</v>
      </c>
      <c r="Q84" s="4">
        <f t="shared" si="28"/>
        <v>6.3999999999999986</v>
      </c>
      <c r="R84" s="4">
        <f t="shared" si="23"/>
        <v>6</v>
      </c>
      <c r="S84" s="4">
        <f t="shared" si="24"/>
        <v>0</v>
      </c>
      <c r="T84" s="4">
        <v>6</v>
      </c>
      <c r="U84" s="4"/>
      <c r="V84" s="10"/>
      <c r="W84" s="10">
        <f t="shared" si="25"/>
        <v>13.846153846153845</v>
      </c>
      <c r="X84" s="10">
        <f t="shared" si="22"/>
        <v>11.538461538461538</v>
      </c>
      <c r="Y84" s="10">
        <v>2.6</v>
      </c>
      <c r="Z84" s="10">
        <v>3.8</v>
      </c>
      <c r="AA84" s="10">
        <v>4</v>
      </c>
      <c r="AB84" s="10">
        <v>0.4</v>
      </c>
      <c r="AC84" s="10">
        <v>3.8</v>
      </c>
      <c r="AD84" s="10">
        <v>3.6</v>
      </c>
      <c r="AE84" s="10">
        <v>0.6</v>
      </c>
      <c r="AF84" s="10">
        <v>2.2000000000000002</v>
      </c>
      <c r="AG84" s="10">
        <v>4</v>
      </c>
      <c r="AH84" s="10">
        <v>1</v>
      </c>
      <c r="AI84" s="10"/>
      <c r="AJ84" s="10">
        <f t="shared" si="26"/>
        <v>0</v>
      </c>
      <c r="AK84" s="10">
        <f t="shared" si="27"/>
        <v>1.7999999999999998</v>
      </c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</row>
    <row r="85" spans="1:53" x14ac:dyDescent="0.25">
      <c r="A85" s="11" t="s">
        <v>127</v>
      </c>
      <c r="B85" s="11" t="s">
        <v>37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0"/>
        <v>0</v>
      </c>
      <c r="M85" s="11"/>
      <c r="N85" s="11"/>
      <c r="O85" s="11">
        <v>0</v>
      </c>
      <c r="P85" s="11">
        <f t="shared" si="21"/>
        <v>0</v>
      </c>
      <c r="Q85" s="13"/>
      <c r="R85" s="4">
        <f t="shared" si="23"/>
        <v>0</v>
      </c>
      <c r="S85" s="4">
        <f t="shared" si="24"/>
        <v>0</v>
      </c>
      <c r="T85" s="4"/>
      <c r="U85" s="13"/>
      <c r="V85" s="11"/>
      <c r="W85" s="10" t="e">
        <f t="shared" si="25"/>
        <v>#DIV/0!</v>
      </c>
      <c r="X85" s="11" t="e">
        <f t="shared" si="22"/>
        <v>#DIV/0!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 t="s">
        <v>44</v>
      </c>
      <c r="AJ85" s="10">
        <f t="shared" si="26"/>
        <v>0</v>
      </c>
      <c r="AK85" s="10">
        <f t="shared" si="27"/>
        <v>0</v>
      </c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</row>
    <row r="86" spans="1:53" x14ac:dyDescent="0.25">
      <c r="A86" s="11" t="s">
        <v>128</v>
      </c>
      <c r="B86" s="11" t="s">
        <v>37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20"/>
        <v>0</v>
      </c>
      <c r="M86" s="11"/>
      <c r="N86" s="11"/>
      <c r="O86" s="11">
        <v>0</v>
      </c>
      <c r="P86" s="11">
        <f t="shared" si="21"/>
        <v>0</v>
      </c>
      <c r="Q86" s="13"/>
      <c r="R86" s="4">
        <f t="shared" si="23"/>
        <v>0</v>
      </c>
      <c r="S86" s="4">
        <f t="shared" si="24"/>
        <v>0</v>
      </c>
      <c r="T86" s="4"/>
      <c r="U86" s="13"/>
      <c r="V86" s="11"/>
      <c r="W86" s="10" t="e">
        <f t="shared" si="25"/>
        <v>#DIV/0!</v>
      </c>
      <c r="X86" s="11" t="e">
        <f t="shared" si="22"/>
        <v>#DIV/0!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 t="s">
        <v>44</v>
      </c>
      <c r="AJ86" s="10">
        <f t="shared" si="26"/>
        <v>0</v>
      </c>
      <c r="AK86" s="10">
        <f t="shared" si="27"/>
        <v>0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</row>
    <row r="87" spans="1:53" x14ac:dyDescent="0.25">
      <c r="A87" s="11" t="s">
        <v>129</v>
      </c>
      <c r="B87" s="11" t="s">
        <v>37</v>
      </c>
      <c r="C87" s="11"/>
      <c r="D87" s="11"/>
      <c r="E87" s="11"/>
      <c r="F87" s="11"/>
      <c r="G87" s="12">
        <v>0</v>
      </c>
      <c r="H87" s="11" t="e">
        <v>#N/A</v>
      </c>
      <c r="I87" s="11" t="s">
        <v>38</v>
      </c>
      <c r="J87" s="11"/>
      <c r="K87" s="11"/>
      <c r="L87" s="11">
        <f t="shared" si="20"/>
        <v>0</v>
      </c>
      <c r="M87" s="11"/>
      <c r="N87" s="11"/>
      <c r="O87" s="11">
        <v>0</v>
      </c>
      <c r="P87" s="11">
        <f t="shared" si="21"/>
        <v>0</v>
      </c>
      <c r="Q87" s="13"/>
      <c r="R87" s="4">
        <f t="shared" si="23"/>
        <v>0</v>
      </c>
      <c r="S87" s="4">
        <f t="shared" si="24"/>
        <v>0</v>
      </c>
      <c r="T87" s="4"/>
      <c r="U87" s="13"/>
      <c r="V87" s="11"/>
      <c r="W87" s="10" t="e">
        <f t="shared" si="25"/>
        <v>#DIV/0!</v>
      </c>
      <c r="X87" s="11" t="e">
        <f t="shared" si="22"/>
        <v>#DIV/0!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 t="s">
        <v>44</v>
      </c>
      <c r="AJ87" s="10">
        <f t="shared" si="26"/>
        <v>0</v>
      </c>
      <c r="AK87" s="10">
        <f t="shared" si="27"/>
        <v>0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</row>
    <row r="88" spans="1:53" x14ac:dyDescent="0.25">
      <c r="A88" s="11" t="s">
        <v>130</v>
      </c>
      <c r="B88" s="11" t="s">
        <v>37</v>
      </c>
      <c r="C88" s="11"/>
      <c r="D88" s="11"/>
      <c r="E88" s="11"/>
      <c r="F88" s="11"/>
      <c r="G88" s="12">
        <v>0</v>
      </c>
      <c r="H88" s="11" t="e">
        <v>#N/A</v>
      </c>
      <c r="I88" s="11" t="s">
        <v>38</v>
      </c>
      <c r="J88" s="11"/>
      <c r="K88" s="11"/>
      <c r="L88" s="11">
        <f t="shared" si="20"/>
        <v>0</v>
      </c>
      <c r="M88" s="11"/>
      <c r="N88" s="11"/>
      <c r="O88" s="11">
        <v>0</v>
      </c>
      <c r="P88" s="11">
        <f t="shared" si="21"/>
        <v>0</v>
      </c>
      <c r="Q88" s="13"/>
      <c r="R88" s="4">
        <f t="shared" si="23"/>
        <v>0</v>
      </c>
      <c r="S88" s="4">
        <f t="shared" si="24"/>
        <v>0</v>
      </c>
      <c r="T88" s="4"/>
      <c r="U88" s="13"/>
      <c r="V88" s="11"/>
      <c r="W88" s="10" t="e">
        <f t="shared" si="25"/>
        <v>#DIV/0!</v>
      </c>
      <c r="X88" s="11" t="e">
        <f t="shared" si="22"/>
        <v>#DIV/0!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 t="s">
        <v>44</v>
      </c>
      <c r="AJ88" s="10">
        <f t="shared" si="26"/>
        <v>0</v>
      </c>
      <c r="AK88" s="10">
        <f t="shared" si="27"/>
        <v>0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</row>
    <row r="89" spans="1:53" x14ac:dyDescent="0.25">
      <c r="A89" s="10" t="s">
        <v>131</v>
      </c>
      <c r="B89" s="10" t="s">
        <v>37</v>
      </c>
      <c r="C89" s="10"/>
      <c r="D89" s="10"/>
      <c r="E89" s="10"/>
      <c r="F89" s="10"/>
      <c r="G89" s="7">
        <v>0.18</v>
      </c>
      <c r="H89" s="10">
        <v>120</v>
      </c>
      <c r="I89" s="10" t="s">
        <v>38</v>
      </c>
      <c r="J89" s="10"/>
      <c r="K89" s="10"/>
      <c r="L89" s="10">
        <f t="shared" si="20"/>
        <v>0</v>
      </c>
      <c r="M89" s="10"/>
      <c r="N89" s="10"/>
      <c r="O89" s="10">
        <v>20</v>
      </c>
      <c r="P89" s="10">
        <f t="shared" si="21"/>
        <v>0</v>
      </c>
      <c r="Q89" s="4">
        <v>20</v>
      </c>
      <c r="R89" s="4">
        <f t="shared" si="23"/>
        <v>20</v>
      </c>
      <c r="S89" s="4">
        <f t="shared" si="24"/>
        <v>20</v>
      </c>
      <c r="T89" s="4"/>
      <c r="U89" s="4"/>
      <c r="V89" s="10"/>
      <c r="W89" s="10" t="e">
        <f t="shared" si="25"/>
        <v>#DIV/0!</v>
      </c>
      <c r="X89" s="10" t="e">
        <f t="shared" si="22"/>
        <v>#DIV/0!</v>
      </c>
      <c r="Y89" s="10">
        <v>0</v>
      </c>
      <c r="Z89" s="10">
        <v>0.4</v>
      </c>
      <c r="AA89" s="10">
        <v>0.6</v>
      </c>
      <c r="AB89" s="10">
        <v>0.8</v>
      </c>
      <c r="AC89" s="10">
        <v>0</v>
      </c>
      <c r="AD89" s="10">
        <v>0</v>
      </c>
      <c r="AE89" s="10">
        <v>1.6</v>
      </c>
      <c r="AF89" s="10">
        <v>0.6</v>
      </c>
      <c r="AG89" s="10">
        <v>0.8</v>
      </c>
      <c r="AH89" s="10">
        <v>1.6</v>
      </c>
      <c r="AI89" s="9" t="s">
        <v>81</v>
      </c>
      <c r="AJ89" s="10">
        <f t="shared" si="26"/>
        <v>3.5999999999999996</v>
      </c>
      <c r="AK89" s="10">
        <f t="shared" si="27"/>
        <v>0</v>
      </c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</row>
    <row r="90" spans="1:53" x14ac:dyDescent="0.25">
      <c r="A90" s="10" t="s">
        <v>132</v>
      </c>
      <c r="B90" s="10" t="s">
        <v>37</v>
      </c>
      <c r="C90" s="10">
        <v>8</v>
      </c>
      <c r="D90" s="10"/>
      <c r="E90" s="10">
        <v>8</v>
      </c>
      <c r="F90" s="10"/>
      <c r="G90" s="7">
        <v>0.3</v>
      </c>
      <c r="H90" s="10">
        <v>60</v>
      </c>
      <c r="I90" s="10" t="s">
        <v>38</v>
      </c>
      <c r="J90" s="10"/>
      <c r="K90" s="10">
        <v>9</v>
      </c>
      <c r="L90" s="10">
        <f t="shared" si="20"/>
        <v>-1</v>
      </c>
      <c r="M90" s="10"/>
      <c r="N90" s="10"/>
      <c r="O90" s="10">
        <v>28</v>
      </c>
      <c r="P90" s="10">
        <f t="shared" si="21"/>
        <v>1.6</v>
      </c>
      <c r="Q90" s="4"/>
      <c r="R90" s="4">
        <f t="shared" si="23"/>
        <v>0</v>
      </c>
      <c r="S90" s="4">
        <f t="shared" si="24"/>
        <v>0</v>
      </c>
      <c r="T90" s="4"/>
      <c r="U90" s="4"/>
      <c r="V90" s="10"/>
      <c r="W90" s="10">
        <f t="shared" si="25"/>
        <v>17.5</v>
      </c>
      <c r="X90" s="10">
        <f t="shared" si="22"/>
        <v>17.5</v>
      </c>
      <c r="Y90" s="10">
        <v>3</v>
      </c>
      <c r="Z90" s="10">
        <v>1.6</v>
      </c>
      <c r="AA90" s="10">
        <v>0.2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 t="s">
        <v>61</v>
      </c>
      <c r="AJ90" s="10">
        <f t="shared" si="26"/>
        <v>0</v>
      </c>
      <c r="AK90" s="10">
        <f t="shared" si="27"/>
        <v>0</v>
      </c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</row>
    <row r="91" spans="1:53" x14ac:dyDescent="0.25">
      <c r="A91" s="10" t="s">
        <v>133</v>
      </c>
      <c r="B91" s="10" t="s">
        <v>37</v>
      </c>
      <c r="C91" s="10">
        <v>44</v>
      </c>
      <c r="D91" s="10"/>
      <c r="E91" s="10">
        <v>44</v>
      </c>
      <c r="F91" s="10"/>
      <c r="G91" s="7">
        <v>0.28000000000000003</v>
      </c>
      <c r="H91" s="10">
        <v>45</v>
      </c>
      <c r="I91" s="10" t="s">
        <v>38</v>
      </c>
      <c r="J91" s="10"/>
      <c r="K91" s="10">
        <v>48</v>
      </c>
      <c r="L91" s="10">
        <f t="shared" si="20"/>
        <v>-4</v>
      </c>
      <c r="M91" s="10"/>
      <c r="N91" s="10"/>
      <c r="O91" s="10">
        <v>0</v>
      </c>
      <c r="P91" s="10">
        <f t="shared" si="21"/>
        <v>8.8000000000000007</v>
      </c>
      <c r="Q91" s="4">
        <f>9*P91-O91-F91</f>
        <v>79.2</v>
      </c>
      <c r="R91" s="4">
        <f t="shared" si="23"/>
        <v>79</v>
      </c>
      <c r="S91" s="4">
        <v>40</v>
      </c>
      <c r="T91" s="4">
        <v>40</v>
      </c>
      <c r="U91" s="4"/>
      <c r="V91" s="10"/>
      <c r="W91" s="10">
        <f t="shared" si="25"/>
        <v>8.9772727272727266</v>
      </c>
      <c r="X91" s="10">
        <f t="shared" si="22"/>
        <v>0</v>
      </c>
      <c r="Y91" s="10">
        <v>0.8</v>
      </c>
      <c r="Z91" s="10">
        <v>4</v>
      </c>
      <c r="AA91" s="10">
        <v>4</v>
      </c>
      <c r="AB91" s="10">
        <v>1.6</v>
      </c>
      <c r="AC91" s="10">
        <v>3.4</v>
      </c>
      <c r="AD91" s="10">
        <v>3.6</v>
      </c>
      <c r="AE91" s="10">
        <v>0.8</v>
      </c>
      <c r="AF91" s="10">
        <v>2.8</v>
      </c>
      <c r="AG91" s="10">
        <v>5</v>
      </c>
      <c r="AH91" s="10">
        <v>2.4</v>
      </c>
      <c r="AI91" s="10"/>
      <c r="AJ91" s="10">
        <f t="shared" si="26"/>
        <v>11.200000000000001</v>
      </c>
      <c r="AK91" s="10">
        <f t="shared" si="27"/>
        <v>11.200000000000001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</row>
    <row r="92" spans="1:53" x14ac:dyDescent="0.25">
      <c r="A92" s="10" t="s">
        <v>134</v>
      </c>
      <c r="B92" s="10" t="s">
        <v>37</v>
      </c>
      <c r="C92" s="10">
        <v>230</v>
      </c>
      <c r="D92" s="10">
        <v>1</v>
      </c>
      <c r="E92" s="10">
        <v>91</v>
      </c>
      <c r="F92" s="10">
        <v>127</v>
      </c>
      <c r="G92" s="7">
        <v>0.28000000000000003</v>
      </c>
      <c r="H92" s="10">
        <v>45</v>
      </c>
      <c r="I92" s="10" t="s">
        <v>38</v>
      </c>
      <c r="J92" s="10"/>
      <c r="K92" s="10">
        <v>94</v>
      </c>
      <c r="L92" s="10">
        <f t="shared" si="20"/>
        <v>-3</v>
      </c>
      <c r="M92" s="10"/>
      <c r="N92" s="10"/>
      <c r="O92" s="10">
        <v>0</v>
      </c>
      <c r="P92" s="10">
        <f t="shared" si="21"/>
        <v>18.2</v>
      </c>
      <c r="Q92" s="4">
        <f t="shared" ref="Q92:Q95" si="29">14*P92-O92-F92</f>
        <v>127.79999999999998</v>
      </c>
      <c r="R92" s="4">
        <f t="shared" si="23"/>
        <v>128</v>
      </c>
      <c r="S92" s="4">
        <f t="shared" si="24"/>
        <v>68</v>
      </c>
      <c r="T92" s="4">
        <v>60</v>
      </c>
      <c r="U92" s="4"/>
      <c r="V92" s="10"/>
      <c r="W92" s="10">
        <f t="shared" si="25"/>
        <v>14.010989010989011</v>
      </c>
      <c r="X92" s="10">
        <f t="shared" si="22"/>
        <v>6.9780219780219781</v>
      </c>
      <c r="Y92" s="10">
        <v>14.4</v>
      </c>
      <c r="Z92" s="10">
        <v>21.4</v>
      </c>
      <c r="AA92" s="10">
        <v>16.399999999999999</v>
      </c>
      <c r="AB92" s="10">
        <v>20.2</v>
      </c>
      <c r="AC92" s="10">
        <v>15.8</v>
      </c>
      <c r="AD92" s="10">
        <v>15.8</v>
      </c>
      <c r="AE92" s="10">
        <v>8.8000000000000007</v>
      </c>
      <c r="AF92" s="10">
        <v>18.2</v>
      </c>
      <c r="AG92" s="10">
        <v>16.8</v>
      </c>
      <c r="AH92" s="10">
        <v>12.4</v>
      </c>
      <c r="AI92" s="10"/>
      <c r="AJ92" s="10">
        <f t="shared" si="26"/>
        <v>19.040000000000003</v>
      </c>
      <c r="AK92" s="10">
        <f t="shared" si="27"/>
        <v>16.8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</row>
    <row r="93" spans="1:53" x14ac:dyDescent="0.25">
      <c r="A93" s="10" t="s">
        <v>135</v>
      </c>
      <c r="B93" s="10" t="s">
        <v>37</v>
      </c>
      <c r="C93" s="10">
        <v>144</v>
      </c>
      <c r="D93" s="10">
        <v>1</v>
      </c>
      <c r="E93" s="10">
        <v>70</v>
      </c>
      <c r="F93" s="10">
        <v>59</v>
      </c>
      <c r="G93" s="7">
        <v>0.28000000000000003</v>
      </c>
      <c r="H93" s="10">
        <v>45</v>
      </c>
      <c r="I93" s="10" t="s">
        <v>38</v>
      </c>
      <c r="J93" s="10"/>
      <c r="K93" s="10">
        <v>74</v>
      </c>
      <c r="L93" s="10">
        <f t="shared" si="20"/>
        <v>-4</v>
      </c>
      <c r="M93" s="10"/>
      <c r="N93" s="10"/>
      <c r="O93" s="10">
        <v>8</v>
      </c>
      <c r="P93" s="10">
        <f t="shared" si="21"/>
        <v>14</v>
      </c>
      <c r="Q93" s="4">
        <f t="shared" si="29"/>
        <v>129</v>
      </c>
      <c r="R93" s="4">
        <f t="shared" si="23"/>
        <v>129</v>
      </c>
      <c r="S93" s="4">
        <f t="shared" si="24"/>
        <v>69</v>
      </c>
      <c r="T93" s="4">
        <v>60</v>
      </c>
      <c r="U93" s="4"/>
      <c r="V93" s="10"/>
      <c r="W93" s="10">
        <f t="shared" si="25"/>
        <v>14</v>
      </c>
      <c r="X93" s="10">
        <f t="shared" si="22"/>
        <v>4.7857142857142856</v>
      </c>
      <c r="Y93" s="10">
        <v>10.6</v>
      </c>
      <c r="Z93" s="10">
        <v>13.8</v>
      </c>
      <c r="AA93" s="10">
        <v>14.6</v>
      </c>
      <c r="AB93" s="10">
        <v>12.4</v>
      </c>
      <c r="AC93" s="10">
        <v>10.6</v>
      </c>
      <c r="AD93" s="10">
        <v>12</v>
      </c>
      <c r="AE93" s="10">
        <v>3.2</v>
      </c>
      <c r="AF93" s="10">
        <v>12.6</v>
      </c>
      <c r="AG93" s="10">
        <v>10.6</v>
      </c>
      <c r="AH93" s="10">
        <v>7.2</v>
      </c>
      <c r="AI93" s="10"/>
      <c r="AJ93" s="10">
        <f t="shared" si="26"/>
        <v>19.32</v>
      </c>
      <c r="AK93" s="10">
        <f t="shared" si="27"/>
        <v>16.8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</row>
    <row r="94" spans="1:53" x14ac:dyDescent="0.25">
      <c r="A94" s="10" t="s">
        <v>136</v>
      </c>
      <c r="B94" s="10" t="s">
        <v>37</v>
      </c>
      <c r="C94" s="10">
        <v>19</v>
      </c>
      <c r="D94" s="10">
        <v>2</v>
      </c>
      <c r="E94" s="10">
        <v>16</v>
      </c>
      <c r="F94" s="10">
        <v>1</v>
      </c>
      <c r="G94" s="7">
        <v>0.28000000000000003</v>
      </c>
      <c r="H94" s="10">
        <v>50</v>
      </c>
      <c r="I94" s="10" t="s">
        <v>38</v>
      </c>
      <c r="J94" s="10"/>
      <c r="K94" s="10">
        <v>42</v>
      </c>
      <c r="L94" s="10">
        <f t="shared" si="20"/>
        <v>-26</v>
      </c>
      <c r="M94" s="10"/>
      <c r="N94" s="10"/>
      <c r="O94" s="10">
        <v>95</v>
      </c>
      <c r="P94" s="10">
        <f t="shared" si="21"/>
        <v>3.2</v>
      </c>
      <c r="Q94" s="4"/>
      <c r="R94" s="4">
        <f t="shared" si="23"/>
        <v>0</v>
      </c>
      <c r="S94" s="4">
        <f t="shared" si="24"/>
        <v>0</v>
      </c>
      <c r="T94" s="4"/>
      <c r="U94" s="4"/>
      <c r="V94" s="10"/>
      <c r="W94" s="10">
        <f t="shared" si="25"/>
        <v>30</v>
      </c>
      <c r="X94" s="10">
        <f t="shared" si="22"/>
        <v>30</v>
      </c>
      <c r="Y94" s="10">
        <v>10.4</v>
      </c>
      <c r="Z94" s="10">
        <v>3.8</v>
      </c>
      <c r="AA94" s="10">
        <v>6</v>
      </c>
      <c r="AB94" s="10">
        <v>8</v>
      </c>
      <c r="AC94" s="10">
        <v>2.8</v>
      </c>
      <c r="AD94" s="10">
        <v>8.6</v>
      </c>
      <c r="AE94" s="10">
        <v>3.6</v>
      </c>
      <c r="AF94" s="10">
        <v>9</v>
      </c>
      <c r="AG94" s="10">
        <v>7.4</v>
      </c>
      <c r="AH94" s="10">
        <v>5.4</v>
      </c>
      <c r="AI94" s="10"/>
      <c r="AJ94" s="10">
        <f t="shared" si="26"/>
        <v>0</v>
      </c>
      <c r="AK94" s="10">
        <f t="shared" si="27"/>
        <v>0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</row>
    <row r="95" spans="1:53" x14ac:dyDescent="0.25">
      <c r="A95" s="10" t="s">
        <v>137</v>
      </c>
      <c r="B95" s="10" t="s">
        <v>37</v>
      </c>
      <c r="C95" s="10">
        <v>80</v>
      </c>
      <c r="D95" s="10"/>
      <c r="E95" s="10">
        <v>31</v>
      </c>
      <c r="F95" s="10">
        <v>45</v>
      </c>
      <c r="G95" s="7">
        <v>0.3</v>
      </c>
      <c r="H95" s="10" t="e">
        <v>#N/A</v>
      </c>
      <c r="I95" s="10" t="s">
        <v>38</v>
      </c>
      <c r="J95" s="10"/>
      <c r="K95" s="10">
        <v>32</v>
      </c>
      <c r="L95" s="10">
        <f t="shared" si="20"/>
        <v>-1</v>
      </c>
      <c r="M95" s="10"/>
      <c r="N95" s="10"/>
      <c r="O95" s="10">
        <v>7</v>
      </c>
      <c r="P95" s="10">
        <f t="shared" si="21"/>
        <v>6.2</v>
      </c>
      <c r="Q95" s="4">
        <f t="shared" si="29"/>
        <v>34.799999999999997</v>
      </c>
      <c r="R95" s="4">
        <f t="shared" si="23"/>
        <v>35</v>
      </c>
      <c r="S95" s="4">
        <f t="shared" si="24"/>
        <v>21</v>
      </c>
      <c r="T95" s="4">
        <v>14</v>
      </c>
      <c r="U95" s="4"/>
      <c r="V95" s="10"/>
      <c r="W95" s="10">
        <f t="shared" si="25"/>
        <v>14.032258064516128</v>
      </c>
      <c r="X95" s="10">
        <f t="shared" si="22"/>
        <v>8.387096774193548</v>
      </c>
      <c r="Y95" s="10">
        <v>5.8</v>
      </c>
      <c r="Z95" s="10">
        <v>7.8</v>
      </c>
      <c r="AA95" s="10">
        <v>4.2</v>
      </c>
      <c r="AB95" s="10">
        <v>7.2</v>
      </c>
      <c r="AC95" s="10">
        <v>5</v>
      </c>
      <c r="AD95" s="10">
        <v>5.4</v>
      </c>
      <c r="AE95" s="10">
        <v>6.2</v>
      </c>
      <c r="AF95" s="10">
        <v>5.2</v>
      </c>
      <c r="AG95" s="10">
        <v>6.4</v>
      </c>
      <c r="AH95" s="10">
        <v>2.8</v>
      </c>
      <c r="AI95" s="10"/>
      <c r="AJ95" s="10">
        <f t="shared" si="26"/>
        <v>6.3</v>
      </c>
      <c r="AK95" s="10">
        <f t="shared" si="27"/>
        <v>4.2</v>
      </c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</row>
    <row r="96" spans="1:53" x14ac:dyDescent="0.25">
      <c r="A96" s="11" t="s">
        <v>138</v>
      </c>
      <c r="B96" s="11" t="s">
        <v>37</v>
      </c>
      <c r="C96" s="11">
        <v>35</v>
      </c>
      <c r="D96" s="11"/>
      <c r="E96" s="14">
        <v>26</v>
      </c>
      <c r="F96" s="14">
        <v>7</v>
      </c>
      <c r="G96" s="12">
        <v>0</v>
      </c>
      <c r="H96" s="11" t="e">
        <v>#N/A</v>
      </c>
      <c r="I96" s="11" t="s">
        <v>139</v>
      </c>
      <c r="J96" s="11" t="s">
        <v>109</v>
      </c>
      <c r="K96" s="11">
        <v>27</v>
      </c>
      <c r="L96" s="11">
        <f t="shared" si="20"/>
        <v>-1</v>
      </c>
      <c r="M96" s="11"/>
      <c r="N96" s="11"/>
      <c r="O96" s="11">
        <v>0</v>
      </c>
      <c r="P96" s="11">
        <f t="shared" si="21"/>
        <v>5.2</v>
      </c>
      <c r="Q96" s="13"/>
      <c r="R96" s="4">
        <f t="shared" si="23"/>
        <v>0</v>
      </c>
      <c r="S96" s="4">
        <f t="shared" si="24"/>
        <v>0</v>
      </c>
      <c r="T96" s="4"/>
      <c r="U96" s="13"/>
      <c r="V96" s="11"/>
      <c r="W96" s="10">
        <f t="shared" si="25"/>
        <v>1.346153846153846</v>
      </c>
      <c r="X96" s="11">
        <f t="shared" si="22"/>
        <v>1.346153846153846</v>
      </c>
      <c r="Y96" s="11">
        <v>5</v>
      </c>
      <c r="Z96" s="11">
        <v>4.2</v>
      </c>
      <c r="AA96" s="11">
        <v>4.4000000000000004</v>
      </c>
      <c r="AB96" s="11">
        <v>2.4</v>
      </c>
      <c r="AC96" s="11">
        <v>2.2000000000000002</v>
      </c>
      <c r="AD96" s="11">
        <v>2.8</v>
      </c>
      <c r="AE96" s="11">
        <v>4</v>
      </c>
      <c r="AF96" s="11">
        <v>2.4</v>
      </c>
      <c r="AG96" s="11">
        <v>1.6</v>
      </c>
      <c r="AH96" s="11">
        <v>1.6</v>
      </c>
      <c r="AI96" s="11"/>
      <c r="AJ96" s="10">
        <f t="shared" si="26"/>
        <v>0</v>
      </c>
      <c r="AK96" s="10">
        <f t="shared" si="27"/>
        <v>0</v>
      </c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</row>
    <row r="97" spans="1:53" x14ac:dyDescent="0.25">
      <c r="A97" s="11" t="s">
        <v>140</v>
      </c>
      <c r="B97" s="11" t="s">
        <v>40</v>
      </c>
      <c r="C97" s="11">
        <v>10.648999999999999</v>
      </c>
      <c r="D97" s="11">
        <v>46.746000000000002</v>
      </c>
      <c r="E97" s="14">
        <v>32.734999999999999</v>
      </c>
      <c r="F97" s="14">
        <v>16.867000000000001</v>
      </c>
      <c r="G97" s="12">
        <v>0</v>
      </c>
      <c r="H97" s="11" t="e">
        <v>#N/A</v>
      </c>
      <c r="I97" s="11" t="s">
        <v>139</v>
      </c>
      <c r="J97" s="11" t="s">
        <v>110</v>
      </c>
      <c r="K97" s="11">
        <v>33</v>
      </c>
      <c r="L97" s="11">
        <f t="shared" si="20"/>
        <v>-0.26500000000000057</v>
      </c>
      <c r="M97" s="11"/>
      <c r="N97" s="11"/>
      <c r="O97" s="11">
        <v>0</v>
      </c>
      <c r="P97" s="11">
        <f t="shared" si="21"/>
        <v>6.5469999999999997</v>
      </c>
      <c r="Q97" s="13"/>
      <c r="R97" s="4">
        <f t="shared" si="23"/>
        <v>0</v>
      </c>
      <c r="S97" s="4">
        <f t="shared" si="24"/>
        <v>0</v>
      </c>
      <c r="T97" s="4"/>
      <c r="U97" s="13"/>
      <c r="V97" s="11"/>
      <c r="W97" s="10">
        <f t="shared" si="25"/>
        <v>2.5762944860241332</v>
      </c>
      <c r="X97" s="11">
        <f t="shared" si="22"/>
        <v>2.5762944860241332</v>
      </c>
      <c r="Y97" s="11">
        <v>5.3</v>
      </c>
      <c r="Z97" s="11">
        <v>4.2671999999999999</v>
      </c>
      <c r="AA97" s="11">
        <v>4.6240000000000014</v>
      </c>
      <c r="AB97" s="11">
        <v>2.1596000000000002</v>
      </c>
      <c r="AC97" s="11">
        <v>1.5578000000000001</v>
      </c>
      <c r="AD97" s="11">
        <v>4.3254000000000001</v>
      </c>
      <c r="AE97" s="11">
        <v>1.2525999999999999</v>
      </c>
      <c r="AF97" s="11">
        <v>1.8902000000000001</v>
      </c>
      <c r="AG97" s="11">
        <v>2.2052</v>
      </c>
      <c r="AH97" s="11">
        <v>1.2636000000000001</v>
      </c>
      <c r="AI97" s="11"/>
      <c r="AJ97" s="10">
        <f t="shared" si="26"/>
        <v>0</v>
      </c>
      <c r="AK97" s="10">
        <f t="shared" si="27"/>
        <v>0</v>
      </c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</row>
    <row r="98" spans="1:53" x14ac:dyDescent="0.25">
      <c r="A98" s="10"/>
      <c r="B98" s="10"/>
      <c r="C98" s="10"/>
      <c r="D98" s="10"/>
      <c r="E98" s="10"/>
      <c r="F98" s="10"/>
      <c r="G98" s="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</row>
    <row r="99" spans="1:53" x14ac:dyDescent="0.25">
      <c r="A99" s="10"/>
      <c r="B99" s="10"/>
      <c r="C99" s="10"/>
      <c r="D99" s="10"/>
      <c r="E99" s="10"/>
      <c r="F99" s="10"/>
      <c r="G99" s="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</row>
    <row r="100" spans="1:53" x14ac:dyDescent="0.25">
      <c r="A100" s="10"/>
      <c r="B100" s="10"/>
      <c r="C100" s="10"/>
      <c r="D100" s="10"/>
      <c r="E100" s="10"/>
      <c r="F100" s="10"/>
      <c r="G100" s="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</row>
    <row r="101" spans="1:53" x14ac:dyDescent="0.25">
      <c r="A101" s="10"/>
      <c r="B101" s="10"/>
      <c r="C101" s="10"/>
      <c r="D101" s="10"/>
      <c r="E101" s="10"/>
      <c r="F101" s="10"/>
      <c r="G101" s="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</row>
    <row r="102" spans="1:53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</row>
    <row r="103" spans="1:53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</row>
    <row r="104" spans="1:53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</row>
    <row r="105" spans="1:53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</row>
    <row r="106" spans="1:53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</row>
    <row r="107" spans="1:53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</row>
    <row r="108" spans="1:53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</row>
    <row r="109" spans="1:53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</row>
    <row r="110" spans="1:53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</row>
    <row r="111" spans="1:53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</row>
    <row r="112" spans="1:53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</row>
    <row r="113" spans="1:53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</row>
    <row r="114" spans="1:53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</row>
    <row r="115" spans="1:53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</row>
    <row r="116" spans="1:53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</row>
    <row r="117" spans="1:53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</row>
    <row r="118" spans="1:53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</row>
    <row r="119" spans="1:53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</row>
    <row r="120" spans="1:53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</row>
    <row r="121" spans="1:53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</row>
    <row r="122" spans="1:53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</row>
    <row r="123" spans="1:53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</row>
    <row r="124" spans="1:53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</row>
    <row r="125" spans="1:53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</row>
    <row r="126" spans="1:53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</row>
    <row r="127" spans="1:53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</row>
    <row r="128" spans="1:53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</row>
    <row r="129" spans="1:53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</row>
    <row r="130" spans="1:53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</row>
    <row r="131" spans="1:53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</row>
    <row r="132" spans="1:53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</row>
    <row r="133" spans="1:53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</row>
    <row r="134" spans="1:53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</row>
    <row r="135" spans="1:53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</row>
    <row r="136" spans="1:53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</row>
    <row r="137" spans="1:53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</row>
    <row r="138" spans="1:53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</row>
    <row r="139" spans="1:53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</row>
    <row r="140" spans="1:53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</row>
    <row r="141" spans="1:53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</row>
    <row r="142" spans="1:53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</row>
    <row r="143" spans="1:53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</row>
    <row r="144" spans="1:53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</row>
    <row r="145" spans="1:53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</row>
    <row r="146" spans="1:53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</row>
    <row r="147" spans="1:53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</row>
    <row r="148" spans="1:53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</row>
    <row r="149" spans="1:53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</row>
    <row r="150" spans="1:53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</row>
    <row r="151" spans="1:53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</row>
    <row r="152" spans="1:53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</row>
    <row r="153" spans="1:53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</row>
    <row r="154" spans="1:53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</row>
    <row r="155" spans="1:53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</row>
    <row r="156" spans="1:53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</row>
    <row r="157" spans="1:53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</row>
    <row r="158" spans="1:53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</row>
    <row r="159" spans="1:53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</row>
    <row r="160" spans="1:53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</row>
    <row r="161" spans="1:53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</row>
    <row r="162" spans="1:53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</row>
    <row r="163" spans="1:53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</row>
    <row r="164" spans="1:53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</row>
    <row r="165" spans="1:53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</row>
    <row r="166" spans="1:53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</row>
    <row r="167" spans="1:53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</row>
    <row r="168" spans="1:53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</row>
    <row r="169" spans="1:53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</row>
    <row r="170" spans="1:53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</row>
    <row r="171" spans="1:53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</row>
    <row r="172" spans="1:53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</row>
    <row r="173" spans="1:53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</row>
    <row r="174" spans="1:53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</row>
    <row r="175" spans="1:53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</row>
    <row r="176" spans="1:53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</row>
    <row r="177" spans="1:53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</row>
    <row r="178" spans="1:53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</row>
    <row r="179" spans="1:53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</row>
    <row r="180" spans="1:53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</row>
    <row r="181" spans="1:53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</row>
    <row r="182" spans="1:53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</row>
    <row r="183" spans="1:53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</row>
    <row r="184" spans="1:53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</row>
    <row r="185" spans="1:53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</row>
    <row r="186" spans="1:53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</row>
    <row r="187" spans="1:53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</row>
    <row r="188" spans="1:53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</row>
    <row r="189" spans="1:53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</row>
    <row r="190" spans="1:53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</row>
    <row r="191" spans="1:53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</row>
    <row r="192" spans="1:53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</row>
    <row r="193" spans="1:53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</row>
    <row r="194" spans="1:53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</row>
    <row r="195" spans="1:53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</row>
    <row r="196" spans="1:53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</row>
    <row r="197" spans="1:53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</row>
    <row r="198" spans="1:53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</row>
    <row r="199" spans="1:53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</row>
    <row r="200" spans="1:53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</row>
    <row r="201" spans="1:53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</row>
    <row r="202" spans="1:53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</row>
    <row r="203" spans="1:53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</row>
    <row r="204" spans="1:53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</row>
    <row r="205" spans="1:53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</row>
    <row r="206" spans="1:53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</row>
    <row r="207" spans="1:53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</row>
    <row r="208" spans="1:53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</row>
    <row r="209" spans="1:53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</row>
    <row r="210" spans="1:53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</row>
    <row r="211" spans="1:53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</row>
    <row r="212" spans="1:53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</row>
    <row r="213" spans="1:53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</row>
    <row r="214" spans="1:53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</row>
    <row r="215" spans="1:53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</row>
    <row r="216" spans="1:53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</row>
    <row r="217" spans="1:53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</row>
    <row r="218" spans="1:53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</row>
    <row r="219" spans="1:53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</row>
    <row r="220" spans="1:53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</row>
    <row r="221" spans="1:53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</row>
    <row r="222" spans="1:53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</row>
    <row r="223" spans="1:53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</row>
    <row r="224" spans="1:53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</row>
    <row r="225" spans="1:53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</row>
    <row r="226" spans="1:53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</row>
    <row r="227" spans="1:53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</row>
    <row r="228" spans="1:53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</row>
    <row r="229" spans="1:53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</row>
    <row r="230" spans="1:53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</row>
    <row r="231" spans="1:53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</row>
    <row r="232" spans="1:53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</row>
    <row r="233" spans="1:53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</row>
    <row r="234" spans="1:53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</row>
    <row r="235" spans="1:53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</row>
    <row r="236" spans="1:53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</row>
    <row r="237" spans="1:53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</row>
    <row r="238" spans="1:53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</row>
    <row r="239" spans="1:53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</row>
    <row r="240" spans="1:53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</row>
    <row r="241" spans="1:53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</row>
    <row r="242" spans="1:53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</row>
    <row r="243" spans="1:53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</row>
    <row r="244" spans="1:53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</row>
    <row r="245" spans="1:53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</row>
    <row r="246" spans="1:53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</row>
    <row r="247" spans="1:53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</row>
    <row r="248" spans="1:53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</row>
    <row r="249" spans="1:53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</row>
    <row r="250" spans="1:53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</row>
    <row r="251" spans="1:53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</row>
    <row r="252" spans="1:53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</row>
    <row r="253" spans="1:53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</row>
    <row r="254" spans="1:53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</row>
    <row r="255" spans="1:53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</row>
    <row r="256" spans="1:53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</row>
    <row r="257" spans="1:53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</row>
    <row r="258" spans="1:53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</row>
    <row r="259" spans="1:53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</row>
    <row r="260" spans="1:53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</row>
    <row r="261" spans="1:53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</row>
    <row r="262" spans="1:53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</row>
    <row r="263" spans="1:53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</row>
    <row r="264" spans="1:53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</row>
    <row r="265" spans="1:53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</row>
    <row r="266" spans="1:53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</row>
    <row r="267" spans="1:53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</row>
    <row r="268" spans="1:53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</row>
    <row r="269" spans="1:53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</row>
    <row r="270" spans="1:53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</row>
    <row r="271" spans="1:53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</row>
    <row r="272" spans="1:53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</row>
    <row r="273" spans="1:53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</row>
    <row r="274" spans="1:53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</row>
    <row r="275" spans="1:53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</row>
    <row r="276" spans="1:53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</row>
    <row r="277" spans="1:53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</row>
    <row r="278" spans="1:53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</row>
    <row r="279" spans="1:53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</row>
    <row r="280" spans="1:53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</row>
    <row r="281" spans="1:53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</row>
    <row r="282" spans="1:53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</row>
    <row r="283" spans="1:53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</row>
    <row r="284" spans="1:53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</row>
    <row r="285" spans="1:53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</row>
    <row r="286" spans="1:53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</row>
    <row r="287" spans="1:53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</row>
    <row r="288" spans="1:53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</row>
    <row r="289" spans="1:53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</row>
    <row r="290" spans="1:53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</row>
    <row r="291" spans="1:53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</row>
    <row r="292" spans="1:53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</row>
    <row r="293" spans="1:53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</row>
    <row r="294" spans="1:53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</row>
    <row r="295" spans="1:53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</row>
    <row r="296" spans="1:53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</row>
    <row r="297" spans="1:53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</row>
    <row r="298" spans="1:53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</row>
    <row r="299" spans="1:53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</row>
    <row r="300" spans="1:53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</row>
    <row r="301" spans="1:53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</row>
    <row r="302" spans="1:53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</row>
    <row r="303" spans="1:53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</row>
    <row r="304" spans="1:53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</row>
    <row r="305" spans="1:53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</row>
    <row r="306" spans="1:53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</row>
    <row r="307" spans="1:53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</row>
    <row r="308" spans="1:53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</row>
    <row r="309" spans="1:53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</row>
    <row r="310" spans="1:53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</row>
    <row r="311" spans="1:53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</row>
    <row r="312" spans="1:53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</row>
    <row r="313" spans="1:53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</row>
    <row r="314" spans="1:53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</row>
    <row r="315" spans="1:53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</row>
    <row r="316" spans="1:53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</row>
    <row r="317" spans="1:53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</row>
    <row r="318" spans="1:53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</row>
    <row r="319" spans="1:53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</row>
    <row r="320" spans="1:53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</row>
    <row r="321" spans="1:53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</row>
    <row r="322" spans="1:53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</row>
    <row r="323" spans="1:53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</row>
    <row r="324" spans="1:53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</row>
    <row r="325" spans="1:53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</row>
    <row r="326" spans="1:53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</row>
    <row r="327" spans="1:53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</row>
    <row r="328" spans="1:53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</row>
    <row r="329" spans="1:53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</row>
    <row r="330" spans="1:53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</row>
    <row r="331" spans="1:53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</row>
    <row r="332" spans="1:53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</row>
    <row r="333" spans="1:53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</row>
    <row r="334" spans="1:53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</row>
    <row r="335" spans="1:53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</row>
    <row r="336" spans="1:53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</row>
    <row r="337" spans="1:53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</row>
    <row r="338" spans="1:53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</row>
    <row r="339" spans="1:53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</row>
    <row r="340" spans="1:53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</row>
    <row r="341" spans="1:53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</row>
    <row r="342" spans="1:53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</row>
    <row r="343" spans="1:53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</row>
    <row r="344" spans="1:53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</row>
    <row r="345" spans="1:53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</row>
    <row r="346" spans="1:53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</row>
    <row r="347" spans="1:53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</row>
    <row r="348" spans="1:53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</row>
    <row r="349" spans="1:53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</row>
    <row r="350" spans="1:53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</row>
    <row r="351" spans="1:53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</row>
    <row r="352" spans="1:53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</row>
    <row r="353" spans="1:53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</row>
    <row r="354" spans="1:53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</row>
    <row r="355" spans="1:53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</row>
    <row r="356" spans="1:53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</row>
    <row r="357" spans="1:53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</row>
    <row r="358" spans="1:53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</row>
    <row r="359" spans="1:53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</row>
    <row r="360" spans="1:53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</row>
    <row r="361" spans="1:53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</row>
    <row r="362" spans="1:53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</row>
    <row r="363" spans="1:53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</row>
    <row r="364" spans="1:53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</row>
    <row r="365" spans="1:53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</row>
    <row r="366" spans="1:53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</row>
    <row r="367" spans="1:53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</row>
    <row r="368" spans="1:53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</row>
    <row r="369" spans="1:53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</row>
    <row r="370" spans="1:53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</row>
    <row r="371" spans="1:53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</row>
    <row r="372" spans="1:53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</row>
    <row r="373" spans="1:53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</row>
    <row r="374" spans="1:53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</row>
    <row r="375" spans="1:53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</row>
    <row r="376" spans="1:53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</row>
    <row r="377" spans="1:53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</row>
    <row r="378" spans="1:53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</row>
    <row r="379" spans="1:53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</row>
    <row r="380" spans="1:53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</row>
    <row r="381" spans="1:53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</row>
    <row r="382" spans="1:53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</row>
    <row r="383" spans="1:53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</row>
    <row r="384" spans="1:53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</row>
    <row r="385" spans="1:53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</row>
    <row r="386" spans="1:53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</row>
    <row r="387" spans="1:53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</row>
    <row r="388" spans="1:53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</row>
    <row r="389" spans="1:53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</row>
    <row r="390" spans="1:53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</row>
    <row r="391" spans="1:53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</row>
    <row r="392" spans="1:53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</row>
    <row r="393" spans="1:53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</row>
    <row r="394" spans="1:53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</row>
    <row r="395" spans="1:53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</row>
    <row r="396" spans="1:53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</row>
    <row r="397" spans="1:53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</row>
    <row r="398" spans="1:53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</row>
    <row r="399" spans="1:53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</row>
    <row r="400" spans="1:53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</row>
    <row r="401" spans="1:53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</row>
    <row r="402" spans="1:53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</row>
    <row r="403" spans="1:53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</row>
    <row r="404" spans="1:53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</row>
    <row r="405" spans="1:53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</row>
    <row r="406" spans="1:53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</row>
    <row r="407" spans="1:53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</row>
    <row r="408" spans="1:53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</row>
    <row r="409" spans="1:53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</row>
    <row r="410" spans="1:53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</row>
    <row r="411" spans="1:53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</row>
    <row r="412" spans="1:53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</row>
    <row r="413" spans="1:53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</row>
    <row r="414" spans="1:53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</row>
    <row r="415" spans="1:53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</row>
    <row r="416" spans="1:53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</row>
    <row r="417" spans="1:53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</row>
    <row r="418" spans="1:53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</row>
    <row r="419" spans="1:53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</row>
    <row r="420" spans="1:53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</row>
    <row r="421" spans="1:53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</row>
    <row r="422" spans="1:53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</row>
    <row r="423" spans="1:53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</row>
    <row r="424" spans="1:53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</row>
    <row r="425" spans="1:53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</row>
    <row r="426" spans="1:53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</row>
    <row r="427" spans="1:53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</row>
    <row r="428" spans="1:53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</row>
    <row r="429" spans="1:53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</row>
    <row r="430" spans="1:53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</row>
    <row r="431" spans="1:53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</row>
    <row r="432" spans="1:53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</row>
    <row r="433" spans="1:53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</row>
    <row r="434" spans="1:53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</row>
    <row r="435" spans="1:53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</row>
    <row r="436" spans="1:53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</row>
    <row r="437" spans="1:53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</row>
    <row r="438" spans="1:53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</row>
    <row r="439" spans="1:53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</row>
    <row r="440" spans="1:53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</row>
    <row r="441" spans="1:53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</row>
    <row r="442" spans="1:53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</row>
    <row r="443" spans="1:53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</row>
    <row r="444" spans="1:53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</row>
    <row r="445" spans="1:53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</row>
    <row r="446" spans="1:53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</row>
    <row r="447" spans="1:53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</row>
    <row r="448" spans="1:53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</row>
    <row r="449" spans="1:53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</row>
    <row r="450" spans="1:53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</row>
    <row r="451" spans="1:53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</row>
    <row r="452" spans="1:53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</row>
    <row r="453" spans="1:53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</row>
    <row r="454" spans="1:53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</row>
    <row r="455" spans="1:53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</row>
    <row r="456" spans="1:53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</row>
    <row r="457" spans="1:53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</row>
    <row r="458" spans="1:53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</row>
    <row r="459" spans="1:53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</row>
    <row r="460" spans="1:53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</row>
    <row r="461" spans="1:53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</row>
    <row r="462" spans="1:53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</row>
    <row r="463" spans="1:53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</row>
    <row r="464" spans="1:53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</row>
    <row r="465" spans="1:53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</row>
    <row r="466" spans="1:53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</row>
    <row r="467" spans="1:53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</row>
    <row r="468" spans="1:53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</row>
    <row r="469" spans="1:53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</row>
    <row r="470" spans="1:53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</row>
    <row r="471" spans="1:53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</row>
    <row r="472" spans="1:53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</row>
    <row r="473" spans="1:53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</row>
    <row r="474" spans="1:53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</row>
    <row r="475" spans="1:53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</row>
    <row r="476" spans="1:53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</row>
    <row r="477" spans="1:53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</row>
    <row r="478" spans="1:53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</row>
    <row r="479" spans="1:53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</row>
    <row r="480" spans="1:53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</row>
    <row r="481" spans="1:53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</row>
    <row r="482" spans="1:53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</row>
    <row r="483" spans="1:53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</row>
    <row r="484" spans="1:53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</row>
    <row r="485" spans="1:53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</row>
    <row r="486" spans="1:53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</row>
    <row r="487" spans="1:53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</row>
    <row r="488" spans="1:53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</row>
    <row r="489" spans="1:53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</row>
    <row r="490" spans="1:53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</row>
    <row r="491" spans="1:53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</row>
    <row r="492" spans="1:53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</row>
    <row r="493" spans="1:53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</row>
    <row r="494" spans="1:53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</row>
    <row r="495" spans="1:53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</row>
    <row r="496" spans="1:53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</row>
    <row r="497" spans="1:53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</row>
    <row r="498" spans="1:53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</row>
    <row r="499" spans="1:53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</row>
  </sheetData>
  <autoFilter ref="A3:AJ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2025-08-26T13:37:23Z</dcterms:created>
  <dcterms:modified xsi:type="dcterms:W3CDTF">2025-08-27T10:28:13Z</dcterms:modified>
</cp:coreProperties>
</file>