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ЗАВОДЫ\ПОКОМ\Краснодар_филиалы\2025\06,25\16,06,25 ПОКОМ ЗПФ Новороссийск\"/>
    </mc:Choice>
  </mc:AlternateContent>
  <xr:revisionPtr revIDLastSave="0" documentId="13_ncr:1_{7254465D-D921-434E-B76A-2007377D07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Sheet!$A$3:$AI$78</definedName>
  </definedNames>
  <calcPr calcId="191029"/>
</workbook>
</file>

<file path=xl/calcChain.xml><?xml version="1.0" encoding="utf-8"?>
<calcChain xmlns="http://schemas.openxmlformats.org/spreadsheetml/2006/main">
  <c r="R78" i="1" l="1"/>
  <c r="AC78" i="1" s="1"/>
  <c r="AE78" i="1"/>
  <c r="AI78" i="1" s="1"/>
  <c r="P78" i="1"/>
  <c r="W78" i="1" s="1"/>
  <c r="AF78" i="1" l="1"/>
  <c r="S78" i="1"/>
  <c r="V78" i="1" s="1"/>
  <c r="R77" i="1"/>
  <c r="AC77" i="1" s="1"/>
  <c r="R76" i="1"/>
  <c r="AC76" i="1" s="1"/>
  <c r="AE76" i="1"/>
  <c r="S76" i="1" s="1"/>
  <c r="P76" i="1"/>
  <c r="W76" i="1" s="1"/>
  <c r="P77" i="1"/>
  <c r="W77" i="1" l="1"/>
  <c r="AE77" i="1"/>
  <c r="AI77" i="1" s="1"/>
  <c r="V76" i="1"/>
  <c r="AI76" i="1"/>
  <c r="AF76" i="1"/>
  <c r="R66" i="1"/>
  <c r="R65" i="1"/>
  <c r="R63" i="1"/>
  <c r="R44" i="1"/>
  <c r="R42" i="1"/>
  <c r="R39" i="1"/>
  <c r="R38" i="1"/>
  <c r="R37" i="1"/>
  <c r="R28" i="1"/>
  <c r="R13" i="1"/>
  <c r="AF77" i="1" l="1"/>
  <c r="S77" i="1"/>
  <c r="V77" i="1" s="1"/>
  <c r="AE75" i="1"/>
  <c r="AI75" i="1" s="1"/>
  <c r="AC75" i="1"/>
  <c r="Y75" i="1"/>
  <c r="X75" i="1"/>
  <c r="P75" i="1"/>
  <c r="W75" i="1" s="1"/>
  <c r="L75" i="1"/>
  <c r="AE74" i="1"/>
  <c r="AF74" i="1" s="1"/>
  <c r="AC74" i="1"/>
  <c r="Y74" i="1"/>
  <c r="X74" i="1"/>
  <c r="S74" i="1"/>
  <c r="P74" i="1"/>
  <c r="W74" i="1" s="1"/>
  <c r="L74" i="1"/>
  <c r="Y73" i="1"/>
  <c r="X73" i="1"/>
  <c r="P73" i="1"/>
  <c r="W73" i="1" s="1"/>
  <c r="L73" i="1"/>
  <c r="Y72" i="1"/>
  <c r="X72" i="1"/>
  <c r="P72" i="1"/>
  <c r="W72" i="1" s="1"/>
  <c r="L72" i="1"/>
  <c r="AE71" i="1"/>
  <c r="AI71" i="1" s="1"/>
  <c r="AC71" i="1"/>
  <c r="Y71" i="1"/>
  <c r="X71" i="1"/>
  <c r="P71" i="1"/>
  <c r="W71" i="1" s="1"/>
  <c r="L71" i="1"/>
  <c r="AE70" i="1"/>
  <c r="AF70" i="1" s="1"/>
  <c r="AC70" i="1"/>
  <c r="Y70" i="1"/>
  <c r="X70" i="1"/>
  <c r="P70" i="1"/>
  <c r="W70" i="1" s="1"/>
  <c r="L70" i="1"/>
  <c r="AE69" i="1"/>
  <c r="AI69" i="1" s="1"/>
  <c r="AC69" i="1"/>
  <c r="Y69" i="1"/>
  <c r="X69" i="1"/>
  <c r="P69" i="1"/>
  <c r="W69" i="1" s="1"/>
  <c r="L69" i="1"/>
  <c r="AE68" i="1"/>
  <c r="AF68" i="1" s="1"/>
  <c r="AC68" i="1"/>
  <c r="Y68" i="1"/>
  <c r="X68" i="1"/>
  <c r="P68" i="1"/>
  <c r="W68" i="1" s="1"/>
  <c r="L68" i="1"/>
  <c r="AE67" i="1"/>
  <c r="AI67" i="1" s="1"/>
  <c r="AC67" i="1"/>
  <c r="Y67" i="1"/>
  <c r="X67" i="1"/>
  <c r="S67" i="1"/>
  <c r="P67" i="1"/>
  <c r="W67" i="1" s="1"/>
  <c r="L67" i="1"/>
  <c r="Y66" i="1"/>
  <c r="X66" i="1"/>
  <c r="P66" i="1"/>
  <c r="L66" i="1"/>
  <c r="Y65" i="1"/>
  <c r="X65" i="1"/>
  <c r="P65" i="1"/>
  <c r="L65" i="1"/>
  <c r="AE64" i="1"/>
  <c r="AF64" i="1" s="1"/>
  <c r="AC64" i="1"/>
  <c r="Y64" i="1"/>
  <c r="X64" i="1"/>
  <c r="P64" i="1"/>
  <c r="L64" i="1"/>
  <c r="F64" i="1"/>
  <c r="Y63" i="1"/>
  <c r="X63" i="1"/>
  <c r="P63" i="1"/>
  <c r="L63" i="1"/>
  <c r="Y62" i="1"/>
  <c r="X62" i="1"/>
  <c r="P62" i="1"/>
  <c r="L62" i="1"/>
  <c r="F62" i="1"/>
  <c r="AE61" i="1"/>
  <c r="AI61" i="1" s="1"/>
  <c r="AC61" i="1"/>
  <c r="Y61" i="1"/>
  <c r="X61" i="1"/>
  <c r="P61" i="1"/>
  <c r="W61" i="1" s="1"/>
  <c r="L61" i="1"/>
  <c r="AE60" i="1"/>
  <c r="AF60" i="1" s="1"/>
  <c r="AC60" i="1"/>
  <c r="Y60" i="1"/>
  <c r="X60" i="1"/>
  <c r="P60" i="1"/>
  <c r="W60" i="1" s="1"/>
  <c r="L60" i="1"/>
  <c r="AE59" i="1"/>
  <c r="AI59" i="1" s="1"/>
  <c r="AC59" i="1"/>
  <c r="Y59" i="1"/>
  <c r="X59" i="1"/>
  <c r="P59" i="1"/>
  <c r="W59" i="1" s="1"/>
  <c r="L59" i="1"/>
  <c r="AE58" i="1"/>
  <c r="AF58" i="1" s="1"/>
  <c r="AC58" i="1"/>
  <c r="Y58" i="1"/>
  <c r="X58" i="1"/>
  <c r="P58" i="1"/>
  <c r="W58" i="1" s="1"/>
  <c r="L58" i="1"/>
  <c r="AE57" i="1"/>
  <c r="AF57" i="1" s="1"/>
  <c r="AC57" i="1"/>
  <c r="Y57" i="1"/>
  <c r="X57" i="1"/>
  <c r="P57" i="1"/>
  <c r="W57" i="1" s="1"/>
  <c r="L57" i="1"/>
  <c r="Y56" i="1"/>
  <c r="X56" i="1"/>
  <c r="P56" i="1"/>
  <c r="W56" i="1" s="1"/>
  <c r="L56" i="1"/>
  <c r="AE55" i="1"/>
  <c r="AI55" i="1" s="1"/>
  <c r="AC55" i="1"/>
  <c r="Y55" i="1"/>
  <c r="X55" i="1"/>
  <c r="P55" i="1"/>
  <c r="W55" i="1" s="1"/>
  <c r="L55" i="1"/>
  <c r="AE54" i="1"/>
  <c r="AF54" i="1" s="1"/>
  <c r="AC54" i="1"/>
  <c r="Y54" i="1"/>
  <c r="X54" i="1"/>
  <c r="P54" i="1"/>
  <c r="W54" i="1" s="1"/>
  <c r="L54" i="1"/>
  <c r="Y53" i="1"/>
  <c r="X53" i="1"/>
  <c r="P53" i="1"/>
  <c r="W53" i="1" s="1"/>
  <c r="L53" i="1"/>
  <c r="Y52" i="1"/>
  <c r="X52" i="1"/>
  <c r="P52" i="1"/>
  <c r="W52" i="1" s="1"/>
  <c r="L52" i="1"/>
  <c r="AE51" i="1"/>
  <c r="AI51" i="1" s="1"/>
  <c r="AC51" i="1"/>
  <c r="Y51" i="1"/>
  <c r="X51" i="1"/>
  <c r="P51" i="1"/>
  <c r="W51" i="1" s="1"/>
  <c r="L51" i="1"/>
  <c r="Y50" i="1"/>
  <c r="X50" i="1"/>
  <c r="P50" i="1"/>
  <c r="R50" i="1" s="1"/>
  <c r="AC50" i="1" s="1"/>
  <c r="L50" i="1"/>
  <c r="Y49" i="1"/>
  <c r="X49" i="1"/>
  <c r="P49" i="1"/>
  <c r="R49" i="1" s="1"/>
  <c r="AC49" i="1" s="1"/>
  <c r="L49" i="1"/>
  <c r="AE48" i="1"/>
  <c r="AF48" i="1" s="1"/>
  <c r="AC48" i="1"/>
  <c r="Y48" i="1"/>
  <c r="X48" i="1"/>
  <c r="P48" i="1"/>
  <c r="W48" i="1" s="1"/>
  <c r="L48" i="1"/>
  <c r="AE47" i="1"/>
  <c r="AI47" i="1" s="1"/>
  <c r="AC47" i="1"/>
  <c r="Y47" i="1"/>
  <c r="X47" i="1"/>
  <c r="P47" i="1"/>
  <c r="W47" i="1" s="1"/>
  <c r="L47" i="1"/>
  <c r="AE46" i="1"/>
  <c r="AF46" i="1" s="1"/>
  <c r="AC46" i="1"/>
  <c r="Y46" i="1"/>
  <c r="X46" i="1"/>
  <c r="P46" i="1"/>
  <c r="W46" i="1" s="1"/>
  <c r="L46" i="1"/>
  <c r="Y45" i="1"/>
  <c r="X45" i="1"/>
  <c r="P45" i="1"/>
  <c r="W45" i="1" s="1"/>
  <c r="L45" i="1"/>
  <c r="Y44" i="1"/>
  <c r="X44" i="1"/>
  <c r="P44" i="1"/>
  <c r="W44" i="1" s="1"/>
  <c r="L44" i="1"/>
  <c r="Y43" i="1"/>
  <c r="X43" i="1"/>
  <c r="P43" i="1"/>
  <c r="W43" i="1" s="1"/>
  <c r="L43" i="1"/>
  <c r="Y42" i="1"/>
  <c r="X42" i="1"/>
  <c r="F42" i="1"/>
  <c r="E42" i="1"/>
  <c r="L42" i="1" s="1"/>
  <c r="AE41" i="1"/>
  <c r="AF41" i="1" s="1"/>
  <c r="AC41" i="1"/>
  <c r="Y41" i="1"/>
  <c r="X41" i="1"/>
  <c r="P41" i="1"/>
  <c r="W41" i="1" s="1"/>
  <c r="L41" i="1"/>
  <c r="Y40" i="1"/>
  <c r="X40" i="1"/>
  <c r="P40" i="1"/>
  <c r="W40" i="1" s="1"/>
  <c r="L40" i="1"/>
  <c r="AE39" i="1"/>
  <c r="AI39" i="1" s="1"/>
  <c r="AC39" i="1"/>
  <c r="Y39" i="1"/>
  <c r="X39" i="1"/>
  <c r="P39" i="1"/>
  <c r="W39" i="1" s="1"/>
  <c r="L39" i="1"/>
  <c r="Y38" i="1"/>
  <c r="X38" i="1"/>
  <c r="AC38" i="1"/>
  <c r="P38" i="1"/>
  <c r="W38" i="1" s="1"/>
  <c r="L38" i="1"/>
  <c r="AE37" i="1"/>
  <c r="AI37" i="1" s="1"/>
  <c r="AC37" i="1"/>
  <c r="Y37" i="1"/>
  <c r="X37" i="1"/>
  <c r="P37" i="1"/>
  <c r="L37" i="1"/>
  <c r="AE36" i="1"/>
  <c r="AI36" i="1" s="1"/>
  <c r="AC36" i="1"/>
  <c r="Y36" i="1"/>
  <c r="X36" i="1"/>
  <c r="P36" i="1"/>
  <c r="W36" i="1" s="1"/>
  <c r="L36" i="1"/>
  <c r="AE35" i="1"/>
  <c r="AI35" i="1" s="1"/>
  <c r="AC35" i="1"/>
  <c r="Y35" i="1"/>
  <c r="X35" i="1"/>
  <c r="P35" i="1"/>
  <c r="L35" i="1"/>
  <c r="AE34" i="1"/>
  <c r="AI34" i="1" s="1"/>
  <c r="AC34" i="1"/>
  <c r="Y34" i="1"/>
  <c r="X34" i="1"/>
  <c r="P34" i="1"/>
  <c r="W34" i="1" s="1"/>
  <c r="L34" i="1"/>
  <c r="AE33" i="1"/>
  <c r="AI33" i="1" s="1"/>
  <c r="AC33" i="1"/>
  <c r="Y33" i="1"/>
  <c r="X33" i="1"/>
  <c r="P33" i="1"/>
  <c r="L33" i="1"/>
  <c r="AE32" i="1"/>
  <c r="AI32" i="1" s="1"/>
  <c r="AC32" i="1"/>
  <c r="Y32" i="1"/>
  <c r="X32" i="1"/>
  <c r="P32" i="1"/>
  <c r="W32" i="1" s="1"/>
  <c r="L32" i="1"/>
  <c r="Y31" i="1"/>
  <c r="X31" i="1"/>
  <c r="P31" i="1"/>
  <c r="W31" i="1" s="1"/>
  <c r="L31" i="1"/>
  <c r="Y30" i="1"/>
  <c r="X30" i="1"/>
  <c r="P30" i="1"/>
  <c r="W30" i="1" s="1"/>
  <c r="L30" i="1"/>
  <c r="AE29" i="1"/>
  <c r="AI29" i="1" s="1"/>
  <c r="AC29" i="1"/>
  <c r="Y29" i="1"/>
  <c r="X29" i="1"/>
  <c r="P29" i="1"/>
  <c r="L29" i="1"/>
  <c r="Y28" i="1"/>
  <c r="X28" i="1"/>
  <c r="P28" i="1"/>
  <c r="W28" i="1" s="1"/>
  <c r="L28" i="1"/>
  <c r="Y27" i="1"/>
  <c r="X27" i="1"/>
  <c r="F27" i="1"/>
  <c r="E27" i="1"/>
  <c r="L27" i="1" s="1"/>
  <c r="Y26" i="1"/>
  <c r="X26" i="1"/>
  <c r="P26" i="1"/>
  <c r="W26" i="1" s="1"/>
  <c r="L26" i="1"/>
  <c r="Y25" i="1"/>
  <c r="X25" i="1"/>
  <c r="P25" i="1"/>
  <c r="W25" i="1" s="1"/>
  <c r="L25" i="1"/>
  <c r="Y24" i="1"/>
  <c r="X24" i="1"/>
  <c r="P24" i="1"/>
  <c r="W24" i="1" s="1"/>
  <c r="L24" i="1"/>
  <c r="AE23" i="1"/>
  <c r="AI23" i="1" s="1"/>
  <c r="AC23" i="1"/>
  <c r="Y23" i="1"/>
  <c r="X23" i="1"/>
  <c r="P23" i="1"/>
  <c r="W23" i="1" s="1"/>
  <c r="L23" i="1"/>
  <c r="AE22" i="1"/>
  <c r="AI22" i="1" s="1"/>
  <c r="AC22" i="1"/>
  <c r="Y22" i="1"/>
  <c r="X22" i="1"/>
  <c r="P22" i="1"/>
  <c r="L22" i="1"/>
  <c r="F22" i="1"/>
  <c r="Y21" i="1"/>
  <c r="X21" i="1"/>
  <c r="P21" i="1"/>
  <c r="V21" i="1" s="1"/>
  <c r="L21" i="1"/>
  <c r="AE20" i="1"/>
  <c r="AF20" i="1" s="1"/>
  <c r="AC20" i="1"/>
  <c r="Y20" i="1"/>
  <c r="X20" i="1"/>
  <c r="P20" i="1"/>
  <c r="W20" i="1" s="1"/>
  <c r="L20" i="1"/>
  <c r="AE19" i="1"/>
  <c r="AI19" i="1" s="1"/>
  <c r="AC19" i="1"/>
  <c r="Y19" i="1"/>
  <c r="X19" i="1"/>
  <c r="P19" i="1"/>
  <c r="W19" i="1" s="1"/>
  <c r="L19" i="1"/>
  <c r="AE18" i="1"/>
  <c r="AF18" i="1" s="1"/>
  <c r="AC18" i="1"/>
  <c r="Y18" i="1"/>
  <c r="X18" i="1"/>
  <c r="P18" i="1"/>
  <c r="W18" i="1" s="1"/>
  <c r="L18" i="1"/>
  <c r="AE17" i="1"/>
  <c r="AI17" i="1" s="1"/>
  <c r="AC17" i="1"/>
  <c r="Y17" i="1"/>
  <c r="X17" i="1"/>
  <c r="P17" i="1"/>
  <c r="W17" i="1" s="1"/>
  <c r="L17" i="1"/>
  <c r="Y16" i="1"/>
  <c r="X16" i="1"/>
  <c r="P16" i="1"/>
  <c r="V16" i="1" s="1"/>
  <c r="L16" i="1"/>
  <c r="Y15" i="1"/>
  <c r="X15" i="1"/>
  <c r="F15" i="1"/>
  <c r="E15" i="1"/>
  <c r="L15" i="1" s="1"/>
  <c r="Y14" i="1"/>
  <c r="X14" i="1"/>
  <c r="P14" i="1"/>
  <c r="W14" i="1" s="1"/>
  <c r="L14" i="1"/>
  <c r="Y13" i="1"/>
  <c r="X13" i="1"/>
  <c r="P13" i="1"/>
  <c r="W13" i="1" s="1"/>
  <c r="L13" i="1"/>
  <c r="Y12" i="1"/>
  <c r="X12" i="1"/>
  <c r="S12" i="1"/>
  <c r="P12" i="1"/>
  <c r="W12" i="1" s="1"/>
  <c r="L12" i="1"/>
  <c r="AE11" i="1"/>
  <c r="AF11" i="1" s="1"/>
  <c r="AC11" i="1"/>
  <c r="Y11" i="1"/>
  <c r="X11" i="1"/>
  <c r="P11" i="1"/>
  <c r="W11" i="1" s="1"/>
  <c r="L11" i="1"/>
  <c r="Y10" i="1"/>
  <c r="X10" i="1"/>
  <c r="P10" i="1"/>
  <c r="W10" i="1" s="1"/>
  <c r="L10" i="1"/>
  <c r="AE9" i="1"/>
  <c r="AI9" i="1" s="1"/>
  <c r="AC9" i="1"/>
  <c r="Y9" i="1"/>
  <c r="X9" i="1"/>
  <c r="P9" i="1"/>
  <c r="W9" i="1" s="1"/>
  <c r="L9" i="1"/>
  <c r="Y8" i="1"/>
  <c r="X8" i="1"/>
  <c r="P8" i="1"/>
  <c r="V8" i="1" s="1"/>
  <c r="L8" i="1"/>
  <c r="Y7" i="1"/>
  <c r="X7" i="1"/>
  <c r="P7" i="1"/>
  <c r="V7" i="1" s="1"/>
  <c r="L7" i="1"/>
  <c r="Y6" i="1"/>
  <c r="X6" i="1"/>
  <c r="P6" i="1"/>
  <c r="V6" i="1" s="1"/>
  <c r="L6" i="1"/>
  <c r="AA5" i="1"/>
  <c r="Z5" i="1"/>
  <c r="T5" i="1"/>
  <c r="O5" i="1"/>
  <c r="N5" i="1"/>
  <c r="M5" i="1"/>
  <c r="K5" i="1"/>
  <c r="S51" i="1" l="1"/>
  <c r="AF59" i="1"/>
  <c r="S17" i="1"/>
  <c r="V17" i="1" s="1"/>
  <c r="S75" i="1"/>
  <c r="V75" i="1" s="1"/>
  <c r="S35" i="1"/>
  <c r="V35" i="1" s="1"/>
  <c r="S55" i="1"/>
  <c r="V55" i="1" s="1"/>
  <c r="S33" i="1"/>
  <c r="V33" i="1" s="1"/>
  <c r="S36" i="1"/>
  <c r="V36" i="1" s="1"/>
  <c r="S34" i="1"/>
  <c r="V34" i="1" s="1"/>
  <c r="S41" i="1"/>
  <c r="V41" i="1" s="1"/>
  <c r="S19" i="1"/>
  <c r="V19" i="1" s="1"/>
  <c r="S32" i="1"/>
  <c r="V32" i="1" s="1"/>
  <c r="S9" i="1"/>
  <c r="S47" i="1"/>
  <c r="V47" i="1" s="1"/>
  <c r="S37" i="1"/>
  <c r="V37" i="1" s="1"/>
  <c r="S70" i="1"/>
  <c r="V70" i="1" s="1"/>
  <c r="AF19" i="1"/>
  <c r="S64" i="1"/>
  <c r="V64" i="1" s="1"/>
  <c r="S18" i="1"/>
  <c r="V18" i="1" s="1"/>
  <c r="S29" i="1"/>
  <c r="V29" i="1" s="1"/>
  <c r="S58" i="1"/>
  <c r="V58" i="1" s="1"/>
  <c r="S68" i="1"/>
  <c r="V68" i="1" s="1"/>
  <c r="S61" i="1"/>
  <c r="V61" i="1" s="1"/>
  <c r="S71" i="1"/>
  <c r="V71" i="1" s="1"/>
  <c r="AI18" i="1"/>
  <c r="S11" i="1"/>
  <c r="V11" i="1" s="1"/>
  <c r="S22" i="1"/>
  <c r="V22" i="1" s="1"/>
  <c r="S59" i="1"/>
  <c r="V59" i="1" s="1"/>
  <c r="S69" i="1"/>
  <c r="V69" i="1" s="1"/>
  <c r="E5" i="1"/>
  <c r="R14" i="1"/>
  <c r="AC14" i="1" s="1"/>
  <c r="R56" i="1"/>
  <c r="AE56" i="1" s="1"/>
  <c r="AF56" i="1" s="1"/>
  <c r="Y5" i="1"/>
  <c r="R72" i="1"/>
  <c r="AE72" i="1" s="1"/>
  <c r="S72" i="1" s="1"/>
  <c r="V72" i="1" s="1"/>
  <c r="AF9" i="1"/>
  <c r="V74" i="1"/>
  <c r="AF22" i="1"/>
  <c r="R30" i="1"/>
  <c r="AC30" i="1" s="1"/>
  <c r="AF51" i="1"/>
  <c r="X5" i="1"/>
  <c r="P15" i="1"/>
  <c r="R15" i="1" s="1"/>
  <c r="L5" i="1"/>
  <c r="R10" i="1"/>
  <c r="AE10" i="1" s="1"/>
  <c r="AI10" i="1" s="1"/>
  <c r="AE13" i="1"/>
  <c r="S13" i="1" s="1"/>
  <c r="V13" i="1" s="1"/>
  <c r="W16" i="1"/>
  <c r="AF17" i="1"/>
  <c r="S20" i="1"/>
  <c r="V20" i="1" s="1"/>
  <c r="AI20" i="1"/>
  <c r="S23" i="1"/>
  <c r="V23" i="1" s="1"/>
  <c r="P27" i="1"/>
  <c r="R27" i="1" s="1"/>
  <c r="AC27" i="1" s="1"/>
  <c r="AF29" i="1"/>
  <c r="V31" i="1"/>
  <c r="AF33" i="1"/>
  <c r="AF35" i="1"/>
  <c r="AF37" i="1"/>
  <c r="S39" i="1"/>
  <c r="V39" i="1" s="1"/>
  <c r="P42" i="1"/>
  <c r="AE42" i="1" s="1"/>
  <c r="AE49" i="1"/>
  <c r="AI49" i="1" s="1"/>
  <c r="AE50" i="1"/>
  <c r="S60" i="1"/>
  <c r="V60" i="1" s="1"/>
  <c r="R62" i="1"/>
  <c r="AC62" i="1" s="1"/>
  <c r="R43" i="1"/>
  <c r="AE43" i="1" s="1"/>
  <c r="AF43" i="1" s="1"/>
  <c r="AE44" i="1"/>
  <c r="AF44" i="1" s="1"/>
  <c r="R45" i="1"/>
  <c r="AE45" i="1" s="1"/>
  <c r="AF45" i="1" s="1"/>
  <c r="AF47" i="1"/>
  <c r="R52" i="1"/>
  <c r="AE52" i="1" s="1"/>
  <c r="AF52" i="1" s="1"/>
  <c r="R53" i="1"/>
  <c r="AE53" i="1" s="1"/>
  <c r="AF53" i="1" s="1"/>
  <c r="AF55" i="1"/>
  <c r="AF61" i="1"/>
  <c r="W64" i="1"/>
  <c r="AF67" i="1"/>
  <c r="AF69" i="1"/>
  <c r="AF71" i="1"/>
  <c r="R73" i="1"/>
  <c r="AE73" i="1" s="1"/>
  <c r="AI73" i="1" s="1"/>
  <c r="AF75" i="1"/>
  <c r="W6" i="1"/>
  <c r="W7" i="1"/>
  <c r="W8" i="1"/>
  <c r="V9" i="1"/>
  <c r="AI11" i="1"/>
  <c r="V12" i="1"/>
  <c r="AC13" i="1"/>
  <c r="F5" i="1"/>
  <c r="W21" i="1"/>
  <c r="W22" i="1"/>
  <c r="AF23" i="1"/>
  <c r="R24" i="1"/>
  <c r="R25" i="1"/>
  <c r="R26" i="1"/>
  <c r="W29" i="1"/>
  <c r="AF32" i="1"/>
  <c r="W33" i="1"/>
  <c r="AF34" i="1"/>
  <c r="W35" i="1"/>
  <c r="AF36" i="1"/>
  <c r="W37" i="1"/>
  <c r="AE38" i="1"/>
  <c r="AF39" i="1"/>
  <c r="V40" i="1"/>
  <c r="AI41" i="1"/>
  <c r="AC63" i="1"/>
  <c r="AE63" i="1"/>
  <c r="AC44" i="1"/>
  <c r="S46" i="1"/>
  <c r="V46" i="1" s="1"/>
  <c r="AI46" i="1"/>
  <c r="S48" i="1"/>
  <c r="V48" i="1" s="1"/>
  <c r="AI48" i="1"/>
  <c r="W49" i="1"/>
  <c r="W50" i="1"/>
  <c r="V51" i="1"/>
  <c r="S54" i="1"/>
  <c r="V54" i="1" s="1"/>
  <c r="AI54" i="1"/>
  <c r="S56" i="1"/>
  <c r="V56" i="1" s="1"/>
  <c r="AC56" i="1"/>
  <c r="S57" i="1"/>
  <c r="V57" i="1" s="1"/>
  <c r="AI57" i="1"/>
  <c r="AC65" i="1"/>
  <c r="AE65" i="1"/>
  <c r="AC66" i="1"/>
  <c r="AE66" i="1"/>
  <c r="AI58" i="1"/>
  <c r="AI60" i="1"/>
  <c r="W62" i="1"/>
  <c r="W63" i="1"/>
  <c r="AI64" i="1"/>
  <c r="W65" i="1"/>
  <c r="W66" i="1"/>
  <c r="V67" i="1"/>
  <c r="AI68" i="1"/>
  <c r="AI70" i="1"/>
  <c r="AI74" i="1"/>
  <c r="AC45" i="1" l="1"/>
  <c r="AE30" i="1"/>
  <c r="AI13" i="1"/>
  <c r="AI72" i="1"/>
  <c r="S10" i="1"/>
  <c r="AF72" i="1"/>
  <c r="AC72" i="1"/>
  <c r="AI56" i="1"/>
  <c r="AI43" i="1"/>
  <c r="W15" i="1"/>
  <c r="S52" i="1"/>
  <c r="V52" i="1" s="1"/>
  <c r="AE27" i="1"/>
  <c r="S27" i="1" s="1"/>
  <c r="V27" i="1" s="1"/>
  <c r="P5" i="1"/>
  <c r="AI45" i="1"/>
  <c r="AC43" i="1"/>
  <c r="AF13" i="1"/>
  <c r="W27" i="1"/>
  <c r="S73" i="1"/>
  <c r="V73" i="1" s="1"/>
  <c r="S53" i="1"/>
  <c r="V53" i="1" s="1"/>
  <c r="AI44" i="1"/>
  <c r="AE62" i="1"/>
  <c r="AF62" i="1" s="1"/>
  <c r="AE14" i="1"/>
  <c r="AF14" i="1" s="1"/>
  <c r="AC73" i="1"/>
  <c r="AF73" i="1"/>
  <c r="AC53" i="1"/>
  <c r="AI53" i="1"/>
  <c r="S44" i="1"/>
  <c r="V44" i="1" s="1"/>
  <c r="AC42" i="1"/>
  <c r="AF50" i="1"/>
  <c r="S50" i="1"/>
  <c r="V50" i="1" s="1"/>
  <c r="AC52" i="1"/>
  <c r="AI52" i="1"/>
  <c r="AI50" i="1"/>
  <c r="S45" i="1"/>
  <c r="V45" i="1" s="1"/>
  <c r="S43" i="1"/>
  <c r="V43" i="1" s="1"/>
  <c r="AC10" i="1"/>
  <c r="AF10" i="1"/>
  <c r="W42" i="1"/>
  <c r="AF49" i="1"/>
  <c r="S49" i="1"/>
  <c r="V49" i="1" s="1"/>
  <c r="AF66" i="1"/>
  <c r="AI66" i="1"/>
  <c r="S66" i="1"/>
  <c r="V66" i="1" s="1"/>
  <c r="AF65" i="1"/>
  <c r="AI65" i="1"/>
  <c r="S65" i="1"/>
  <c r="V65" i="1" s="1"/>
  <c r="AF38" i="1"/>
  <c r="AI38" i="1"/>
  <c r="S38" i="1"/>
  <c r="V38" i="1" s="1"/>
  <c r="AE25" i="1"/>
  <c r="AC25" i="1"/>
  <c r="AC15" i="1"/>
  <c r="AE15" i="1"/>
  <c r="R5" i="1"/>
  <c r="V10" i="1"/>
  <c r="AF63" i="1"/>
  <c r="AI63" i="1"/>
  <c r="S63" i="1"/>
  <c r="V63" i="1" s="1"/>
  <c r="AF30" i="1"/>
  <c r="AI30" i="1"/>
  <c r="S30" i="1"/>
  <c r="V30" i="1" s="1"/>
  <c r="AE28" i="1"/>
  <c r="AC28" i="1"/>
  <c r="AE26" i="1"/>
  <c r="AC26" i="1"/>
  <c r="AE24" i="1"/>
  <c r="AC24" i="1"/>
  <c r="AI42" i="1"/>
  <c r="S42" i="1"/>
  <c r="V42" i="1" s="1"/>
  <c r="AF42" i="1"/>
  <c r="AI27" i="1" l="1"/>
  <c r="AF27" i="1"/>
  <c r="AI62" i="1"/>
  <c r="S62" i="1"/>
  <c r="V62" i="1" s="1"/>
  <c r="S14" i="1"/>
  <c r="V14" i="1" s="1"/>
  <c r="AI14" i="1"/>
  <c r="AC5" i="1"/>
  <c r="AI24" i="1"/>
  <c r="S24" i="1"/>
  <c r="V24" i="1" s="1"/>
  <c r="AF24" i="1"/>
  <c r="AI28" i="1"/>
  <c r="S28" i="1"/>
  <c r="V28" i="1" s="1"/>
  <c r="AF28" i="1"/>
  <c r="AI25" i="1"/>
  <c r="S25" i="1"/>
  <c r="V25" i="1" s="1"/>
  <c r="AF25" i="1"/>
  <c r="AI26" i="1"/>
  <c r="S26" i="1"/>
  <c r="V26" i="1" s="1"/>
  <c r="AF26" i="1"/>
  <c r="AF15" i="1"/>
  <c r="AI15" i="1"/>
  <c r="S15" i="1"/>
  <c r="V15" i="1" s="1"/>
  <c r="AE5" i="1"/>
  <c r="AI5" i="1" l="1"/>
  <c r="S5" i="1"/>
  <c r="AF5" i="1"/>
</calcChain>
</file>

<file path=xl/sharedStrings.xml><?xml version="1.0" encoding="utf-8"?>
<sst xmlns="http://schemas.openxmlformats.org/spreadsheetml/2006/main" count="316" uniqueCount="130">
  <si>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</si>
  <si>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</si>
  <si>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</si>
  <si>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</si>
  <si>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</si>
  <si>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</si>
  <si>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</si>
  <si>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</si>
  <si>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</si>
  <si>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</si>
  <si>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</si>
  <si>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</si>
  <si>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</si>
  <si>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</si>
  <si>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</si>
  <si>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</si>
  <si>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</si>
  <si>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</si>
  <si>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</si>
  <si>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</si>
  <si>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</si>
  <si>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</si>
  <si>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</si>
  <si>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</si>
  <si>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</si>
  <si>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</si>
  <si>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</si>
  <si>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</si>
  <si>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</si>
  <si>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</si>
  <si>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</si>
  <si>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16,06,</t>
  </si>
  <si>
    <t>09,06,</t>
  </si>
  <si>
    <t>02,06,</t>
  </si>
  <si>
    <t>21,04,</t>
  </si>
  <si>
    <t>14,04,</t>
  </si>
  <si>
    <t>БОНУС_Готовые чебупели сочные с мясом ТМ Горячая штучка  0,3кг зам    ПОКОМ</t>
  </si>
  <si>
    <t>шт</t>
  </si>
  <si>
    <t>бонус</t>
  </si>
  <si>
    <t>БОНУС_Пельмени Бульмени с говядиной и свининой ТМ Горячая штучка. флоу-пак сфера 0,7 кг ПОКОМ</t>
  </si>
  <si>
    <t>БОНУС_Хот-догстер ТМ Горячая штучка ТС Хот-Догстер флоу-пак 0,09 кг. ПОКОМ</t>
  </si>
  <si>
    <t>Вареники замороженные постные Благолепные с картофелем и грибами классическая форма, ВЕС,  ПОКОМ</t>
  </si>
  <si>
    <t>кг</t>
  </si>
  <si>
    <t>матрица</t>
  </si>
  <si>
    <t>нужно увеличить продажи!!!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</si>
  <si>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</si>
  <si>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</si>
  <si>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204"/>
      </rPr>
      <t xml:space="preserve"> / вместо 0,3</t>
    </r>
  </si>
  <si>
    <t>Готовые чебупели острые с мясом Горячая штучка 0,3 кг зам  ПОКОМ</t>
  </si>
  <si>
    <t>не в матрице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</si>
  <si>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</si>
  <si>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</si>
  <si>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есть ли потребность (кратность заказа 168шт.)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</si>
  <si>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</si>
  <si>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</si>
  <si>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дубль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</si>
  <si>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</si>
  <si>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</si>
  <si>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</si>
  <si>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</si>
  <si>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</si>
  <si>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Мини-сосиски в тесте 3,7кг ВЕС заморож. ТМ Зареченские  ПОКОМ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</si>
  <si>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204"/>
      </rPr>
      <t xml:space="preserve"> / есть дубль</t>
    </r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</si>
  <si>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</si>
  <si>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</si>
  <si>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</si>
  <si>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</si>
  <si>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Хрустящие ТМ Зареченские. ВЕС ПОКОМ</t>
  </si>
  <si>
    <t>нужно увеличить продажи / есть дубль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</si>
  <si>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</si>
  <si>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</si>
  <si>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нужно увеличить продажи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</si>
  <si>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</si>
  <si>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</si>
  <si>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</si>
  <si>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</si>
  <si>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</si>
  <si>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</si>
  <si>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</si>
  <si>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</si>
  <si>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новинка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</si>
  <si>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</si>
  <si>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</si>
  <si>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</si>
  <si>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</si>
  <si>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</si>
  <si>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</si>
  <si>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</si>
  <si>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Бульмени хрустящие с мясом 0,22 кг ТМ Горячая штучка  ПОКОМ</t>
  </si>
  <si>
    <t>Пельмени Медвежьи ушки с фермерской свининой и говядиной Большие 0,4кг ТМ Стародворье  ПОКОМ</t>
  </si>
  <si>
    <t>Пельмени Медвежьи ушки с фермерской свининой и говядиной Малые 0,4кг ТМ Стародворье  ПОКОМ</t>
  </si>
  <si>
    <t>Пельмени Медвежьи ушки с фермерской свининой и говядиной Малые 0,7кг  ПОКОМ</t>
  </si>
  <si>
    <t>Пельмени Мясорубские ТМ Стародворье фоупак равиоли 0,7 кг  ПОКОМ</t>
  </si>
  <si>
    <t>Пельмени Мясорубские с рубленой говядиной 0,7кг ТМ Стародворье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</si>
  <si>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</si>
  <si>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</si>
  <si>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</si>
  <si>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</si>
  <si>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</si>
  <si>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</si>
  <si>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</si>
  <si>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маслом, Горячая штучка 0,2кг    ПОКОМ</t>
  </si>
  <si>
    <t>Пирожки с мясом 3,7кг ВЕС ТМ Зареченские  ПОКОМ</t>
  </si>
  <si>
    <t>Пирожки с мясом, картофелем и грибами 3,7кг ВЕС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</si>
  <si>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</si>
  <si>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</si>
  <si>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есть дубль</t>
  </si>
  <si>
    <t>Хинкали Классические хинкали ВЕС,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</si>
  <si>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</si>
  <si>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</si>
  <si>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Хотстеры с сыром 0,25кг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</si>
  <si>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</si>
  <si>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</si>
  <si>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</si>
  <si>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Чебупели Курочка гриль ТМ Горячая штучка, 0,3 кг зам  ПОКОМ</t>
  </si>
  <si>
    <t>Чебупели с мясом ТМ Горячая штучка 0,48 кг XXL зам.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</si>
  <si>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</si>
  <si>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</si>
  <si>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</si>
  <si>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</si>
  <si>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Снеки «ЖАР-ладушки с мясом» Фикс.вес 0,2 ТМ «Стародворье»</t>
  </si>
  <si>
    <t>Пельмени «Мясные с говядиной» Фикс.вес 1 сфера ТМ «Стародворье»</t>
  </si>
  <si>
    <t>итого</t>
  </si>
  <si>
    <t>Наггетсы «Хрустящие с сочной курочкой» Фикс.вес 0,23 ТМ «Стародворье»</t>
  </si>
  <si>
    <t>в матрице</t>
  </si>
  <si>
    <t>Химич</t>
  </si>
  <si>
    <t>19,06,</t>
  </si>
  <si>
    <t>ротация на 0,24 (заказали)</t>
  </si>
  <si>
    <t>нужно увеличить продажи!!! / далее ротация на 0,2 (Химич 17,06,25 WA)</t>
  </si>
  <si>
    <t>метка2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</si>
</sst>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 ;[Red]\-0.0\ "/>
    <numFmt numFmtId="165" formatCode="0_ ;[Red]\-0\ "/>
  </numFmts>
  <fonts count="9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sz val="10"/>
      <name val="Arial"/>
      <charset val="204"/>
    </font>
    <font>
      <sz val="10"/>
      <color rgb="FFFF0000"/>
      <name val="Arial"/>
      <charset val="204"/>
    </font>
    <font>
      <b/>
      <sz val="11"/>
      <color rgb="FFFF0000"/>
      <name val="Calibri"/>
      <charset val="134"/>
    </font>
    <font>
      <b/>
      <sz val="10"/>
      <name val="Arial"/>
      <charset val="204"/>
    </font>
    <font>
      <b/>
      <sz val="10"/>
      <color rgb="FFFF0000"/>
      <name val="Arial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1" fillId="0" borderId="0" xfId="1" applyNumberFormat="1"/>
    <xf numFmtId="2" fontId="1" fillId="0" borderId="0" xfId="1" applyNumberFormat="1"/>
    <xf numFmtId="165" fontId="2" fillId="2" borderId="0" xfId="1" applyNumberFormat="1" applyFont="1" applyFill="1"/>
    <xf numFmtId="2" fontId="2" fillId="2" borderId="0" xfId="1" applyNumberFormat="1" applyFont="1" applyFill="1"/>
    <xf numFmtId="165" fontId="1" fillId="3" borderId="0" xfId="1" applyNumberFormat="1" applyFill="1"/>
    <xf numFmtId="165" fontId="3" fillId="4" borderId="0" xfId="1" applyNumberFormat="1" applyFont="1" applyFill="1"/>
    <xf numFmtId="165" fontId="1" fillId="4" borderId="0" xfId="1" applyNumberFormat="1" applyFill="1"/>
    <xf numFmtId="165" fontId="4" fillId="5" borderId="0" xfId="1" applyNumberFormat="1" applyFont="1" applyFill="1"/>
    <xf numFmtId="2" fontId="1" fillId="4" borderId="0" xfId="1" applyNumberFormat="1" applyFill="1"/>
    <xf numFmtId="165" fontId="1" fillId="6" borderId="0" xfId="1" applyNumberFormat="1" applyFill="1"/>
    <xf numFmtId="2" fontId="1" fillId="6" borderId="0" xfId="1" applyNumberFormat="1" applyFill="1"/>
    <xf numFmtId="165" fontId="3" fillId="6" borderId="0" xfId="1" applyNumberFormat="1" applyFont="1" applyFill="1"/>
    <xf numFmtId="165" fontId="5" fillId="2" borderId="0" xfId="1" applyNumberFormat="1" applyFont="1" applyFill="1"/>
    <xf numFmtId="165" fontId="1" fillId="4" borderId="1" xfId="1" applyNumberFormat="1" applyFill="1" applyBorder="1"/>
    <xf numFmtId="165" fontId="3" fillId="0" borderId="0" xfId="1" applyNumberFormat="1" applyFont="1"/>
    <xf numFmtId="165" fontId="1" fillId="0" borderId="1" xfId="1" applyNumberFormat="1" applyBorder="1"/>
    <xf numFmtId="165" fontId="1" fillId="6" borderId="1" xfId="1" applyNumberFormat="1" applyFill="1" applyBorder="1"/>
    <xf numFmtId="165" fontId="6" fillId="7" borderId="1" xfId="1" applyNumberFormat="1" applyFont="1" applyFill="1" applyBorder="1"/>
    <xf numFmtId="165" fontId="2" fillId="8" borderId="0" xfId="1" applyNumberFormat="1" applyFont="1" applyFill="1"/>
    <xf numFmtId="164" fontId="1" fillId="0" borderId="0" xfId="1" applyNumberFormat="1"/>
    <xf numFmtId="164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165" fontId="7" fillId="5" borderId="0" xfId="1" applyNumberFormat="1" applyFont="1" applyFill="1"/>
    <xf numFmtId="165" fontId="3" fillId="5" borderId="0" xfId="1" applyNumberFormat="1" applyFont="1" applyFill="1"/>
    <xf numFmtId="164" fontId="1" fillId="6" borderId="0" xfId="1" applyNumberFormat="1" applyFill="1"/>
    <xf numFmtId="165" fontId="6" fillId="7" borderId="0" xfId="1" applyNumberFormat="1" applyFont="1" applyFill="1"/>
    <xf numFmtId="165" fontId="1" fillId="5" borderId="0" xfId="1" applyNumberFormat="1" applyFill="1"/>
    <xf numFmtId="165" fontId="1" fillId="9" borderId="0" xfId="1" applyNumberFormat="1" applyFill="1"/>
    <xf numFmtId="165" fontId="8" fillId="9" borderId="0" xfId="1" applyNumberFormat="1" applyFont="1" applyFill="1"/>
    <xf numFmtId="2" fontId="1" fillId="9" borderId="0" xfId="1" applyNumberFormat="1" applyFill="1"/>
    <xf numFmtId="165" fontId="3" fillId="9" borderId="0" xfId="1" applyNumberFormat="1" applyFont="1" applyFill="1"/>
    <xf numFmtId="165" fontId="1" fillId="9" borderId="1" xfId="1" applyNumberFormat="1" applyFill="1" applyBorder="1"/>
    <xf numFmtId="164" fontId="1" fillId="9" borderId="0" xfId="1" applyNumberFormat="1" applyFill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2;&#1086;&#1074;&#1072;\Desktop\&#1051;&#1086;&#1075;&#1080;&#1089;&#1090;&#1080;&#1095;&#1077;&#1089;&#1082;&#1080;&#1081;%20&#1055;&#1072;&#1088;&#1090;&#1085;&#1105;&#1088;\&#1047;&#1040;&#1050;&#1040;&#1047;&#1067;%20&#1053;&#1040;%20&#1047;&#1040;&#1042;&#1054;&#1044;\&#1053;&#1086;&#1074;&#1086;&#1088;&#1086;&#1089;&#1089;&#1080;&#1081;&#1089;&#1082;\&#1087;&#1088;&#1086;&#1076;&#1072;&#1078;&#1080;%20&#1053;&#1086;&#1074;&#1086;&#1088;&#1086;&#1089;&#1089;&#1080;&#1081;&#1089;&#1082;%2003,06,25-09,06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2;&#1086;&#1074;&#1072;\Desktop\&#1051;&#1086;&#1075;&#1080;&#1089;&#1090;&#1080;&#1095;&#1077;&#1089;&#1082;&#1080;&#1081;%20&#1055;&#1072;&#1088;&#1090;&#1085;&#1105;&#1088;\&#1047;&#1040;&#1050;&#1040;&#1047;&#1067;%20&#1053;&#1040;%20&#1047;&#1040;&#1042;&#1054;&#1044;\&#1053;&#1086;&#1074;&#1086;&#1088;&#1086;&#1089;&#1089;&#1080;&#1081;&#1089;&#1082;\&#1087;&#1088;&#1086;&#1076;&#1072;&#1078;&#1080;%20&#1053;&#1086;&#1074;&#1086;&#1088;&#1086;&#1089;&#1089;&#1080;&#1081;&#1089;&#1082;%2017,05,25-02,06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03.06.2025 - 09.06.2025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"ОСТАНКИНО НОВОРОССИЙСК (с...; ПОКОМ - НОВОРОССИЙСК (скл...; ЗАМОРОЗКА НОВОРОССИЙСК (с..."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005  Колбаса Докторская ГОСТ, Вязанка вектор,ВЕС. ПОКОМ</v>
          </cell>
          <cell r="D7">
            <v>193.298</v>
          </cell>
          <cell r="F7">
            <v>193.298</v>
          </cell>
        </row>
        <row r="8">
          <cell r="A8" t="str">
            <v>016  Сосиски Вязанка Молочные, Вязанка вискофан  ВЕС.ПОКОМ</v>
          </cell>
          <cell r="D8">
            <v>91.066999999999993</v>
          </cell>
          <cell r="F8">
            <v>91.066999999999993</v>
          </cell>
        </row>
        <row r="9">
          <cell r="A9" t="str">
            <v>017  Сосиски Вязанка Сливочные, Вязанка амицел ВЕС.ПОКОМ</v>
          </cell>
          <cell r="D9">
            <v>75.173000000000002</v>
          </cell>
          <cell r="F9">
            <v>75.173000000000002</v>
          </cell>
        </row>
        <row r="10">
          <cell r="A10" t="str">
            <v>023  Колбаса Докторская ГОСТ, Вязанка вектор, 0,4 кг, ПОКОМ</v>
          </cell>
          <cell r="D10">
            <v>133.13560000000001</v>
          </cell>
          <cell r="F10">
            <v>332.839</v>
          </cell>
        </row>
        <row r="11">
          <cell r="A11" t="str">
            <v>030  Сосиски Вязанка Молочные, Вязанка вискофан МГС, 0.45кг, ПОКОМ</v>
          </cell>
          <cell r="D11">
            <v>-0.9</v>
          </cell>
          <cell r="F11">
            <v>-2</v>
          </cell>
        </row>
        <row r="12">
          <cell r="A12" t="str">
            <v>031  Сосиски Вязанка Сливочные, Вязанка амицел МГС, 0.33кг, ТМ Стародворские колбасы</v>
          </cell>
          <cell r="D12">
            <v>131.34</v>
          </cell>
          <cell r="F12">
            <v>398</v>
          </cell>
        </row>
        <row r="13">
          <cell r="A13" t="str">
            <v>032  Сосиски Вязанка Сливочные, Вязанка амицел МГС, 0.45кг, ПОКОМ</v>
          </cell>
          <cell r="D13">
            <v>-0.9</v>
          </cell>
          <cell r="F13">
            <v>-2</v>
          </cell>
        </row>
        <row r="14">
          <cell r="A14" t="str">
            <v>047  Кол Баварская, белков.обол. в термоусад. пакете 0.17 кг, ТМ Стародворье  ПОКОМ</v>
          </cell>
          <cell r="D14">
            <v>6.8</v>
          </cell>
          <cell r="F14">
            <v>40</v>
          </cell>
        </row>
        <row r="15">
          <cell r="A15" t="str">
            <v>062  Колбаса Кракушка пряная с сальцем, 0.3кг в/у п/к, БАВАРУШКА ПОКОМ</v>
          </cell>
          <cell r="D15">
            <v>51.3</v>
          </cell>
          <cell r="F15">
            <v>171</v>
          </cell>
        </row>
        <row r="16">
          <cell r="A16" t="str">
            <v>083  Колбаса Швейцарская 0,17 кг., ШТ., сырокопченая   ПОКОМ</v>
          </cell>
          <cell r="D16">
            <v>18.7</v>
          </cell>
          <cell r="F16">
            <v>110</v>
          </cell>
        </row>
        <row r="17">
          <cell r="A17" t="str">
            <v>118  Колбаса Сервелат Филейбургский с филе сочного окорока, в/у 0,35 кг срез, БАВАРУШКА ПОКОМ</v>
          </cell>
          <cell r="D17">
            <v>-4.2</v>
          </cell>
          <cell r="F17">
            <v>-12</v>
          </cell>
        </row>
        <row r="18">
          <cell r="A18" t="str">
            <v>200  Ветчина Дугушка ТМ Стародворье, вектор в/у    ПОКОМ</v>
          </cell>
          <cell r="D18">
            <v>40.273000000000003</v>
          </cell>
          <cell r="F18">
            <v>40.273000000000003</v>
          </cell>
        </row>
        <row r="19">
          <cell r="A19" t="str">
            <v>201  Ветчина Нежная ТМ Особый рецепт, (2,5кг), ПОКОМ</v>
          </cell>
          <cell r="D19">
            <v>1207.979</v>
          </cell>
          <cell r="F19">
            <v>1207.979</v>
          </cell>
        </row>
        <row r="20">
          <cell r="A20" t="str">
            <v>215  Колбаса Докторская ГОСТ Дугушка, ВЕС, ТМ Стародворье ПОКОМ</v>
          </cell>
          <cell r="D20">
            <v>31.4</v>
          </cell>
          <cell r="F20">
            <v>31.4</v>
          </cell>
        </row>
        <row r="21">
          <cell r="A21" t="str">
            <v>219  Колбаса Докторская Особая ТМ Особый рецепт, ВЕС  ПОКОМ</v>
          </cell>
          <cell r="D21">
            <v>879.84100000000001</v>
          </cell>
          <cell r="F21">
            <v>879.84100000000001</v>
          </cell>
        </row>
        <row r="22">
          <cell r="A22" t="str">
            <v>229  Колбаса Молочная Дугушка, в/у, ВЕС, ТМ Стародворье   ПОКОМ</v>
          </cell>
          <cell r="D22">
            <v>35.941000000000003</v>
          </cell>
          <cell r="F22">
            <v>35.941000000000003</v>
          </cell>
        </row>
        <row r="23">
          <cell r="A23" t="str">
            <v>236  Колбаса Рубленая ЗАПЕЧ. Дугушка ТМ Стародворье, вектор, в/к    ПОКОМ</v>
          </cell>
          <cell r="D23">
            <v>21.701000000000001</v>
          </cell>
          <cell r="F23">
            <v>21.701000000000001</v>
          </cell>
        </row>
        <row r="24">
          <cell r="A24" t="str">
            <v>239  Колбаса Салями запеч Дугушка, оболочка вектор, ВЕС, ТМ Стародворье  ПОКОМ</v>
          </cell>
          <cell r="D24">
            <v>25.745000000000001</v>
          </cell>
          <cell r="F24">
            <v>25.745000000000001</v>
          </cell>
        </row>
        <row r="25">
          <cell r="A25" t="str">
            <v>242  Колбаса Сервелат ЗАПЕЧ.Дугушка ТМ Стародворье, вектор, в/к     ПОКОМ</v>
          </cell>
          <cell r="D25">
            <v>33.417999999999999</v>
          </cell>
          <cell r="F25">
            <v>33.417999999999999</v>
          </cell>
        </row>
        <row r="26">
          <cell r="A26" t="str">
            <v>243  Колбаса Сервелат Зернистый, ВЕС.  ПОКОМ</v>
          </cell>
          <cell r="D26">
            <v>117.96599999999999</v>
          </cell>
          <cell r="F26">
            <v>117.96599999999999</v>
          </cell>
        </row>
        <row r="27">
          <cell r="A27" t="str">
            <v>244  Колбаса Сервелат Кремлевский, ВЕС. ПОКОМ</v>
          </cell>
          <cell r="D27">
            <v>2.16</v>
          </cell>
          <cell r="F27">
            <v>2.16</v>
          </cell>
        </row>
        <row r="28">
          <cell r="A28" t="str">
            <v>247  Сардельки Нежные, ВЕС.  ПОКОМ</v>
          </cell>
          <cell r="D28">
            <v>177.22</v>
          </cell>
          <cell r="F28">
            <v>177.22</v>
          </cell>
        </row>
        <row r="29">
          <cell r="A29" t="str">
            <v>248  Сардельки Сочные ТМ Особый рецепт,   ПОКОМ</v>
          </cell>
          <cell r="D29">
            <v>-2.8279999999999998</v>
          </cell>
          <cell r="F29">
            <v>-2.8279999999999998</v>
          </cell>
        </row>
        <row r="30">
          <cell r="A30" t="str">
            <v>250  Сардельки стародворские с говядиной в обол. NDX, ВЕС. ПОКОМ</v>
          </cell>
          <cell r="D30">
            <v>456.96600000000001</v>
          </cell>
          <cell r="F30">
            <v>456.96600000000001</v>
          </cell>
        </row>
        <row r="31">
          <cell r="A31" t="str">
            <v>253  Сосиски Ганноверские   ПОКОМ</v>
          </cell>
          <cell r="D31">
            <v>2506.0189999999998</v>
          </cell>
          <cell r="F31">
            <v>2506.0189999999998</v>
          </cell>
        </row>
        <row r="32">
          <cell r="A32" t="str">
            <v>255  Сосиски Молочные для завтрака ТМ Особый рецепт, п/а МГС, ВЕС, ТМ Стародворье  ПОКОМ</v>
          </cell>
          <cell r="D32">
            <v>55.74</v>
          </cell>
          <cell r="F32">
            <v>55.74</v>
          </cell>
        </row>
        <row r="33">
          <cell r="A33" t="str">
            <v>263  Шпикачки Стародворские, ВЕС.  ПОКОМ</v>
          </cell>
          <cell r="D33">
            <v>101.672</v>
          </cell>
          <cell r="F33">
            <v>101.672</v>
          </cell>
        </row>
        <row r="34">
          <cell r="A34" t="str">
            <v>272  Колбаса Сервелат Филедворский, фиброуз, в/у 0,35 кг срез,  ПОКОМ</v>
          </cell>
          <cell r="D34">
            <v>51.1</v>
          </cell>
          <cell r="F34">
            <v>146</v>
          </cell>
        </row>
        <row r="35">
          <cell r="A35" t="str">
            <v>273  Сосиски Сочинки с сочной грудинкой, МГС 0.4кг,   ПОКОМ</v>
          </cell>
          <cell r="D35">
            <v>144.4</v>
          </cell>
          <cell r="F35">
            <v>361</v>
          </cell>
        </row>
        <row r="36">
          <cell r="A36" t="str">
            <v>278  Сосиски Сочинки с сочным окороком, МГС 0.4кг,   ПОКОМ</v>
          </cell>
          <cell r="D36">
            <v>91.6</v>
          </cell>
          <cell r="F36">
            <v>229</v>
          </cell>
        </row>
        <row r="37">
          <cell r="A37" t="str">
            <v>279  Колбаса Докторский гарант, Вязанка вектор, 0,4 кг.  ПОКОМ</v>
          </cell>
          <cell r="D37">
            <v>60.4</v>
          </cell>
          <cell r="F37">
            <v>151</v>
          </cell>
        </row>
        <row r="38">
          <cell r="A38" t="str">
            <v>281  Сосиски Молочные для завтрака ТМ Особый рецепт, 0,4кг  ПОКОМ</v>
          </cell>
          <cell r="D38">
            <v>60.8</v>
          </cell>
          <cell r="F38">
            <v>152</v>
          </cell>
        </row>
        <row r="39">
          <cell r="A39" t="str">
            <v>285  Паштет печеночный со слив.маслом ТМ Стародворье ламистер 0,1 кг  ПОКОМ</v>
          </cell>
          <cell r="D39">
            <v>20.7</v>
          </cell>
          <cell r="F39">
            <v>207</v>
          </cell>
        </row>
        <row r="40">
          <cell r="A40" t="str">
            <v>291  Сосиски Молокуши миникушай ТМ Вязанка, 0.33кг, ПОКОМ</v>
          </cell>
          <cell r="D40">
            <v>101.64</v>
          </cell>
          <cell r="F40">
            <v>308</v>
          </cell>
        </row>
        <row r="41">
          <cell r="A41" t="str">
            <v>296  Колбаса Мясорубская с рубленой грудинкой 0,35кг срез ТМ Стародворье  ПОКОМ</v>
          </cell>
          <cell r="D41">
            <v>78.05</v>
          </cell>
          <cell r="F41">
            <v>223</v>
          </cell>
        </row>
        <row r="42">
          <cell r="A42" t="str">
            <v>305  Колбаса Сервелат Мясорубский с мелкорубленным окороком в/у  ТМ Стародворье ВЕС   ПОКОМ</v>
          </cell>
          <cell r="D42">
            <v>24.925000000000001</v>
          </cell>
          <cell r="F42">
            <v>24.925000000000001</v>
          </cell>
        </row>
        <row r="43">
          <cell r="A43" t="str">
            <v>306  Колбаса Салями Мясорубская с рубленым шпиком 0,35 кг срез ТМ Стародворье   Поком</v>
          </cell>
          <cell r="D43">
            <v>64.05</v>
          </cell>
          <cell r="F43">
            <v>183</v>
          </cell>
        </row>
        <row r="44">
          <cell r="A44" t="str">
            <v>307  Колбаса Сервелат Мясорубский с мелкорубленным окороком 0,35 кг срез ТМ Стародворье   Поком</v>
          </cell>
          <cell r="D44">
            <v>100.1</v>
          </cell>
          <cell r="F44">
            <v>286</v>
          </cell>
        </row>
        <row r="45">
          <cell r="A45" t="str">
            <v>312  Ветчина Филейская ВЕС ТМ  Вязанка ТС Столичная  ПОКОМ</v>
          </cell>
          <cell r="D45">
            <v>350.75599999999997</v>
          </cell>
          <cell r="F45">
            <v>350.75599999999997</v>
          </cell>
        </row>
        <row r="46">
          <cell r="A46" t="str">
            <v>315  Колбаса вареная Молокуша ТМ Вязанка ВЕС, ПОКОМ</v>
          </cell>
          <cell r="D46">
            <v>159.75</v>
          </cell>
          <cell r="F46">
            <v>159.75</v>
          </cell>
        </row>
        <row r="47">
          <cell r="A47" t="str">
            <v>316  Колбаса Нежная ТМ Зареченские ВЕС  ПОКОМ</v>
          </cell>
          <cell r="D47">
            <v>15.021000000000001</v>
          </cell>
          <cell r="F47">
            <v>15.021000000000001</v>
          </cell>
        </row>
        <row r="48">
          <cell r="A48" t="str">
            <v>317 Колбаса Сервелат Рижский ТМ Зареченские, ВЕС  ПОКОМ</v>
          </cell>
          <cell r="D48">
            <v>99.495999999999995</v>
          </cell>
          <cell r="F48">
            <v>99.495999999999995</v>
          </cell>
        </row>
        <row r="49">
          <cell r="A49" t="str">
            <v>319  Колбаса вареная Филейская ТМ Вязанка ТС Классическая, 0,45 кг. ПОКОМ</v>
          </cell>
          <cell r="D49">
            <v>186.75</v>
          </cell>
          <cell r="F49">
            <v>415</v>
          </cell>
        </row>
        <row r="50">
          <cell r="A50" t="str">
            <v>321  Колбаса Сервелат Пражский ТМ Зареченские, ВЕС ПОКОМ</v>
          </cell>
          <cell r="D50">
            <v>173.989</v>
          </cell>
          <cell r="F50">
            <v>173.989</v>
          </cell>
        </row>
        <row r="51">
          <cell r="A51" t="str">
            <v>322  Колбаса вареная Молокуша 0,45кг ТМ Вязанка  ПОКОМ</v>
          </cell>
          <cell r="D51">
            <v>203.85</v>
          </cell>
          <cell r="F51">
            <v>453</v>
          </cell>
        </row>
        <row r="52">
          <cell r="A52" t="str">
            <v>324  Ветчина Филейская ТМ Вязанка Столичная 0,45 кг ПОКОМ</v>
          </cell>
          <cell r="D52">
            <v>97.2</v>
          </cell>
          <cell r="F52">
            <v>216</v>
          </cell>
        </row>
        <row r="53">
          <cell r="A53" t="str">
            <v>330  Колбаса вареная Филейская ТМ Вязанка ТС Классическая ВЕС  ПОКОМ</v>
          </cell>
          <cell r="D53">
            <v>299.66300000000001</v>
          </cell>
          <cell r="F53">
            <v>299.66300000000001</v>
          </cell>
        </row>
        <row r="54">
          <cell r="A54" t="str">
            <v>333  Колбаса Балыковая, Вязанка фиброуз в/у, ВЕС ПОКОМ</v>
          </cell>
          <cell r="D54">
            <v>16.472000000000001</v>
          </cell>
          <cell r="F54">
            <v>16.472000000000001</v>
          </cell>
        </row>
        <row r="55">
          <cell r="A55" t="str">
            <v>334  Паштет Любительский ТМ Стародворье ламистер 0,1 кг  ПОКОМ</v>
          </cell>
          <cell r="D55">
            <v>17.5</v>
          </cell>
          <cell r="F55">
            <v>175</v>
          </cell>
        </row>
        <row r="56">
          <cell r="A56" t="str">
            <v>335  Колбаса Сливушка ТМ Вязанка. ВЕС.  ПОКОМ</v>
          </cell>
          <cell r="D56">
            <v>56.459000000000003</v>
          </cell>
          <cell r="F56">
            <v>56.459000000000003</v>
          </cell>
        </row>
        <row r="57">
          <cell r="A57" t="str">
            <v>338  Паштет печеночный с морковью ТМ Стародворье ламистер 0,1 кг.  ПОКОМ</v>
          </cell>
          <cell r="D57">
            <v>15.1</v>
          </cell>
          <cell r="F57">
            <v>151</v>
          </cell>
        </row>
        <row r="58">
          <cell r="A58" t="str">
            <v>342 Сосиски Сочинки Молочные ТМ Стародворье 0,4 кг ПОКОМ</v>
          </cell>
          <cell r="D58">
            <v>106.8</v>
          </cell>
          <cell r="F58">
            <v>267</v>
          </cell>
        </row>
        <row r="59">
          <cell r="A59" t="str">
            <v>343 Сосиски Сочинки Сливочные ТМ Стародворье  0,4 кг</v>
          </cell>
          <cell r="D59">
            <v>106</v>
          </cell>
          <cell r="F59">
            <v>265</v>
          </cell>
        </row>
        <row r="60">
          <cell r="A60" t="str">
            <v>346  Колбаса Сочинка зернистая с сочной грудинкой ТМ Стародворье.ВЕС ПОКОМ</v>
          </cell>
          <cell r="D60">
            <v>31.475000000000001</v>
          </cell>
          <cell r="F60">
            <v>31.475000000000001</v>
          </cell>
        </row>
        <row r="61">
          <cell r="A61" t="str">
            <v>387  Колбаса вареная Мусульманская Халяль ТМ Вязанка, 0,4 кг ПОКОМ</v>
          </cell>
          <cell r="D61">
            <v>51.2</v>
          </cell>
          <cell r="F61">
            <v>128</v>
          </cell>
        </row>
        <row r="62">
          <cell r="A62" t="str">
            <v>388  Сосиски Восточные Халяль ТМ Вязанка 0,33 кг АК. ПОКОМ</v>
          </cell>
          <cell r="D62">
            <v>52.14</v>
          </cell>
          <cell r="F62">
            <v>158</v>
          </cell>
        </row>
        <row r="63">
          <cell r="A63" t="str">
            <v>394 Колбаса полукопченая Аль-Ислами халяль ТМ Вязанка оболочка фиброуз в в/у 0,35 кг  ПОКОМ</v>
          </cell>
          <cell r="D63">
            <v>36.75</v>
          </cell>
          <cell r="F63">
            <v>105</v>
          </cell>
        </row>
        <row r="64">
          <cell r="A64" t="str">
            <v>410  Сосиски Баварские с сыром ТМ Стародворье 0,35 кг. ПОКОМ</v>
          </cell>
          <cell r="D64">
            <v>106.4</v>
          </cell>
          <cell r="F64">
            <v>304</v>
          </cell>
        </row>
        <row r="65">
          <cell r="A65" t="str">
            <v>412  Сосиски Баварские ТМ Стародворье 0,35 кг ПОКОМ</v>
          </cell>
          <cell r="D65">
            <v>133</v>
          </cell>
          <cell r="F65">
            <v>380</v>
          </cell>
        </row>
        <row r="66">
          <cell r="A66" t="str">
            <v>434  Колбаса Сервелат Кремлевский в вакуумной упаковке ТМ Стародворье.ВЕС  ПОКОМ</v>
          </cell>
          <cell r="D66">
            <v>428.27100000000002</v>
          </cell>
          <cell r="F66">
            <v>428.27100000000002</v>
          </cell>
        </row>
        <row r="67">
          <cell r="A67" t="str">
            <v>449  Колбаса Дугушка Стародворская ВЕС ТС Дугушка ПОКОМ</v>
          </cell>
          <cell r="D67">
            <v>-1.248</v>
          </cell>
          <cell r="F67">
            <v>-1.248</v>
          </cell>
        </row>
        <row r="68">
          <cell r="A68" t="str">
            <v>452  Колбаса Со шпиком ВЕС большой батон ТМ Особый рецепт  ПОКОМ</v>
          </cell>
          <cell r="D68">
            <v>329.08300000000003</v>
          </cell>
          <cell r="F68">
            <v>329.08300000000003</v>
          </cell>
        </row>
        <row r="69">
          <cell r="A69" t="str">
            <v>456  Колбаса Филейная ТМ Особый рецепт ВЕС большой батон  ПОКОМ</v>
          </cell>
          <cell r="D69">
            <v>-3.4569999999999999</v>
          </cell>
          <cell r="F69">
            <v>-3.4569999999999999</v>
          </cell>
        </row>
        <row r="70">
          <cell r="A70" t="str">
            <v>457  Колбаса Молочная ТМ Особый рецепт ВЕС большой батон  ПОКОМ</v>
          </cell>
          <cell r="D70">
            <v>198.864</v>
          </cell>
          <cell r="F70">
            <v>198.864</v>
          </cell>
        </row>
        <row r="71">
          <cell r="A71" t="str">
            <v>460  Колбаса Стародворская Традиционная ВЕС ТМ Стародворье в оболочке полиамид. ПОКОМ</v>
          </cell>
          <cell r="D71">
            <v>508.15499999999997</v>
          </cell>
          <cell r="F71">
            <v>508.15499999999997</v>
          </cell>
        </row>
        <row r="72">
          <cell r="A72" t="str">
            <v>462  Колбаса Со шпиком ТМ Особый рецепт в оболочке полиамид 0,5 кг. ПОКОМ</v>
          </cell>
          <cell r="D72">
            <v>46.244</v>
          </cell>
          <cell r="F72">
            <v>92.488</v>
          </cell>
        </row>
        <row r="73">
          <cell r="A73" t="str">
            <v>463  Колбаса Молочная Традиционнаяв оболочке полиамид.ТМ Стародворье. ВЕС ПОКОМ</v>
          </cell>
          <cell r="D73">
            <v>111.096</v>
          </cell>
          <cell r="F73">
            <v>111.096</v>
          </cell>
        </row>
        <row r="74">
          <cell r="A74" t="str">
            <v>464  Колбаса Стародворская Традиционная со шпиком оболочке полиамид ТМ Стародворье.</v>
          </cell>
          <cell r="D74">
            <v>84.704999999999998</v>
          </cell>
          <cell r="F74">
            <v>84.704999999999998</v>
          </cell>
        </row>
        <row r="75">
          <cell r="A75" t="str">
            <v>466  Сосиски Ганноверские в оболочке амицел в модиф. газовой среде 0,5 кг ТМ Стародворье. ПОКОМ</v>
          </cell>
          <cell r="D75">
            <v>108.5</v>
          </cell>
          <cell r="F75">
            <v>217</v>
          </cell>
        </row>
        <row r="76">
          <cell r="A76" t="str">
            <v>467  Колбаса Филейная 0,5кг ТМ Особый рецепт  ПОКОМ</v>
          </cell>
          <cell r="D76">
            <v>62.5</v>
          </cell>
          <cell r="F76">
            <v>125</v>
          </cell>
        </row>
        <row r="77">
          <cell r="A77" t="str">
            <v>468  Колбаса Стародворская Традиционная ТМ Стародворье в оболочке полиамид 0,4 кг. ПОКОМ</v>
          </cell>
          <cell r="D77">
            <v>66.400000000000006</v>
          </cell>
          <cell r="F77">
            <v>166</v>
          </cell>
        </row>
        <row r="78">
          <cell r="A78" t="str">
            <v>469  Колбаса Филедворская по-стародворски ТМ Стародворье в оболочке полиамид.ВЕС  ПОКОМ</v>
          </cell>
          <cell r="D78">
            <v>359.35700000000003</v>
          </cell>
          <cell r="F78">
            <v>359.35700000000003</v>
          </cell>
        </row>
        <row r="79">
          <cell r="A79" t="str">
            <v>481  Колбаса Филейная оригинальная ВЕС 1,87кг ТМ Особый рецепт большой батон  ПОКОМ</v>
          </cell>
          <cell r="D79">
            <v>23.367999999999999</v>
          </cell>
          <cell r="F79">
            <v>23.367999999999999</v>
          </cell>
        </row>
        <row r="80">
          <cell r="A80" t="str">
            <v>483  Колбаса Молочная Традиционная ТМ Стародворье в оболочке полиамид 0,4 кг. ПОКОМ</v>
          </cell>
          <cell r="D80">
            <v>48</v>
          </cell>
          <cell r="F80">
            <v>120</v>
          </cell>
        </row>
        <row r="81">
          <cell r="A81" t="str">
            <v>485  Колбаса Молочная по-стародворски ТМ Стародворье в оболочке полиамид. ВЕС ПОКОМ</v>
          </cell>
          <cell r="D81">
            <v>43.286999999999999</v>
          </cell>
          <cell r="F81">
            <v>43.286999999999999</v>
          </cell>
        </row>
        <row r="82">
          <cell r="A82" t="str">
            <v>495  Колбаса Сочинка по-европейски с сочной грудинкой 0,3кг ТМ Стародворье  ПОКОМ</v>
          </cell>
          <cell r="D82">
            <v>71.099999999999994</v>
          </cell>
          <cell r="F82">
            <v>237</v>
          </cell>
        </row>
        <row r="83">
          <cell r="A83" t="str">
            <v>496  Колбаса Сочинка по-фински с сочным окроком 0,3кг ТМ Стародворье  ПОКОМ</v>
          </cell>
          <cell r="D83">
            <v>31.8</v>
          </cell>
          <cell r="F83">
            <v>106</v>
          </cell>
        </row>
        <row r="84">
          <cell r="A84" t="str">
            <v>498  Колбаса Сочинка рубленая с сочным окороком 0,3кг ТМ Стародворье  ПОКОМ</v>
          </cell>
          <cell r="D84">
            <v>27.6</v>
          </cell>
          <cell r="F84">
            <v>92</v>
          </cell>
        </row>
        <row r="85">
          <cell r="A85" t="str">
            <v>519  Грудинка 0,12 кг нарезка ТМ Стародворье  ПОКОМ</v>
          </cell>
          <cell r="D85">
            <v>9.36</v>
          </cell>
          <cell r="F85">
            <v>78</v>
          </cell>
        </row>
        <row r="86">
          <cell r="A86" t="str">
            <v>520  Колбаса Мраморная ТМ Стародворье в вакуумной упаковке 0,07 кг нарезка  ПОКОМ</v>
          </cell>
          <cell r="D86">
            <v>3.85</v>
          </cell>
          <cell r="F86">
            <v>55</v>
          </cell>
        </row>
        <row r="87">
          <cell r="A87" t="str">
            <v>521  Бекон ТМ Стародворье в вакуумной упаковке 0,12кг нарезка  ПОКОМ</v>
          </cell>
          <cell r="D87">
            <v>7.32</v>
          </cell>
          <cell r="F87">
            <v>61</v>
          </cell>
        </row>
        <row r="88">
          <cell r="A88" t="str">
            <v>526  Корейка вяленая выдержанная нарезка 0,05кг ТМ Стародворье  ПОКОМ</v>
          </cell>
          <cell r="D88">
            <v>6.4</v>
          </cell>
          <cell r="F88">
            <v>128</v>
          </cell>
        </row>
        <row r="89">
          <cell r="A89" t="str">
            <v>527  Окорок Прошутто выдержанный нарезка 0,055кг ТМ Стародворье  ПОКОМ</v>
          </cell>
          <cell r="D89">
            <v>4.5650000000000004</v>
          </cell>
          <cell r="F89">
            <v>83</v>
          </cell>
        </row>
        <row r="90">
          <cell r="A90" t="str">
            <v>529  Бекон выдержанный нарезка 0,055кг ТМ Стародворье  ПОКОМ</v>
          </cell>
          <cell r="D90">
            <v>5.0599999999999996</v>
          </cell>
          <cell r="F90">
            <v>92</v>
          </cell>
        </row>
        <row r="91">
          <cell r="A91" t="str">
            <v>530  Окорок Хамон выдержанный нарезка 0,055кг ТМ Стародворье  ПОКОМ</v>
          </cell>
          <cell r="D91">
            <v>4.0149999999999997</v>
          </cell>
          <cell r="F91">
            <v>73</v>
          </cell>
        </row>
        <row r="92">
          <cell r="A92" t="str">
            <v>298  Колбаса Сливушка ТМ Вязанка, 0,375кг,  ПОКОМ</v>
          </cell>
          <cell r="D92">
            <v>137.625</v>
          </cell>
          <cell r="F92">
            <v>367</v>
          </cell>
        </row>
        <row r="93">
          <cell r="A93" t="str">
            <v>БОНУС_ 307  Колбаса Сервелат Мясорубский с мелкорубленным окороком 0,35 кг срез ТМ Стародворье</v>
          </cell>
          <cell r="D93">
            <v>8.0500000000000007</v>
          </cell>
          <cell r="F93">
            <v>23</v>
          </cell>
        </row>
        <row r="94">
          <cell r="A94" t="str">
            <v>БОНУС_ 319  Колбаса вареная Филейская ТМ Вязанка ТС Классическая, 0,45 кг. ПОКОМ</v>
          </cell>
          <cell r="D94">
            <v>49.5</v>
          </cell>
          <cell r="F94">
            <v>110</v>
          </cell>
        </row>
        <row r="95">
          <cell r="A95" t="str">
            <v>БОНУС_ 412  Сосиски Баварские ТМ Стародворье 0,35 кг ПОКОМ</v>
          </cell>
          <cell r="D95">
            <v>28</v>
          </cell>
          <cell r="F95">
            <v>80</v>
          </cell>
        </row>
        <row r="96">
          <cell r="A96" t="str">
            <v>БОНУС_412  Сосиски Баварские ТМ Стародворье 0,35 кг ПОКОМ</v>
          </cell>
          <cell r="D96">
            <v>-0.35</v>
          </cell>
          <cell r="F96">
            <v>-1</v>
          </cell>
        </row>
        <row r="97">
          <cell r="A97" t="str">
            <v>БОНУС_Готовые чебупели сочные с мясом ТМ Горячая штучка  0,3кг зам    ПОКОМ</v>
          </cell>
          <cell r="D97">
            <v>21.9</v>
          </cell>
          <cell r="F97">
            <v>73</v>
          </cell>
        </row>
        <row r="98">
          <cell r="A98" t="str">
            <v>БОНУС_Колбаса Докторская Особая ТМ Особый рецепт, ВЕС  ПОКОМ</v>
          </cell>
          <cell r="D98">
            <v>62.139000000000003</v>
          </cell>
          <cell r="F98">
            <v>62.139000000000003</v>
          </cell>
        </row>
        <row r="99">
          <cell r="A99" t="str">
            <v>БОНУС_Колбаса Сервелат Мясорубский с мелкорубленным окороком в/у  ТМ Стародворье ВЕС   ПОКОМ</v>
          </cell>
          <cell r="D99">
            <v>2.1480000000000001</v>
          </cell>
          <cell r="F99">
            <v>2.1480000000000001</v>
          </cell>
        </row>
        <row r="100">
          <cell r="A100" t="str">
            <v>БОНУС_Пельмени Бульмени с говядиной и свининой ТМ Горячая штучка. флоу-пак сфера 0,7 кг ПОКОМ</v>
          </cell>
          <cell r="D100">
            <v>24.5</v>
          </cell>
          <cell r="F100">
            <v>35</v>
          </cell>
        </row>
        <row r="101">
          <cell r="A101" t="str">
            <v>Вареники замороженные постные Благолепные с картофелем и грибами классическая форма, ВЕС,  ПОКОМ</v>
          </cell>
          <cell r="D101">
            <v>15</v>
          </cell>
          <cell r="F101">
            <v>15</v>
          </cell>
        </row>
        <row r="102">
          <cell r="A102" t="str">
            <v>Готовые бельмеши сочные с мясом ТМ Горячая штучка 0,3кг зам  ПОКОМ</v>
          </cell>
          <cell r="D102">
            <v>4.5</v>
          </cell>
          <cell r="F102">
            <v>15</v>
          </cell>
        </row>
        <row r="103">
          <cell r="A103" t="str">
            <v>Готовые чебупели острые с мясом 0,24кг ТМ Горячая штучка  ПОКОМ</v>
          </cell>
          <cell r="D103">
            <v>12.24</v>
          </cell>
          <cell r="F103">
            <v>51</v>
          </cell>
        </row>
        <row r="104">
          <cell r="A104" t="str">
            <v>Готовые чебупели с ветчиной и сыром Горячая штучка 0,3кг зам  ПОКОМ</v>
          </cell>
          <cell r="D104">
            <v>44.1</v>
          </cell>
          <cell r="F104">
            <v>147</v>
          </cell>
        </row>
        <row r="105">
          <cell r="A105" t="str">
            <v>Готовые чебупели с мясом ТМ Горячая штучка Без свинины 0,3 кг ПОКОМ</v>
          </cell>
          <cell r="D105">
            <v>12.6</v>
          </cell>
          <cell r="F105">
            <v>42</v>
          </cell>
        </row>
        <row r="106">
          <cell r="A106" t="str">
            <v>Готовые чебупели сочные с мясом ТМ Горячая штучка  0,3кг зам  ПОКОМ</v>
          </cell>
          <cell r="D106">
            <v>44.4</v>
          </cell>
          <cell r="F106">
            <v>148</v>
          </cell>
        </row>
        <row r="107">
          <cell r="A107" t="str">
            <v>Готовые чебуреки с мясом ТМ Горячая штучка 0,09 кг флоу-пак ПОКОМ</v>
          </cell>
          <cell r="D107">
            <v>6.03</v>
          </cell>
          <cell r="F107">
            <v>67</v>
          </cell>
        </row>
        <row r="108">
          <cell r="A108" t="str">
            <v>Готовые чебуреки со свининой и говядиной Гор.шт.0,36 кг зам.  ПОКОМ</v>
          </cell>
          <cell r="D108">
            <v>25.92</v>
          </cell>
          <cell r="F108">
            <v>72</v>
          </cell>
        </row>
        <row r="109">
          <cell r="A109" t="str">
            <v>Готовые чебуреки Сочный мегачебурек.Готовые жареные.ВЕС  ПОКОМ</v>
          </cell>
          <cell r="D109">
            <v>4.4800000000000004</v>
          </cell>
          <cell r="F109">
            <v>4.4800000000000004</v>
          </cell>
        </row>
        <row r="110">
          <cell r="A110" t="str">
            <v>Круггетсы с сырным соусом ТМ Горячая штучка 0,25 кг зам  ПОКОМ</v>
          </cell>
          <cell r="D110">
            <v>25</v>
          </cell>
          <cell r="F110">
            <v>100</v>
          </cell>
        </row>
        <row r="111">
          <cell r="A111" t="str">
            <v>Круггетсы сочные ТМ Горячая штучка ТС Круггетсы 0,25 кг зам  ПОКОМ</v>
          </cell>
          <cell r="D111">
            <v>22.25</v>
          </cell>
          <cell r="F111">
            <v>89</v>
          </cell>
        </row>
        <row r="112">
          <cell r="A112" t="str">
            <v>Мини-сосиски в тесте 3,7кг ВЕС заморож. ТМ Зареченские  ПОКОМ</v>
          </cell>
          <cell r="D112">
            <v>25.9</v>
          </cell>
          <cell r="F112">
            <v>25.9</v>
          </cell>
        </row>
        <row r="113">
          <cell r="A113" t="str">
            <v>Мини-шарики с курочкой и сыром ТМ Зареченские ВЕС  ПОКОМ</v>
          </cell>
          <cell r="D113">
            <v>63</v>
          </cell>
          <cell r="F113">
            <v>63</v>
          </cell>
        </row>
        <row r="114">
          <cell r="A114" t="str">
            <v>Наггетсы из печи 0,25кг ТМ Вязанка ТС Няняггетсы Сливушки замор.  ПОКОМ</v>
          </cell>
          <cell r="D114">
            <v>36.25</v>
          </cell>
          <cell r="F114">
            <v>145</v>
          </cell>
        </row>
        <row r="115">
          <cell r="A115" t="str">
            <v>Наггетсы Нагетосы Сочная курочка в хрустящей панировке ТМ Горячая штучка 0,25 кг зам  ПОКОМ</v>
          </cell>
          <cell r="D115">
            <v>22.75</v>
          </cell>
          <cell r="F115">
            <v>91</v>
          </cell>
        </row>
        <row r="116">
          <cell r="A116" t="str">
            <v>Наггетсы Нагетосы Сочная курочка ТМ Горячая штучка 0,25 кг зам  ПОКОМ</v>
          </cell>
          <cell r="D116">
            <v>11.75</v>
          </cell>
          <cell r="F116">
            <v>47</v>
          </cell>
        </row>
        <row r="117">
          <cell r="A117" t="str">
            <v>Наггетсы с индейкой 0,25кг ТМ Вязанка ТС Няняггетсы Сливушки НД2 замор.  ПОКОМ</v>
          </cell>
          <cell r="D117">
            <v>17.25</v>
          </cell>
          <cell r="F117">
            <v>69</v>
          </cell>
        </row>
        <row r="118">
          <cell r="A118" t="str">
            <v>Наггетсы с куриным филе и сыром ТМ Вязанка 0,25 кг ПОКОМ</v>
          </cell>
          <cell r="D118">
            <v>19.75</v>
          </cell>
          <cell r="F118">
            <v>79</v>
          </cell>
        </row>
        <row r="119">
          <cell r="A119" t="str">
            <v>Наггетсы Хрустящие ТМ Зареченские. ВЕС ПОКОМ</v>
          </cell>
          <cell r="D119">
            <v>24</v>
          </cell>
          <cell r="F119">
            <v>24</v>
          </cell>
        </row>
        <row r="120">
          <cell r="A120" t="str">
            <v>Пекерсы с индейкой в сливочном соусе ТМ Горячая штучка 0,25 кг зам  ПОКОМ</v>
          </cell>
          <cell r="D120">
            <v>7</v>
          </cell>
          <cell r="F120">
            <v>28</v>
          </cell>
        </row>
        <row r="121">
          <cell r="A121" t="str">
            <v>Пельмени Бигбули #МЕГАВКУСИЩЕ с сочной грудинкой ТМ Горячая штучка 0,7 кг. ПОКОМ</v>
          </cell>
          <cell r="D121">
            <v>11.9</v>
          </cell>
          <cell r="F121">
            <v>17</v>
          </cell>
        </row>
        <row r="122">
          <cell r="A122" t="str">
            <v>Пельмени Бигбули с мясом ТМ Горячая штучка. флоу-пак сфера 0,4 кг. ПОКОМ</v>
          </cell>
          <cell r="D122">
            <v>7.2</v>
          </cell>
          <cell r="F122">
            <v>18</v>
          </cell>
        </row>
        <row r="123">
          <cell r="A123" t="str">
            <v>Пельмени Бигбули с мясом ТМ Горячая штучка. флоу-пак сфера 0,7 кг ПОКОМ</v>
          </cell>
          <cell r="D123">
            <v>20.3</v>
          </cell>
          <cell r="F123">
            <v>29</v>
          </cell>
        </row>
        <row r="124">
          <cell r="A124" t="str">
            <v>Пельмени Бигбули со сливочным маслом ТМ Горячая штучка, флоу-пак сфера 0,7. ПОКОМ</v>
          </cell>
          <cell r="D124">
            <v>10.5</v>
          </cell>
          <cell r="F124">
            <v>15</v>
          </cell>
        </row>
        <row r="125">
          <cell r="A125" t="str">
            <v>Пельмени Бульмени мини с мясом и оливковым маслом 0,7 кг ТМ Горячая штучка  ПОКОМ</v>
          </cell>
          <cell r="D125">
            <v>74.2</v>
          </cell>
          <cell r="F125">
            <v>106</v>
          </cell>
        </row>
        <row r="126">
          <cell r="A126" t="str">
            <v>Пельмени Бульмени с говядиной и свининой 2,7кг Наваристые Горячая штучка ВЕС  ПОКОМ</v>
          </cell>
          <cell r="D126">
            <v>70.2</v>
          </cell>
          <cell r="F126">
            <v>70.2</v>
          </cell>
        </row>
        <row r="127">
          <cell r="A127" t="str">
            <v>Пельмени Бульмени с говядиной и свининой 5кг Наваристые Горячая штучка ВЕС  ПОКОМ</v>
          </cell>
          <cell r="D127">
            <v>75</v>
          </cell>
          <cell r="F127">
            <v>75</v>
          </cell>
        </row>
        <row r="128">
          <cell r="A128" t="str">
            <v>Пельмени Бульмени с говядиной и свининой Горячая шт. 0,9 кг  ПОКОМ</v>
          </cell>
          <cell r="D128">
            <v>0.9</v>
          </cell>
          <cell r="F128">
            <v>1</v>
          </cell>
        </row>
        <row r="129">
          <cell r="A129" t="str">
            <v>Пельмени Бульмени с говядиной и свининой ТМ Горячая штучка. флоу-пак сфера 0,4 кг ПОКОМ</v>
          </cell>
          <cell r="D129">
            <v>64.8</v>
          </cell>
          <cell r="F129">
            <v>162</v>
          </cell>
        </row>
        <row r="130">
          <cell r="A130" t="str">
            <v>Пельмени Бульмени с говядиной и свининой ТМ Горячая штучка. флоу-пак сфера 0,7 кг ПОКОМ</v>
          </cell>
          <cell r="D130">
            <v>113.4</v>
          </cell>
          <cell r="F130">
            <v>162</v>
          </cell>
        </row>
        <row r="131">
          <cell r="A131" t="str">
            <v>Пельмени Бульмени со сливочным маслом ТМ Горячая штучка. флоу-пак сфера 0,4 кг. ПОКОМ</v>
          </cell>
          <cell r="D131">
            <v>60.8</v>
          </cell>
          <cell r="F131">
            <v>152</v>
          </cell>
        </row>
        <row r="132">
          <cell r="A132" t="str">
            <v>Пельмени Бульмени со сливочным маслом ТМ Горячая штучка.флоу-пак сфера 0,7 кг. ПОКОМ</v>
          </cell>
          <cell r="D132">
            <v>100.8</v>
          </cell>
          <cell r="F132">
            <v>144</v>
          </cell>
        </row>
        <row r="133">
          <cell r="A133" t="str">
            <v>Пельмени Бульмени хрустящие с мясом 0,22 кг ТМ Горячая штучка  ПОКОМ</v>
          </cell>
          <cell r="D133">
            <v>19.579999999999998</v>
          </cell>
          <cell r="F133">
            <v>89</v>
          </cell>
        </row>
        <row r="134">
          <cell r="A134" t="str">
            <v>Пельмени Медвежьи ушки с фермерской свининой и говядиной Большие 0,4кг ТМ Стародворье  ПОКОМ</v>
          </cell>
          <cell r="D134">
            <v>10.8</v>
          </cell>
          <cell r="F134">
            <v>27</v>
          </cell>
        </row>
        <row r="135">
          <cell r="A135" t="str">
            <v>Пельмени Медвежьи ушки с фермерской свининой и говядиной Малые 0,4кг ТМ Стародворье  ПОКОМ</v>
          </cell>
          <cell r="D135">
            <v>4.8</v>
          </cell>
          <cell r="F135">
            <v>12</v>
          </cell>
        </row>
        <row r="136">
          <cell r="A136" t="str">
            <v>Пельмени Медвежьи ушки с фермерской свининой и говядиной Малые 0,7кг  ПОКОМ</v>
          </cell>
          <cell r="D136">
            <v>28.7</v>
          </cell>
          <cell r="F136">
            <v>41</v>
          </cell>
        </row>
        <row r="137">
          <cell r="A137" t="str">
            <v>Пельмени Мясорубские с рубленой говядиной 0,7кг ТМ Стародворье  ПОКОМ</v>
          </cell>
          <cell r="D137">
            <v>20.3</v>
          </cell>
          <cell r="F137">
            <v>29</v>
          </cell>
        </row>
        <row r="138">
          <cell r="A138" t="str">
            <v>Пельмени Мясорубские с рубленой грудинкой ТМ Стародворье флоупак  0,7 кг. ПОКОМ</v>
          </cell>
          <cell r="D138">
            <v>16.100000000000001</v>
          </cell>
          <cell r="F138">
            <v>23</v>
          </cell>
        </row>
        <row r="139">
          <cell r="A139" t="str">
            <v>Пельмени Мясорубские ТМ Стародворье фоупак равиоли 0,7 кг  ПОКОМ</v>
          </cell>
          <cell r="D139">
            <v>25.2</v>
          </cell>
          <cell r="F139">
            <v>36</v>
          </cell>
        </row>
        <row r="140">
          <cell r="A140" t="str">
            <v>Пельмени Отборные из свинины и говядины 0,9 кг ТМ Стародворье ТС Медвежье ушко  ПОКОМ</v>
          </cell>
          <cell r="D140">
            <v>61.2</v>
          </cell>
          <cell r="F140">
            <v>68</v>
          </cell>
        </row>
        <row r="141">
          <cell r="A141" t="str">
            <v>Пельмени Отборные с говядиной 0,9 кг НОВА ТМ Стародворье ТС Медвежье ушко  ПОКОМ</v>
          </cell>
          <cell r="D141">
            <v>48.6</v>
          </cell>
          <cell r="F141">
            <v>54</v>
          </cell>
        </row>
        <row r="142">
          <cell r="A142" t="str">
            <v>Пельмени Отборные с говядиной и свининой 0,43 кг ТМ Стародворье ТС Медвежье ушко</v>
          </cell>
          <cell r="D142">
            <v>19.78</v>
          </cell>
          <cell r="F142">
            <v>46</v>
          </cell>
        </row>
        <row r="143">
          <cell r="A143" t="str">
            <v>Пельмени С говядиной и свининой, ВЕС, сфера пуговки Мясная Галерея  ПОКОМ</v>
          </cell>
          <cell r="D143">
            <v>50</v>
          </cell>
          <cell r="F143">
            <v>50</v>
          </cell>
        </row>
        <row r="144">
          <cell r="A144" t="str">
            <v>Пельмени Со свининой и говядиной ТМ Особый рецепт Любимая ложка 1,0 кг  ПОКОМ</v>
          </cell>
          <cell r="D144">
            <v>112</v>
          </cell>
          <cell r="F144">
            <v>112</v>
          </cell>
        </row>
        <row r="145">
          <cell r="A145" t="str">
            <v>Пельмени Супермени с мясом, Горячая штучка 0,2кг    ПОКОМ</v>
          </cell>
          <cell r="D145">
            <v>0.2</v>
          </cell>
          <cell r="F145">
            <v>1</v>
          </cell>
        </row>
        <row r="146">
          <cell r="A146" t="str">
            <v>Пирожки с мясом 3,7кг ВЕС ТМ Зареченские  ПОКОМ</v>
          </cell>
          <cell r="D146">
            <v>77.7</v>
          </cell>
          <cell r="F146">
            <v>77.7</v>
          </cell>
        </row>
        <row r="147">
          <cell r="A147" t="str">
            <v>Пирожки с мясом, картофелем и грибами 3,7кг ВЕС ТМ Зареченские  ПОКОМ</v>
          </cell>
          <cell r="D147">
            <v>11.1</v>
          </cell>
          <cell r="F147">
            <v>11.1</v>
          </cell>
        </row>
        <row r="148">
          <cell r="A148" t="str">
            <v>Сочный мегачебурек ТМ Зареченские ВЕС ПОКОМ</v>
          </cell>
          <cell r="D148">
            <v>44.8</v>
          </cell>
          <cell r="F148">
            <v>44.8</v>
          </cell>
        </row>
        <row r="149">
          <cell r="A149" t="str">
            <v>Хинкали Классические хинкали ВЕС,  ПОКОМ</v>
          </cell>
          <cell r="D149">
            <v>30</v>
          </cell>
          <cell r="F149">
            <v>30</v>
          </cell>
        </row>
        <row r="150">
          <cell r="A150" t="str">
            <v>Хот-догстер ТМ Горячая штучка ТС Хот-Догстер флоу-пак 0,09 кг. ПОКОМ</v>
          </cell>
          <cell r="D150">
            <v>0.72</v>
          </cell>
          <cell r="F150">
            <v>8</v>
          </cell>
        </row>
        <row r="151">
          <cell r="A151" t="str">
            <v>Хотстеры с сыром 0,25кг ТМ Горячая штучка  ПОКОМ</v>
          </cell>
          <cell r="D151">
            <v>18</v>
          </cell>
          <cell r="F151">
            <v>72</v>
          </cell>
        </row>
        <row r="152">
          <cell r="A152" t="str">
            <v>Хотстеры ТМ Горячая штучка ТС Хотстеры 0,25 кг зам  ПОКОМ</v>
          </cell>
          <cell r="D152">
            <v>30</v>
          </cell>
          <cell r="F152">
            <v>120</v>
          </cell>
        </row>
        <row r="153">
          <cell r="A153" t="str">
            <v>Хрустящие крылышки острые к пиву ТМ Горячая штучка 0,3кг зам  ПОКОМ</v>
          </cell>
          <cell r="D153">
            <v>25.5</v>
          </cell>
          <cell r="F153">
            <v>85</v>
          </cell>
        </row>
        <row r="154">
          <cell r="A154" t="str">
            <v>Хрустящие крылышки ТМ Горячая штучка 0,3 кг зам  ПОКОМ</v>
          </cell>
          <cell r="D154">
            <v>24</v>
          </cell>
          <cell r="F154">
            <v>80</v>
          </cell>
        </row>
        <row r="155">
          <cell r="A155" t="str">
            <v>Хрустящие крылышки ТМ Зареченские ТС Зареченские продукты. ВЕС ПОКОМ</v>
          </cell>
          <cell r="D155">
            <v>12.2</v>
          </cell>
          <cell r="F155">
            <v>12.2</v>
          </cell>
        </row>
        <row r="156">
          <cell r="A156" t="str">
            <v>Чебупели Курочка гриль ТМ Горячая штучка, 0,3 кг зам  ПОКОМ</v>
          </cell>
          <cell r="D156">
            <v>7.5</v>
          </cell>
          <cell r="F156">
            <v>25</v>
          </cell>
        </row>
        <row r="157">
          <cell r="A157" t="str">
            <v>Чебупели с мясом ТМ Горячая штучка 0,48 кг XXL зам. ПОКОМ</v>
          </cell>
          <cell r="D157">
            <v>22.56</v>
          </cell>
          <cell r="F157">
            <v>47</v>
          </cell>
        </row>
        <row r="158">
          <cell r="A158" t="str">
            <v>Чебупицца курочка по-итальянски Горячая штучка 0,25 кг зам  ПОКОМ</v>
          </cell>
          <cell r="D158">
            <v>43</v>
          </cell>
          <cell r="F158">
            <v>172</v>
          </cell>
        </row>
        <row r="159">
          <cell r="A159" t="str">
            <v>Чебупицца Пепперони ТМ Горячая штучка ТС Чебупицца 0.25кг зам  ПОКОМ</v>
          </cell>
          <cell r="D159">
            <v>55.5</v>
          </cell>
          <cell r="F159">
            <v>222</v>
          </cell>
        </row>
        <row r="160">
          <cell r="A160" t="str">
            <v>Чебуреки Мясные вес 2,7  ПОКОМ</v>
          </cell>
          <cell r="D160">
            <v>21.6</v>
          </cell>
          <cell r="F160">
            <v>21.6</v>
          </cell>
        </row>
        <row r="161">
          <cell r="A161" t="str">
            <v>Чебуреки сочные ВЕС ТМ Зареченские  ПОКОМ</v>
          </cell>
          <cell r="D161">
            <v>50</v>
          </cell>
          <cell r="F161">
            <v>50</v>
          </cell>
        </row>
        <row r="162">
          <cell r="A162" t="str">
            <v>Итого</v>
          </cell>
          <cell r="D162">
            <v>14362.8796</v>
          </cell>
          <cell r="F162">
            <v>22075.831999999999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27.05.2025 - 02.06.2025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"ОСТАНКИНО НОВОРОССИЙСК (с...; ПОКОМ - НОВОРОССИЙСК (скл...; ЗАМОРОЗКА НОВОРОССИЙСК (с..."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005  Колбаса Докторская ГОСТ, Вязанка вектор,ВЕС. ПОКОМ</v>
          </cell>
          <cell r="D7">
            <v>210.298</v>
          </cell>
          <cell r="F7">
            <v>210.298</v>
          </cell>
        </row>
        <row r="8">
          <cell r="A8" t="str">
            <v>016  Сосиски Вязанка Молочные, Вязанка вискофан  ВЕС.ПОКОМ</v>
          </cell>
          <cell r="D8">
            <v>24.239000000000001</v>
          </cell>
          <cell r="F8">
            <v>24.239000000000001</v>
          </cell>
        </row>
        <row r="9">
          <cell r="A9" t="str">
            <v>017  Сосиски Вязанка Сливочные, Вязанка амицел ВЕС.ПОКОМ</v>
          </cell>
          <cell r="D9">
            <v>72.102999999999994</v>
          </cell>
          <cell r="F9">
            <v>72.102999999999994</v>
          </cell>
        </row>
        <row r="10">
          <cell r="A10" t="str">
            <v>023  Колбаса Докторская ГОСТ, Вязанка вектор, 0,4 кг, ПОКОМ</v>
          </cell>
          <cell r="D10">
            <v>119.6</v>
          </cell>
          <cell r="F10">
            <v>299</v>
          </cell>
        </row>
        <row r="11">
          <cell r="A11" t="str">
            <v>030  Сосиски Вязанка Молочные, Вязанка вискофан МГС, 0.45кг, ПОКОМ</v>
          </cell>
          <cell r="D11">
            <v>-0.45</v>
          </cell>
          <cell r="F11">
            <v>-1</v>
          </cell>
        </row>
        <row r="12">
          <cell r="A12" t="str">
            <v>031  Сосиски Вязанка Сливочные, Вязанка амицел МГС, 0.33кг, ТМ Стародворские колбасы</v>
          </cell>
          <cell r="D12">
            <v>78.540000000000006</v>
          </cell>
          <cell r="F12">
            <v>238</v>
          </cell>
        </row>
        <row r="13">
          <cell r="A13" t="str">
            <v>032  Сосиски Вязанка Сливочные, Вязанка амицел МГС, 0.45кг, ПОКОМ</v>
          </cell>
          <cell r="D13">
            <v>0.45</v>
          </cell>
          <cell r="F13">
            <v>1</v>
          </cell>
        </row>
        <row r="14">
          <cell r="A14" t="str">
            <v>047  Кол Баварская, белков.обол. в термоусад. пакете 0.17 кг, ТМ Стародворье  ПОКОМ</v>
          </cell>
          <cell r="D14">
            <v>10.199999999999999</v>
          </cell>
          <cell r="F14">
            <v>60</v>
          </cell>
        </row>
        <row r="15">
          <cell r="A15" t="str">
            <v>062  Колбаса Кракушка пряная с сальцем, 0.3кг в/у п/к, БАВАРУШКА ПОКОМ</v>
          </cell>
          <cell r="D15">
            <v>45</v>
          </cell>
          <cell r="F15">
            <v>150</v>
          </cell>
        </row>
        <row r="16">
          <cell r="A16" t="str">
            <v>083  Колбаса Швейцарская 0,17 кг., ШТ., сырокопченая   ПОКОМ</v>
          </cell>
          <cell r="D16">
            <v>25.16</v>
          </cell>
          <cell r="F16">
            <v>148</v>
          </cell>
        </row>
        <row r="17">
          <cell r="A17" t="str">
            <v>118  Колбаса Сервелат Филейбургский с филе сочного окорока, в/у 0,35 кг срез, БАВАРУШКА ПОКОМ</v>
          </cell>
          <cell r="D17">
            <v>20.3</v>
          </cell>
          <cell r="F17">
            <v>58</v>
          </cell>
        </row>
        <row r="18">
          <cell r="A18" t="str">
            <v>200  Ветчина Дугушка ТМ Стародворье, вектор в/у    ПОКОМ</v>
          </cell>
          <cell r="D18">
            <v>44.323</v>
          </cell>
          <cell r="F18">
            <v>44.323</v>
          </cell>
        </row>
        <row r="19">
          <cell r="A19" t="str">
            <v>201  Ветчина Нежная ТМ Особый рецепт, (2,5кг), ПОКОМ</v>
          </cell>
          <cell r="D19">
            <v>751.38499999999999</v>
          </cell>
          <cell r="F19">
            <v>751.38499999999999</v>
          </cell>
        </row>
        <row r="20">
          <cell r="A20" t="str">
            <v>215  Колбаса Докторская ГОСТ Дугушка, ВЕС, ТМ Стародворье ПОКОМ</v>
          </cell>
          <cell r="D20">
            <v>38.715000000000003</v>
          </cell>
          <cell r="F20">
            <v>38.715000000000003</v>
          </cell>
        </row>
        <row r="21">
          <cell r="A21" t="str">
            <v>219  Колбаса Докторская Особая ТМ Особый рецепт, ВЕС  ПОКОМ</v>
          </cell>
          <cell r="D21">
            <v>814.30499999999995</v>
          </cell>
          <cell r="F21">
            <v>814.30499999999995</v>
          </cell>
        </row>
        <row r="22">
          <cell r="A22" t="str">
            <v>229  Колбаса Молочная Дугушка, в/у, ВЕС, ТМ Стародворье   ПОКОМ</v>
          </cell>
          <cell r="D22">
            <v>19.399999999999999</v>
          </cell>
          <cell r="F22">
            <v>19.399999999999999</v>
          </cell>
        </row>
        <row r="23">
          <cell r="A23" t="str">
            <v>230  Колбаса Молочная Особая ТМ Особый рецепт, п/а, ВЕС. ПОКОМ</v>
          </cell>
          <cell r="D23">
            <v>2.4620000000000002</v>
          </cell>
          <cell r="F23">
            <v>2.4620000000000002</v>
          </cell>
        </row>
        <row r="24">
          <cell r="A24" t="str">
            <v>236  Колбаса Рубленая ЗАПЕЧ. Дугушка ТМ Стародворье, вектор, в/к    ПОКОМ</v>
          </cell>
          <cell r="D24">
            <v>22.968</v>
          </cell>
          <cell r="F24">
            <v>22.968</v>
          </cell>
        </row>
        <row r="25">
          <cell r="A25" t="str">
            <v>239  Колбаса Салями запеч Дугушка, оболочка вектор, ВЕС, ТМ Стародворье  ПОКОМ</v>
          </cell>
          <cell r="D25">
            <v>21.091999999999999</v>
          </cell>
          <cell r="F25">
            <v>21.091999999999999</v>
          </cell>
        </row>
        <row r="26">
          <cell r="A26" t="str">
            <v>242  Колбаса Сервелат ЗАПЕЧ.Дугушка ТМ Стародворье, вектор, в/к     ПОКОМ</v>
          </cell>
          <cell r="D26">
            <v>63.274999999999999</v>
          </cell>
          <cell r="F26">
            <v>63.274999999999999</v>
          </cell>
        </row>
        <row r="27">
          <cell r="A27" t="str">
            <v>243  Колбаса Сервелат Зернистый, ВЕС.  ПОКОМ</v>
          </cell>
          <cell r="D27">
            <v>151.58099999999999</v>
          </cell>
          <cell r="F27">
            <v>151.58099999999999</v>
          </cell>
        </row>
        <row r="28">
          <cell r="A28" t="str">
            <v>247  Сардельки Нежные, ВЕС.  ПОКОМ</v>
          </cell>
          <cell r="D28">
            <v>159.76400000000001</v>
          </cell>
          <cell r="F28">
            <v>159.76400000000001</v>
          </cell>
        </row>
        <row r="29">
          <cell r="A29" t="str">
            <v>250  Сардельки стародворские с говядиной в обол. NDX, ВЕС. ПОКОМ</v>
          </cell>
          <cell r="D29">
            <v>194.06800000000001</v>
          </cell>
          <cell r="F29">
            <v>194.06800000000001</v>
          </cell>
        </row>
        <row r="30">
          <cell r="A30" t="str">
            <v>253  Сосиски Ганноверские   ПОКОМ</v>
          </cell>
          <cell r="D30">
            <v>2217.9839999999999</v>
          </cell>
          <cell r="F30">
            <v>2217.9839999999999</v>
          </cell>
        </row>
        <row r="31">
          <cell r="A31" t="str">
            <v>255  Сосиски Молочные для завтрака ТМ Особый рецепт, п/а МГС, ВЕС, ТМ Стародворье  ПОКОМ</v>
          </cell>
          <cell r="D31">
            <v>74.600999999999999</v>
          </cell>
          <cell r="F31">
            <v>74.600999999999999</v>
          </cell>
        </row>
        <row r="32">
          <cell r="A32" t="str">
            <v>263  Шпикачки Стародворские, ВЕС.  ПОКОМ</v>
          </cell>
          <cell r="D32">
            <v>96.495999999999995</v>
          </cell>
          <cell r="F32">
            <v>96.495999999999995</v>
          </cell>
        </row>
        <row r="33">
          <cell r="A33" t="str">
            <v>272  Колбаса Сервелат Филедворский, фиброуз, в/у 0,35 кг срез,  ПОКОМ</v>
          </cell>
          <cell r="D33">
            <v>46.2</v>
          </cell>
          <cell r="F33">
            <v>132</v>
          </cell>
        </row>
        <row r="34">
          <cell r="A34" t="str">
            <v>273  Сосиски Сочинки с сочной грудинкой, МГС 0.4кг,   ПОКОМ</v>
          </cell>
          <cell r="D34">
            <v>139.6</v>
          </cell>
          <cell r="F34">
            <v>349</v>
          </cell>
        </row>
        <row r="35">
          <cell r="A35" t="str">
            <v>278  Сосиски Сочинки с сочным окороком, МГС 0.4кг,   ПОКОМ</v>
          </cell>
          <cell r="D35">
            <v>134.4</v>
          </cell>
          <cell r="F35">
            <v>336</v>
          </cell>
        </row>
        <row r="36">
          <cell r="A36" t="str">
            <v>279  Колбаса Докторский гарант, Вязанка вектор, 0,4 кг.  ПОКОМ</v>
          </cell>
          <cell r="D36">
            <v>53.2</v>
          </cell>
          <cell r="F36">
            <v>133</v>
          </cell>
        </row>
        <row r="37">
          <cell r="A37" t="str">
            <v>281  Сосиски Молочные для завтрака ТМ Особый рецепт, 0,4кг  ПОКОМ</v>
          </cell>
          <cell r="D37">
            <v>74.8</v>
          </cell>
          <cell r="F37">
            <v>187</v>
          </cell>
        </row>
        <row r="38">
          <cell r="A38" t="str">
            <v>285  Паштет печеночный со слив.маслом ТМ Стародворье ламистер 0,1 кг  ПОКОМ</v>
          </cell>
          <cell r="D38">
            <v>16.399999999999999</v>
          </cell>
          <cell r="F38">
            <v>164</v>
          </cell>
        </row>
        <row r="39">
          <cell r="A39" t="str">
            <v>291  Сосиски Молокуши миникушай ТМ Вязанка, 0.33кг, ПОКОМ</v>
          </cell>
          <cell r="D39">
            <v>88.44</v>
          </cell>
          <cell r="F39">
            <v>268</v>
          </cell>
        </row>
        <row r="40">
          <cell r="A40" t="str">
            <v>296  Колбаса Мясорубская с рубленой грудинкой 0,35кг срез ТМ Стародворье  ПОКОМ</v>
          </cell>
          <cell r="D40">
            <v>42</v>
          </cell>
          <cell r="F40">
            <v>120</v>
          </cell>
        </row>
        <row r="41">
          <cell r="A41" t="str">
            <v>305  Колбаса Сервелат Мясорубский с мелкорубленным окороком в/у  ТМ Стародворье ВЕС   ПОКОМ</v>
          </cell>
          <cell r="D41">
            <v>10.882999999999999</v>
          </cell>
          <cell r="F41">
            <v>10.882999999999999</v>
          </cell>
        </row>
        <row r="42">
          <cell r="A42" t="str">
            <v>306  Колбаса Салями Мясорубская с рубленым шпиком 0,35 кг срез ТМ Стародворье   Поком</v>
          </cell>
          <cell r="D42">
            <v>68.599999999999994</v>
          </cell>
          <cell r="F42">
            <v>196</v>
          </cell>
        </row>
        <row r="43">
          <cell r="A43" t="str">
            <v>307  Колбаса Сервелат Мясорубский с мелкорубленным окороком 0,35 кг срез ТМ Стародворье   Поком</v>
          </cell>
          <cell r="D43">
            <v>71.400000000000006</v>
          </cell>
          <cell r="F43">
            <v>204</v>
          </cell>
        </row>
        <row r="44">
          <cell r="A44" t="str">
            <v>312  Ветчина Филейская ВЕС ТМ  Вязанка ТС Столичная  ПОКОМ</v>
          </cell>
          <cell r="D44">
            <v>418.97300000000001</v>
          </cell>
          <cell r="F44">
            <v>418.97300000000001</v>
          </cell>
        </row>
        <row r="45">
          <cell r="A45" t="str">
            <v>315  Колбаса вареная Молокуша ТМ Вязанка ВЕС, ПОКОМ</v>
          </cell>
          <cell r="D45">
            <v>131.005</v>
          </cell>
          <cell r="F45">
            <v>131.005</v>
          </cell>
        </row>
        <row r="46">
          <cell r="A46" t="str">
            <v>316  Колбаса Нежная ТМ Зареченские ВЕС  ПОКОМ</v>
          </cell>
          <cell r="D46">
            <v>35.83</v>
          </cell>
          <cell r="F46">
            <v>35.83</v>
          </cell>
        </row>
        <row r="47">
          <cell r="A47" t="str">
            <v>317 Колбаса Сервелат Рижский ТМ Зареченские, ВЕС  ПОКОМ</v>
          </cell>
          <cell r="D47">
            <v>51.353999999999999</v>
          </cell>
          <cell r="F47">
            <v>51.353999999999999</v>
          </cell>
        </row>
        <row r="48">
          <cell r="A48" t="str">
            <v>319  Колбаса вареная Филейская ТМ Вязанка ТС Классическая, 0,45 кг. ПОКОМ</v>
          </cell>
          <cell r="D48">
            <v>171.9</v>
          </cell>
          <cell r="F48">
            <v>382</v>
          </cell>
        </row>
        <row r="49">
          <cell r="A49" t="str">
            <v>321  Колбаса Сервелат Пражский ТМ Зареченские, ВЕС ПОКОМ</v>
          </cell>
          <cell r="D49">
            <v>112.19</v>
          </cell>
          <cell r="F49">
            <v>112.19</v>
          </cell>
        </row>
        <row r="50">
          <cell r="A50" t="str">
            <v>322  Колбаса вареная Молокуша 0,45кг ТМ Вязанка  ПОКОМ</v>
          </cell>
          <cell r="D50">
            <v>182.7</v>
          </cell>
          <cell r="F50">
            <v>406</v>
          </cell>
        </row>
        <row r="51">
          <cell r="A51" t="str">
            <v>324  Ветчина Филейская ТМ Вязанка Столичная 0,45 кг ПОКОМ</v>
          </cell>
          <cell r="D51">
            <v>103.95</v>
          </cell>
          <cell r="F51">
            <v>231</v>
          </cell>
        </row>
        <row r="52">
          <cell r="A52" t="str">
            <v>330  Колбаса вареная Филейская ТМ Вязанка ТС Классическая ВЕС  ПОКОМ</v>
          </cell>
          <cell r="D52">
            <v>259.827</v>
          </cell>
          <cell r="F52">
            <v>259.827</v>
          </cell>
        </row>
        <row r="53">
          <cell r="A53" t="str">
            <v>333  Колбаса Балыковая, Вязанка фиброуз в/у, ВЕС ПОКОМ</v>
          </cell>
          <cell r="D53">
            <v>13.417</v>
          </cell>
          <cell r="F53">
            <v>13.417</v>
          </cell>
        </row>
        <row r="54">
          <cell r="A54" t="str">
            <v>334  Паштет Любительский ТМ Стародворье ламистер 0,1 кг  ПОКОМ</v>
          </cell>
          <cell r="D54">
            <v>12.1</v>
          </cell>
          <cell r="F54">
            <v>121</v>
          </cell>
        </row>
        <row r="55">
          <cell r="A55" t="str">
            <v>335  Колбаса Сливушка ТМ Вязанка. ВЕС.  ПОКОМ</v>
          </cell>
          <cell r="D55">
            <v>40.688000000000002</v>
          </cell>
          <cell r="F55">
            <v>40.688000000000002</v>
          </cell>
        </row>
        <row r="56">
          <cell r="A56" t="str">
            <v>338  Паштет печеночный с морковью ТМ Стародворье ламистер 0,1 кг.  ПОКОМ</v>
          </cell>
          <cell r="D56">
            <v>10.3</v>
          </cell>
          <cell r="F56">
            <v>103</v>
          </cell>
        </row>
        <row r="57">
          <cell r="A57" t="str">
            <v>339  Колбаса вареная Филейская ТМ Вязанка ТС Классическая, 0,40 кг.  ПОКОМ</v>
          </cell>
          <cell r="D57">
            <v>4</v>
          </cell>
          <cell r="F57">
            <v>10</v>
          </cell>
        </row>
        <row r="58">
          <cell r="A58" t="str">
            <v>342 Сосиски Сочинки Молочные ТМ Стародворье 0,4 кг ПОКОМ</v>
          </cell>
          <cell r="D58">
            <v>103.2</v>
          </cell>
          <cell r="F58">
            <v>258</v>
          </cell>
        </row>
        <row r="59">
          <cell r="A59" t="str">
            <v>343 Сосиски Сочинки Сливочные ТМ Стародворье  0,4 кг</v>
          </cell>
          <cell r="D59">
            <v>94</v>
          </cell>
          <cell r="F59">
            <v>235</v>
          </cell>
        </row>
        <row r="60">
          <cell r="A60" t="str">
            <v>346  Колбаса Сочинка зернистая с сочной грудинкой ТМ Стародворье.ВЕС ПОКОМ</v>
          </cell>
          <cell r="D60">
            <v>87.814999999999998</v>
          </cell>
          <cell r="F60">
            <v>87.814999999999998</v>
          </cell>
        </row>
        <row r="61">
          <cell r="A61" t="str">
            <v>370  Колбаса Сервелат Мясорубский с мелкорубленным окороком 0,4 кг срез ТМ Стародворье   ПОКОМ</v>
          </cell>
          <cell r="D61">
            <v>0.4</v>
          </cell>
          <cell r="F61">
            <v>1</v>
          </cell>
        </row>
        <row r="62">
          <cell r="A62" t="str">
            <v>387  Колбаса вареная Мусульманская Халяль ТМ Вязанка, 0,4 кг ПОКОМ</v>
          </cell>
          <cell r="D62">
            <v>43.2</v>
          </cell>
          <cell r="F62">
            <v>108</v>
          </cell>
        </row>
        <row r="63">
          <cell r="A63" t="str">
            <v>388  Сосиски Восточные Халяль ТМ Вязанка 0,33 кг АК. ПОКОМ</v>
          </cell>
          <cell r="D63">
            <v>46.86</v>
          </cell>
          <cell r="F63">
            <v>142</v>
          </cell>
        </row>
        <row r="64">
          <cell r="A64" t="str">
            <v>394 Колбаса полукопченая Аль-Ислами халяль ТМ Вязанка оболочка фиброуз в в/у 0,35 кг  ПОКОМ</v>
          </cell>
          <cell r="D64">
            <v>30.8</v>
          </cell>
          <cell r="F64">
            <v>88</v>
          </cell>
        </row>
        <row r="65">
          <cell r="A65" t="str">
            <v>410  Сосиски Баварские с сыром ТМ Стародворье 0,35 кг. ПОКОМ</v>
          </cell>
          <cell r="D65">
            <v>98.35</v>
          </cell>
          <cell r="F65">
            <v>281</v>
          </cell>
        </row>
        <row r="66">
          <cell r="A66" t="str">
            <v>412  Сосиски Баварские ТМ Стародворье 0,35 кг ПОКОМ</v>
          </cell>
          <cell r="D66">
            <v>154.69999999999999</v>
          </cell>
          <cell r="F66">
            <v>442</v>
          </cell>
        </row>
        <row r="67">
          <cell r="A67" t="str">
            <v>434  Колбаса Сервелат Кремлевский в вакуумной упаковке ТМ Стародворье.ВЕС  ПОКОМ</v>
          </cell>
          <cell r="D67">
            <v>176.398</v>
          </cell>
          <cell r="F67">
            <v>176.398</v>
          </cell>
        </row>
        <row r="68">
          <cell r="A68" t="str">
            <v>452  Колбаса Со шпиком ВЕС большой батон ТМ Особый рецепт  ПОКОМ</v>
          </cell>
          <cell r="D68">
            <v>301.52100000000002</v>
          </cell>
          <cell r="F68">
            <v>301.52100000000002</v>
          </cell>
        </row>
        <row r="69">
          <cell r="A69" t="str">
            <v>457  Колбаса Молочная ТМ Особый рецепт ВЕС большой батон  ПОКОМ</v>
          </cell>
          <cell r="D69">
            <v>199.75</v>
          </cell>
          <cell r="F69">
            <v>199.75</v>
          </cell>
        </row>
        <row r="70">
          <cell r="A70" t="str">
            <v>460  Колбаса Стародворская Традиционная ВЕС ТМ Стародворье в оболочке полиамид. ПОКОМ</v>
          </cell>
          <cell r="D70">
            <v>438.65199999999999</v>
          </cell>
          <cell r="F70">
            <v>438.65199999999999</v>
          </cell>
        </row>
        <row r="71">
          <cell r="A71" t="str">
            <v>462  Колбаса Со шпиком ТМ Особый рецепт в оболочке полиамид 0,5 кг. ПОКОМ</v>
          </cell>
          <cell r="D71">
            <v>28</v>
          </cell>
          <cell r="F71">
            <v>56</v>
          </cell>
        </row>
        <row r="72">
          <cell r="A72" t="str">
            <v>463  Колбаса Молочная Традиционнаяв оболочке полиамид.ТМ Стародворье. ВЕС ПОКОМ</v>
          </cell>
          <cell r="D72">
            <v>84.738</v>
          </cell>
          <cell r="F72">
            <v>84.738</v>
          </cell>
        </row>
        <row r="73">
          <cell r="A73" t="str">
            <v>464  Колбаса Стародворская Традиционная со шпиком оболочке полиамид ТМ Стародворье.</v>
          </cell>
          <cell r="D73">
            <v>75.078999999999994</v>
          </cell>
          <cell r="F73">
            <v>75.078999999999994</v>
          </cell>
        </row>
        <row r="74">
          <cell r="A74" t="str">
            <v>466  Сосиски Ганноверские в оболочке амицел в модиф. газовой среде 0,5 кг ТМ Стародворье. ПОКОМ</v>
          </cell>
          <cell r="D74">
            <v>109.5</v>
          </cell>
          <cell r="F74">
            <v>219</v>
          </cell>
        </row>
        <row r="75">
          <cell r="A75" t="str">
            <v>467  Колбаса Филейная 0,5кг ТМ Особый рецепт  ПОКОМ</v>
          </cell>
          <cell r="D75">
            <v>48.5</v>
          </cell>
          <cell r="F75">
            <v>97</v>
          </cell>
        </row>
        <row r="76">
          <cell r="A76" t="str">
            <v>468  Колбаса Стародворская Традиционная ТМ Стародворье в оболочке полиамид 0,4 кг. ПОКОМ</v>
          </cell>
          <cell r="D76">
            <v>59.6</v>
          </cell>
          <cell r="F76">
            <v>149</v>
          </cell>
        </row>
        <row r="77">
          <cell r="A77" t="str">
            <v>469  Колбаса Филедворская по-стародворски ТМ Стародворье в оболочке полиамид.ВЕС  ПОКОМ</v>
          </cell>
          <cell r="D77">
            <v>254.15799999999999</v>
          </cell>
          <cell r="F77">
            <v>254.15799999999999</v>
          </cell>
        </row>
        <row r="78">
          <cell r="A78" t="str">
            <v>480  Колбаса Филейная оригинальная ТМ Особый рецепт в оболочке полиамид 0,4 кг. ПОКОМ</v>
          </cell>
          <cell r="D78">
            <v>1.4436</v>
          </cell>
          <cell r="F78">
            <v>3.609</v>
          </cell>
        </row>
        <row r="79">
          <cell r="A79" t="str">
            <v>481  Колбаса Филейная оригинальная ВЕС 1,87кг ТМ Особый рецепт большой батон  ПОКОМ</v>
          </cell>
          <cell r="D79">
            <v>35.883000000000003</v>
          </cell>
          <cell r="F79">
            <v>35.883000000000003</v>
          </cell>
        </row>
        <row r="80">
          <cell r="A80" t="str">
            <v>483  Колбаса Молочная Традиционная ТМ Стародворье в оболочке полиамид 0,4 кг. ПОКОМ</v>
          </cell>
          <cell r="D80">
            <v>39.200000000000003</v>
          </cell>
          <cell r="F80">
            <v>98</v>
          </cell>
        </row>
        <row r="81">
          <cell r="A81" t="str">
            <v>485  Колбаса Молочная по-стародворски ТМ Стародворье в оболочке полиамид. ВЕС ПОКОМ</v>
          </cell>
          <cell r="D81">
            <v>50.481000000000002</v>
          </cell>
          <cell r="F81">
            <v>50.481000000000002</v>
          </cell>
        </row>
        <row r="82">
          <cell r="A82" t="str">
            <v>495  Колбаса Сочинка по-европейски с сочной грудинкой 0,3кг ТМ Стародворье  ПОКОМ</v>
          </cell>
          <cell r="D82">
            <v>59.4</v>
          </cell>
          <cell r="F82">
            <v>198</v>
          </cell>
        </row>
        <row r="83">
          <cell r="A83" t="str">
            <v>496  Колбаса Сочинка по-фински с сочным окроком 0,3кг ТМ Стародворье  ПОКОМ</v>
          </cell>
          <cell r="D83">
            <v>34.5</v>
          </cell>
          <cell r="F83">
            <v>115</v>
          </cell>
        </row>
        <row r="84">
          <cell r="A84" t="str">
            <v>498  Колбаса Сочинка рубленая с сочным окороком 0,3кг ТМ Стародворье  ПОКОМ</v>
          </cell>
          <cell r="D84">
            <v>17.399999999999999</v>
          </cell>
          <cell r="F84">
            <v>58</v>
          </cell>
        </row>
        <row r="85">
          <cell r="A85" t="str">
            <v>519  Грудинка 0,12 кг нарезка ТМ Стародворье  ПОКОМ</v>
          </cell>
          <cell r="D85">
            <v>5.76</v>
          </cell>
          <cell r="F85">
            <v>48</v>
          </cell>
        </row>
        <row r="86">
          <cell r="A86" t="str">
            <v>521  Бекон ТМ Стародворье в вакуумной упаковке 0,12кг нарезка  ПОКОМ</v>
          </cell>
          <cell r="D86">
            <v>5.76</v>
          </cell>
          <cell r="F86">
            <v>48</v>
          </cell>
        </row>
        <row r="87">
          <cell r="A87" t="str">
            <v>526  Корейка вяленая выдержанная нарезка 0,05кг ТМ Стародворье  ПОКОМ</v>
          </cell>
          <cell r="D87">
            <v>3.3</v>
          </cell>
          <cell r="F87">
            <v>66</v>
          </cell>
        </row>
        <row r="88">
          <cell r="A88" t="str">
            <v>527  Окорок Прошутто выдержанный нарезка 0,055кг ТМ Стародворье  ПОКОМ</v>
          </cell>
          <cell r="D88">
            <v>3.355</v>
          </cell>
          <cell r="F88">
            <v>61</v>
          </cell>
        </row>
        <row r="89">
          <cell r="A89" t="str">
            <v>529  Бекон выдержанный нарезка 0,055кг ТМ Стародворье  ПОКОМ</v>
          </cell>
          <cell r="D89">
            <v>2.8050000000000002</v>
          </cell>
          <cell r="F89">
            <v>51</v>
          </cell>
        </row>
        <row r="90">
          <cell r="A90" t="str">
            <v>530  Окорок Хамон выдержанный нарезка 0,055кг ТМ Стародворье  ПОКОМ</v>
          </cell>
          <cell r="D90">
            <v>3.41</v>
          </cell>
          <cell r="F90">
            <v>62</v>
          </cell>
        </row>
        <row r="91">
          <cell r="A91" t="str">
            <v>298  Колбаса Сливушка ТМ Вязанка, 0,375кг,  ПОКОМ</v>
          </cell>
          <cell r="D91">
            <v>120</v>
          </cell>
          <cell r="F91">
            <v>320</v>
          </cell>
        </row>
        <row r="92">
          <cell r="A92" t="str">
            <v>БОНУС_ 319  Колбаса вареная Филейская ТМ Вязанка ТС Классическая, 0,45 кг. ПОКОМ</v>
          </cell>
          <cell r="D92">
            <v>53.1</v>
          </cell>
          <cell r="F92">
            <v>118</v>
          </cell>
        </row>
        <row r="93">
          <cell r="A93" t="str">
            <v>БОНУС_ 412  Сосиски Баварские ТМ Стародворье 0,35 кг ПОКОМ</v>
          </cell>
          <cell r="D93">
            <v>48.3</v>
          </cell>
          <cell r="F93">
            <v>138</v>
          </cell>
        </row>
        <row r="94">
          <cell r="A94" t="str">
            <v>БОНУС_Готовые чебупели сочные с мясом ТМ Горячая штучка  0,3кг зам    ПОКОМ</v>
          </cell>
          <cell r="D94">
            <v>20.100000000000001</v>
          </cell>
          <cell r="F94">
            <v>67</v>
          </cell>
        </row>
        <row r="95">
          <cell r="A95" t="str">
            <v>БОНУС_Колбаса Докторская Особая ТМ Особый рецепт, ВЕС  ПОКОМ</v>
          </cell>
          <cell r="D95">
            <v>159.59299999999999</v>
          </cell>
          <cell r="F95">
            <v>159.59299999999999</v>
          </cell>
        </row>
        <row r="96">
          <cell r="A96" t="str">
            <v>БОНУС_Колбаса Сервелат Мясорубский с мелкорубленным окороком в/у  ТМ Стародворье ВЕС   ПОКОМ</v>
          </cell>
          <cell r="D96">
            <v>5.069</v>
          </cell>
          <cell r="F96">
            <v>5.069</v>
          </cell>
        </row>
        <row r="97">
          <cell r="A97" t="str">
            <v>БОНУС_Пельмени Бульмени с говядиной и свининой ТМ Горячая штучка. флоу-пак сфера 0,7 кг ПОКОМ</v>
          </cell>
          <cell r="D97">
            <v>27.3</v>
          </cell>
          <cell r="F97">
            <v>39</v>
          </cell>
        </row>
        <row r="98">
          <cell r="A98" t="str">
            <v>БОНУС_Хот-догстер ТМ Горячая штучка ТС Хот-Догстер флоу-пак 0,09 кг. ПОКОМ</v>
          </cell>
          <cell r="D98">
            <v>0.36</v>
          </cell>
          <cell r="F98">
            <v>4</v>
          </cell>
        </row>
        <row r="99">
          <cell r="A99" t="str">
            <v>Вареники замороженные постные Благолепные с картофелем и грибами классическая форма, ВЕС,  ПОКОМ</v>
          </cell>
          <cell r="D99">
            <v>10</v>
          </cell>
          <cell r="F99">
            <v>10</v>
          </cell>
        </row>
        <row r="100">
          <cell r="A100" t="str">
            <v>Готовые бельмеши сочные с мясом ТМ Горячая штучка 0,3кг зам  ПОКОМ</v>
          </cell>
          <cell r="D100">
            <v>9.9</v>
          </cell>
          <cell r="F100">
            <v>33</v>
          </cell>
        </row>
        <row r="101">
          <cell r="A101" t="str">
            <v>Готовые чебупели острые с мясом 0,24кг ТМ Горячая штучка  ПОКОМ</v>
          </cell>
          <cell r="D101">
            <v>13.92</v>
          </cell>
          <cell r="F101">
            <v>58</v>
          </cell>
        </row>
        <row r="102">
          <cell r="A102" t="str">
            <v>Готовые чебупели с ветчиной и сыром Горячая штучка 0,3кг зам  ПОКОМ</v>
          </cell>
          <cell r="D102">
            <v>34.200000000000003</v>
          </cell>
          <cell r="F102">
            <v>114</v>
          </cell>
        </row>
        <row r="103">
          <cell r="A103" t="str">
            <v>Готовые чебупели с мясом ТМ Горячая штучка Без свинины 0,3 кг ПОКОМ</v>
          </cell>
          <cell r="D103">
            <v>14.7</v>
          </cell>
          <cell r="F103">
            <v>49</v>
          </cell>
        </row>
        <row r="104">
          <cell r="A104" t="str">
            <v>Готовые чебупели сочные с мясом ТМ Горячая штучка  0,3кг зам  ПОКОМ</v>
          </cell>
          <cell r="D104">
            <v>40.200000000000003</v>
          </cell>
          <cell r="F104">
            <v>134</v>
          </cell>
        </row>
        <row r="105">
          <cell r="A105" t="str">
            <v>Готовые чебуреки с мясом ТМ Горячая штучка 0,09 кг флоу-пак ПОКОМ</v>
          </cell>
          <cell r="D105">
            <v>5.76</v>
          </cell>
          <cell r="F105">
            <v>64</v>
          </cell>
        </row>
        <row r="106">
          <cell r="A106" t="str">
            <v>Готовые чебуреки со свининой и говядиной Гор.шт.0,36 кг зам.  ПОКОМ</v>
          </cell>
          <cell r="D106">
            <v>18.36</v>
          </cell>
          <cell r="F106">
            <v>51</v>
          </cell>
        </row>
        <row r="107">
          <cell r="A107" t="str">
            <v>Круггетсы с сырным соусом ТМ Горячая штучка 0,25 кг зам  ПОКОМ</v>
          </cell>
          <cell r="D107">
            <v>20.5</v>
          </cell>
          <cell r="F107">
            <v>82</v>
          </cell>
        </row>
        <row r="108">
          <cell r="A108" t="str">
            <v>Круггетсы сочные ТМ Горячая штучка ТС Круггетсы 0,25 кг зам  ПОКОМ</v>
          </cell>
          <cell r="D108">
            <v>19.75</v>
          </cell>
          <cell r="F108">
            <v>79</v>
          </cell>
        </row>
        <row r="109">
          <cell r="A109" t="str">
            <v>Мини-сосиски в тесте 3,7кг ВЕС заморож. ТМ Зареченские  ПОКОМ</v>
          </cell>
          <cell r="D109">
            <v>70.3</v>
          </cell>
          <cell r="F109">
            <v>70.3</v>
          </cell>
        </row>
        <row r="110">
          <cell r="A110" t="str">
            <v>Мини-чебуречки с мясом ВЕС 5,5кг ТМ Зареченские  ПОКОМ</v>
          </cell>
          <cell r="D110">
            <v>22</v>
          </cell>
          <cell r="F110">
            <v>22</v>
          </cell>
        </row>
        <row r="111">
          <cell r="A111" t="str">
            <v>Мини-шарики с курочкой и сыром ТМ Зареченские ВЕС  ПОКОМ</v>
          </cell>
          <cell r="D111">
            <v>42</v>
          </cell>
          <cell r="F111">
            <v>42</v>
          </cell>
        </row>
        <row r="112">
          <cell r="A112" t="str">
            <v>Наггетсы из печи 0,25кг ТМ Вязанка ТС Няняггетсы Сливушки замор.  ПОКОМ</v>
          </cell>
          <cell r="D112">
            <v>21.5</v>
          </cell>
          <cell r="F112">
            <v>86</v>
          </cell>
        </row>
        <row r="113">
          <cell r="A113" t="str">
            <v>Наггетсы Нагетосы Сочная курочка в хрустящей панировке ТМ Горячая штучка 0,25 кг зам  ПОКОМ</v>
          </cell>
          <cell r="D113">
            <v>15.25</v>
          </cell>
          <cell r="F113">
            <v>61</v>
          </cell>
        </row>
        <row r="114">
          <cell r="A114" t="str">
            <v>Наггетсы Нагетосы Сочная курочка ТМ Горячая штучка 0,25 кг зам  ПОКОМ</v>
          </cell>
          <cell r="D114">
            <v>7.75</v>
          </cell>
          <cell r="F114">
            <v>31</v>
          </cell>
        </row>
        <row r="115">
          <cell r="A115" t="str">
            <v>Наггетсы с индейкой 0,25кг ТМ Вязанка ТС Няняггетсы Сливушки НД2 замор.  ПОКОМ</v>
          </cell>
          <cell r="D115">
            <v>12.25</v>
          </cell>
          <cell r="F115">
            <v>49</v>
          </cell>
        </row>
        <row r="116">
          <cell r="A116" t="str">
            <v>Наггетсы с куриным филе и сыром ТМ Вязанка 0,25 кг ПОКОМ</v>
          </cell>
          <cell r="D116">
            <v>17.25</v>
          </cell>
          <cell r="F116">
            <v>69</v>
          </cell>
        </row>
        <row r="117">
          <cell r="A117" t="str">
            <v>Наггетсы хрустящие п/ф ВЕС ПОКОМ</v>
          </cell>
          <cell r="D117">
            <v>24</v>
          </cell>
          <cell r="F117">
            <v>24</v>
          </cell>
        </row>
        <row r="118">
          <cell r="A118" t="str">
            <v>Наггетсы Хрустящие ТМ Зареченские. ВЕС ПОКОМ</v>
          </cell>
          <cell r="D118">
            <v>24</v>
          </cell>
          <cell r="F118">
            <v>24</v>
          </cell>
        </row>
        <row r="119">
          <cell r="A119" t="str">
            <v>Пекерсы с индейкой в сливочном соусе ТМ Горячая штучка 0,25 кг зам  ПОКОМ</v>
          </cell>
          <cell r="D119">
            <v>9</v>
          </cell>
          <cell r="F119">
            <v>36</v>
          </cell>
        </row>
        <row r="120">
          <cell r="A120" t="str">
            <v>Пельмени Бигбули #МЕГАВКУСИЩЕ с сочной грудинкой ТМ Горячая штучка 0,7 кг. ПОКОМ</v>
          </cell>
          <cell r="D120">
            <v>5.6</v>
          </cell>
          <cell r="F120">
            <v>8</v>
          </cell>
        </row>
        <row r="121">
          <cell r="A121" t="str">
            <v>Пельмени Бигбули с мясом ТМ Горячая штучка. флоу-пак сфера 0,4 кг. ПОКОМ</v>
          </cell>
          <cell r="D121">
            <v>6</v>
          </cell>
          <cell r="F121">
            <v>15</v>
          </cell>
        </row>
        <row r="122">
          <cell r="A122" t="str">
            <v>Пельмени Бигбули с мясом ТМ Горячая штучка. флоу-пак сфера 0,7 кг ПОКОМ</v>
          </cell>
          <cell r="D122">
            <v>16.8</v>
          </cell>
          <cell r="F122">
            <v>24</v>
          </cell>
        </row>
        <row r="123">
          <cell r="A123" t="str">
            <v>Пельмени Бигбули со сливочным маслом ТМ Горячая штучка, флоу-пак сфера 0,7. ПОКОМ</v>
          </cell>
          <cell r="D123">
            <v>9.1</v>
          </cell>
          <cell r="F123">
            <v>13</v>
          </cell>
        </row>
        <row r="124">
          <cell r="A124" t="str">
            <v>Пельмени Бульмени мини с мясом и оливковым маслом 0,7 кг ТМ Горячая штучка  ПОКОМ</v>
          </cell>
          <cell r="D124">
            <v>87.5</v>
          </cell>
          <cell r="F124">
            <v>125</v>
          </cell>
        </row>
        <row r="125">
          <cell r="A125" t="str">
            <v>Пельмени Бульмени с говядиной и свининой 2,7кг Наваристые Горячая штучка ВЕС  ПОКОМ</v>
          </cell>
          <cell r="D125">
            <v>24.3</v>
          </cell>
          <cell r="F125">
            <v>24.3</v>
          </cell>
        </row>
        <row r="126">
          <cell r="A126" t="str">
            <v>Пельмени Бульмени с говядиной и свининой 5кг Наваристые Горячая штучка ВЕС  ПОКОМ</v>
          </cell>
          <cell r="D126">
            <v>105</v>
          </cell>
          <cell r="F126">
            <v>105</v>
          </cell>
        </row>
        <row r="127">
          <cell r="A127" t="str">
            <v>Пельмени Бульмени с говядиной и свининой ТМ Горячая штучка. флоу-пак сфера 0,4 кг ПОКОМ</v>
          </cell>
          <cell r="D127">
            <v>39.6</v>
          </cell>
          <cell r="F127">
            <v>99</v>
          </cell>
        </row>
        <row r="128">
          <cell r="A128" t="str">
            <v>Пельмени Бульмени с говядиной и свининой ТМ Горячая штучка. флоу-пак сфера 0,7 кг ПОКОМ</v>
          </cell>
          <cell r="D128">
            <v>90.3</v>
          </cell>
          <cell r="F128">
            <v>129</v>
          </cell>
        </row>
        <row r="129">
          <cell r="A129" t="str">
            <v>Пельмени Бульмени со сливочным маслом ТМ Горячая штучка. флоу-пак сфера 0,4 кг. ПОКОМ</v>
          </cell>
          <cell r="D129">
            <v>39.6</v>
          </cell>
          <cell r="F129">
            <v>99</v>
          </cell>
        </row>
        <row r="130">
          <cell r="A130" t="str">
            <v>Пельмени Бульмени со сливочным маслом ТМ Горячая штучка.флоу-пак сфера 0,7 кг. ПОКОМ</v>
          </cell>
          <cell r="D130">
            <v>77.7</v>
          </cell>
          <cell r="F130">
            <v>111</v>
          </cell>
        </row>
        <row r="131">
          <cell r="A131" t="str">
            <v>Пельмени Бульмени хрустящие с мясом 0,22 кг ТМ Горячая штучка  ПОКОМ</v>
          </cell>
          <cell r="D131">
            <v>29.04</v>
          </cell>
          <cell r="F131">
            <v>132</v>
          </cell>
        </row>
        <row r="132">
          <cell r="A132" t="str">
            <v>Пельмени Медвежьи ушки с фермерской свининой и говядиной Большие 0,4кг ТМ Стародворье  ПОКОМ</v>
          </cell>
          <cell r="D132">
            <v>5.6</v>
          </cell>
          <cell r="F132">
            <v>14</v>
          </cell>
        </row>
        <row r="133">
          <cell r="A133" t="str">
            <v>Пельмени Медвежьи ушки с фермерской свининой и говядиной Малые 0,4кг ТМ Стародворье  ПОКОМ</v>
          </cell>
          <cell r="D133">
            <v>4</v>
          </cell>
          <cell r="F133">
            <v>10</v>
          </cell>
        </row>
        <row r="134">
          <cell r="A134" t="str">
            <v>Пельмени Медвежьи ушки с фермерской свининой и говядиной Малые 0,7кг  ПОКОМ</v>
          </cell>
          <cell r="D134">
            <v>22.4</v>
          </cell>
          <cell r="F134">
            <v>32</v>
          </cell>
        </row>
        <row r="135">
          <cell r="A135" t="str">
            <v>Пельмени Мясорубские с рубленой говядиной 0,7кг ТМ Стародворье  ПОКОМ</v>
          </cell>
          <cell r="D135">
            <v>13.3</v>
          </cell>
          <cell r="F135">
            <v>19</v>
          </cell>
        </row>
        <row r="136">
          <cell r="A136" t="str">
            <v>Пельмени Мясорубские с рубленой грудинкой ТМ Стародворье флоупак  0,7 кг. ПОКОМ</v>
          </cell>
          <cell r="D136">
            <v>17.5</v>
          </cell>
          <cell r="F136">
            <v>25</v>
          </cell>
        </row>
        <row r="137">
          <cell r="A137" t="str">
            <v>Пельмени Мясорубские ТМ Стародворье фоупак равиоли 0,7 кг  ПОКОМ</v>
          </cell>
          <cell r="D137">
            <v>17.5</v>
          </cell>
          <cell r="F137">
            <v>25</v>
          </cell>
        </row>
        <row r="138">
          <cell r="A138" t="str">
            <v>Пельмени Отборные из свинины и говядины 0,9 кг ТМ Стародворье ТС Медвежье ушко  ПОКОМ</v>
          </cell>
          <cell r="D138">
            <v>71.099999999999994</v>
          </cell>
          <cell r="F138">
            <v>79</v>
          </cell>
        </row>
        <row r="139">
          <cell r="A139" t="str">
            <v>Пельмени Отборные с говядиной 0,9 кг НОВА ТМ Стародворье ТС Медвежье ушко  ПОКОМ</v>
          </cell>
          <cell r="D139">
            <v>39.6</v>
          </cell>
          <cell r="F139">
            <v>44</v>
          </cell>
        </row>
        <row r="140">
          <cell r="A140" t="str">
            <v>Пельмени Отборные с говядиной и свининой 0,43 кг ТМ Стародворье ТС Медвежье ушко</v>
          </cell>
          <cell r="D140">
            <v>9.4600000000000009</v>
          </cell>
          <cell r="F140">
            <v>22</v>
          </cell>
        </row>
        <row r="141">
          <cell r="A141" t="str">
            <v>Пельмени С говядиной и свининой, ВЕС, сфера пуговки Мясная Галерея  ПОКОМ</v>
          </cell>
          <cell r="D141">
            <v>35</v>
          </cell>
          <cell r="F141">
            <v>35</v>
          </cell>
        </row>
        <row r="142">
          <cell r="A142" t="str">
            <v>Пельмени Со свининой и говядиной ТМ Особый рецепт Любимая ложка 1,0 кг  ПОКОМ</v>
          </cell>
          <cell r="D142">
            <v>80</v>
          </cell>
          <cell r="F142">
            <v>80</v>
          </cell>
        </row>
        <row r="143">
          <cell r="A143" t="str">
            <v>Пельмени Супермени с мясом, Горячая штучка 0,2кг    ПОКОМ</v>
          </cell>
          <cell r="D143">
            <v>1.6</v>
          </cell>
          <cell r="F143">
            <v>8</v>
          </cell>
        </row>
        <row r="144">
          <cell r="A144" t="str">
            <v>Пельмени Супермени со сливочным маслом, Горячая штучка 0,2кг    ПОКОМ</v>
          </cell>
          <cell r="D144">
            <v>0.8</v>
          </cell>
          <cell r="F144">
            <v>4</v>
          </cell>
        </row>
        <row r="145">
          <cell r="A145" t="str">
            <v>Пирожки с мясом 3,7кг ВЕС ТМ Зареченские  ПОКОМ</v>
          </cell>
          <cell r="D145">
            <v>14.8</v>
          </cell>
          <cell r="F145">
            <v>14.8</v>
          </cell>
        </row>
        <row r="146">
          <cell r="A146" t="str">
            <v>Пирожки с мясом, картофелем и грибами 3,7кг ВЕС ТМ Зареченские  ПОКОМ</v>
          </cell>
          <cell r="D146">
            <v>14.8</v>
          </cell>
          <cell r="F146">
            <v>14.8</v>
          </cell>
        </row>
        <row r="147">
          <cell r="A147" t="str">
            <v>Пирожки с яблоком и грушей ВЕС ТМ Зареченские  ПОКОМ</v>
          </cell>
          <cell r="D147">
            <v>11.1</v>
          </cell>
          <cell r="F147">
            <v>11.1</v>
          </cell>
        </row>
        <row r="148">
          <cell r="A148" t="str">
            <v>Сочный мегачебурек ТМ Зареченские ВЕС ПОКОМ</v>
          </cell>
          <cell r="D148">
            <v>20.2</v>
          </cell>
          <cell r="F148">
            <v>20.2</v>
          </cell>
        </row>
        <row r="149">
          <cell r="A149" t="str">
            <v>Хинкали Классические хинкали ВЕС,  ПОКОМ</v>
          </cell>
          <cell r="D149">
            <v>30</v>
          </cell>
          <cell r="F149">
            <v>30</v>
          </cell>
        </row>
        <row r="150">
          <cell r="A150" t="str">
            <v>Хот-догстер ТМ Горячая штучка ТС Хот-Догстер флоу-пак 0,09 кг. ПОКОМ</v>
          </cell>
          <cell r="D150">
            <v>3.15</v>
          </cell>
          <cell r="F150">
            <v>35</v>
          </cell>
        </row>
        <row r="151">
          <cell r="A151" t="str">
            <v>Хотстеры с сыром 0,25кг ТМ Горячая штучка  ПОКОМ</v>
          </cell>
          <cell r="D151">
            <v>18.75</v>
          </cell>
          <cell r="F151">
            <v>75</v>
          </cell>
        </row>
        <row r="152">
          <cell r="A152" t="str">
            <v>Хотстеры ТМ Горячая штучка ТС Хотстеры 0,25 кг зам  ПОКОМ</v>
          </cell>
          <cell r="D152">
            <v>32</v>
          </cell>
          <cell r="F152">
            <v>128</v>
          </cell>
        </row>
        <row r="153">
          <cell r="A153" t="str">
            <v>Хрустящие крылышки острые к пиву ТМ Горячая штучка 0,3кг зам  ПОКОМ</v>
          </cell>
          <cell r="D153">
            <v>16.8</v>
          </cell>
          <cell r="F153">
            <v>56</v>
          </cell>
        </row>
        <row r="154">
          <cell r="A154" t="str">
            <v>Хрустящие крылышки ТМ Горячая штучка 0,3 кг зам  ПОКОМ</v>
          </cell>
          <cell r="D154">
            <v>20.100000000000001</v>
          </cell>
          <cell r="F154">
            <v>67</v>
          </cell>
        </row>
        <row r="155">
          <cell r="A155" t="str">
            <v>Хрустящие крылышки ТМ Зареченские ТС Зареченские продукты. ВЕС ПОКОМ</v>
          </cell>
          <cell r="D155">
            <v>16.2</v>
          </cell>
          <cell r="F155">
            <v>16.2</v>
          </cell>
        </row>
        <row r="156">
          <cell r="A156" t="str">
            <v>Чебупели Курочка гриль ТМ Горячая штучка, 0,3 кг зам  ПОКОМ</v>
          </cell>
          <cell r="D156">
            <v>8.6999999999999993</v>
          </cell>
          <cell r="F156">
            <v>29</v>
          </cell>
        </row>
        <row r="157">
          <cell r="A157" t="str">
            <v>Чебупели с мясом ТМ Горячая штучка 0,48 кг XXL зам. ПОКОМ</v>
          </cell>
          <cell r="D157">
            <v>15.84</v>
          </cell>
          <cell r="F157">
            <v>33</v>
          </cell>
        </row>
        <row r="158">
          <cell r="A158" t="str">
            <v>Чебупицца курочка по-итальянски Горячая штучка 0,25 кг зам  ПОКОМ</v>
          </cell>
          <cell r="D158">
            <v>39.5</v>
          </cell>
          <cell r="F158">
            <v>158</v>
          </cell>
        </row>
        <row r="159">
          <cell r="A159" t="str">
            <v>Чебупицца Пепперони ТМ Горячая штучка ТС Чебупицца 0.25кг зам  ПОКОМ</v>
          </cell>
          <cell r="D159">
            <v>56</v>
          </cell>
          <cell r="F159">
            <v>224</v>
          </cell>
        </row>
        <row r="160">
          <cell r="A160" t="str">
            <v>Чебуреки Мясные вес 2,7  ПОКОМ</v>
          </cell>
          <cell r="D160">
            <v>10.8</v>
          </cell>
          <cell r="F160">
            <v>10.8</v>
          </cell>
        </row>
        <row r="161">
          <cell r="A161" t="str">
            <v>Чебуреки сочные ВЕС ТМ Зареченские  ПОКОМ</v>
          </cell>
          <cell r="D161">
            <v>65</v>
          </cell>
          <cell r="F161">
            <v>65</v>
          </cell>
        </row>
        <row r="162">
          <cell r="A162" t="str">
            <v>Итого</v>
          </cell>
          <cell r="D162">
            <v>12398.4866</v>
          </cell>
          <cell r="F162">
            <v>19245.472000000002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88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U10" sqref="U10"/>
    </sheetView>
  </sheetViews>
  <sheetFormatPr defaultColWidth="9" defaultRowHeight="15"/>
  <cols>
    <col min="1" max="1" width="64.5703125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10" width="9" customWidth="1"/>
    <col min="11" max="11" width="6.42578125" customWidth="1"/>
    <col min="12" max="12" width="5.42578125" customWidth="1"/>
    <col min="13" max="15" width="0.42578125" customWidth="1"/>
    <col min="16" max="16" width="6" customWidth="1"/>
    <col min="17" max="20" width="7" customWidth="1"/>
    <col min="21" max="21" width="15" customWidth="1"/>
    <col min="22" max="23" width="5" customWidth="1"/>
    <col min="24" max="27" width="6" customWidth="1"/>
    <col min="28" max="28" width="50.42578125" customWidth="1"/>
    <col min="29" max="29" width="6" customWidth="1"/>
    <col min="30" max="30" width="6" style="1" customWidth="1"/>
    <col min="31" max="31" width="7" style="2" customWidth="1"/>
    <col min="32" max="32" width="6" customWidth="1"/>
    <col min="33" max="34" width="5" customWidth="1"/>
    <col min="35" max="35" width="6" style="2" customWidth="1"/>
    <col min="36" max="55" width="3" customWidth="1"/>
  </cols>
  <sheetData>
    <row r="1" spans="1:55">
      <c r="A1" s="3"/>
      <c r="B1" s="3"/>
      <c r="C1" s="3"/>
      <c r="D1" s="3"/>
      <c r="E1" s="3"/>
      <c r="F1" s="3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22"/>
      <c r="AF1" s="3"/>
      <c r="AG1" s="3"/>
      <c r="AH1" s="3"/>
      <c r="AI1" s="22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 spans="1:55">
      <c r="A2" s="3"/>
      <c r="B2" s="3"/>
      <c r="C2" s="3"/>
      <c r="D2" s="3"/>
      <c r="E2" s="3"/>
      <c r="F2" s="3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4"/>
      <c r="AE2" s="22"/>
      <c r="AF2" s="3"/>
      <c r="AG2" s="3"/>
      <c r="AH2" s="3"/>
      <c r="AI2" s="22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</row>
    <row r="3" spans="1:5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6" t="s">
        <v>6</v>
      </c>
      <c r="H3" s="5" t="s">
        <v>7</v>
      </c>
      <c r="I3" s="5" t="s">
        <v>8</v>
      </c>
      <c r="J3" s="5" t="s">
        <v>129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15" t="s">
        <v>15</v>
      </c>
      <c r="R3" s="15" t="s">
        <v>122</v>
      </c>
      <c r="S3" s="15" t="s">
        <v>16</v>
      </c>
      <c r="T3" s="21" t="s">
        <v>17</v>
      </c>
      <c r="U3" s="21" t="s">
        <v>18</v>
      </c>
      <c r="V3" s="5" t="s">
        <v>19</v>
      </c>
      <c r="W3" s="5" t="s">
        <v>20</v>
      </c>
      <c r="X3" s="5" t="s">
        <v>21</v>
      </c>
      <c r="Y3" s="5" t="s">
        <v>21</v>
      </c>
      <c r="Z3" s="5" t="s">
        <v>21</v>
      </c>
      <c r="AA3" s="5" t="s">
        <v>21</v>
      </c>
      <c r="AB3" s="5" t="s">
        <v>22</v>
      </c>
      <c r="AC3" s="5" t="s">
        <v>23</v>
      </c>
      <c r="AD3" s="6" t="s">
        <v>24</v>
      </c>
      <c r="AE3" s="23" t="s">
        <v>25</v>
      </c>
      <c r="AF3" s="5" t="s">
        <v>26</v>
      </c>
      <c r="AG3" s="5" t="s">
        <v>27</v>
      </c>
      <c r="AH3" s="5" t="s">
        <v>28</v>
      </c>
      <c r="AI3" s="23" t="s">
        <v>29</v>
      </c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</row>
    <row r="4" spans="1:55">
      <c r="A4" s="3"/>
      <c r="B4" s="3"/>
      <c r="C4" s="3"/>
      <c r="D4" s="3"/>
      <c r="E4" s="3"/>
      <c r="F4" s="3"/>
      <c r="G4" s="4"/>
      <c r="H4" s="3"/>
      <c r="I4" s="3"/>
      <c r="J4" s="3"/>
      <c r="K4" s="3"/>
      <c r="L4" s="3"/>
      <c r="M4" s="3"/>
      <c r="N4" s="3"/>
      <c r="O4" s="3" t="s">
        <v>30</v>
      </c>
      <c r="P4" s="3" t="s">
        <v>31</v>
      </c>
      <c r="Q4" s="3"/>
      <c r="R4" s="3"/>
      <c r="S4" s="3"/>
      <c r="T4" s="3"/>
      <c r="U4" s="3"/>
      <c r="V4" s="3"/>
      <c r="W4" s="3"/>
      <c r="X4" s="17" t="s">
        <v>32</v>
      </c>
      <c r="Y4" s="17" t="s">
        <v>33</v>
      </c>
      <c r="Z4" s="3" t="s">
        <v>34</v>
      </c>
      <c r="AA4" s="3" t="s">
        <v>35</v>
      </c>
      <c r="AB4" s="3"/>
      <c r="AC4" s="3"/>
      <c r="AD4" s="4"/>
      <c r="AE4" s="22" t="s">
        <v>126</v>
      </c>
      <c r="AF4" s="3"/>
      <c r="AG4" s="3"/>
      <c r="AH4" s="3"/>
      <c r="AI4" s="22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</row>
    <row r="5" spans="1:55">
      <c r="A5" s="3"/>
      <c r="B5" s="3"/>
      <c r="C5" s="3"/>
      <c r="D5" s="3"/>
      <c r="E5" s="7">
        <f>SUM(E6:E488)</f>
        <v>3803.2799999999988</v>
      </c>
      <c r="F5" s="7">
        <f>SUM(F6:F488)</f>
        <v>11864.32</v>
      </c>
      <c r="G5" s="4"/>
      <c r="H5" s="3"/>
      <c r="I5" s="3"/>
      <c r="J5" s="3"/>
      <c r="K5" s="7">
        <f t="shared" ref="K5:T5" si="0">SUM(K6:K488)</f>
        <v>3878.08</v>
      </c>
      <c r="L5" s="7">
        <f t="shared" si="0"/>
        <v>-74.8</v>
      </c>
      <c r="M5" s="7">
        <f t="shared" si="0"/>
        <v>0</v>
      </c>
      <c r="N5" s="7">
        <f t="shared" si="0"/>
        <v>0</v>
      </c>
      <c r="O5" s="7">
        <f t="shared" si="0"/>
        <v>0</v>
      </c>
      <c r="P5" s="7">
        <f t="shared" si="0"/>
        <v>760.65600000000006</v>
      </c>
      <c r="Q5" s="7">
        <v>5676.06</v>
      </c>
      <c r="R5" s="7">
        <f t="shared" si="0"/>
        <v>8424.16</v>
      </c>
      <c r="S5" s="7">
        <f t="shared" si="0"/>
        <v>8746.32</v>
      </c>
      <c r="T5" s="7">
        <f t="shared" si="0"/>
        <v>5314</v>
      </c>
      <c r="U5" s="3"/>
      <c r="V5" s="3"/>
      <c r="W5" s="3"/>
      <c r="X5" s="7">
        <f>SUM(X6:X488)</f>
        <v>398.40200000000016</v>
      </c>
      <c r="Y5" s="7">
        <f>SUM(Y6:Y488)</f>
        <v>348.49799999999999</v>
      </c>
      <c r="Z5" s="7">
        <f>SUM(Z6:Z488)</f>
        <v>594.98400000000004</v>
      </c>
      <c r="AA5" s="7">
        <f>SUM(AA6:AA488)</f>
        <v>568.45600000000013</v>
      </c>
      <c r="AB5" s="3"/>
      <c r="AC5" s="7">
        <f>SUM(AC6:AC488)</f>
        <v>4945.66</v>
      </c>
      <c r="AD5" s="4"/>
      <c r="AE5" s="24">
        <f>SUM(AE6:AE488)</f>
        <v>1150</v>
      </c>
      <c r="AF5" s="7">
        <f>SUM(AF6:AF488)</f>
        <v>5078.920000000001</v>
      </c>
      <c r="AG5" s="3"/>
      <c r="AH5" s="3"/>
      <c r="AI5" s="24">
        <f>SUM(AI6:AI488)</f>
        <v>12.240109890109887</v>
      </c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</row>
    <row r="6" spans="1:55">
      <c r="A6" s="8" t="s">
        <v>36</v>
      </c>
      <c r="B6" s="9" t="s">
        <v>37</v>
      </c>
      <c r="C6" s="9">
        <v>-309</v>
      </c>
      <c r="D6" s="9">
        <v>5</v>
      </c>
      <c r="E6" s="10">
        <v>109</v>
      </c>
      <c r="F6" s="10">
        <v>-428</v>
      </c>
      <c r="G6" s="11">
        <v>0</v>
      </c>
      <c r="H6" s="9" t="e">
        <v>#N/A</v>
      </c>
      <c r="I6" s="9" t="s">
        <v>38</v>
      </c>
      <c r="J6" s="9" t="s">
        <v>53</v>
      </c>
      <c r="K6" s="9">
        <v>114</v>
      </c>
      <c r="L6" s="9">
        <f t="shared" ref="L6:L37" si="1">E6-K6</f>
        <v>-5</v>
      </c>
      <c r="M6" s="9"/>
      <c r="N6" s="9"/>
      <c r="O6" s="9"/>
      <c r="P6" s="9">
        <f>E6/5</f>
        <v>21.8</v>
      </c>
      <c r="Q6" s="16"/>
      <c r="R6" s="16"/>
      <c r="S6" s="16"/>
      <c r="T6" s="16"/>
      <c r="U6" s="9"/>
      <c r="V6" s="9">
        <f>(F6+S6)/P6</f>
        <v>-19.63302752293578</v>
      </c>
      <c r="W6" s="9">
        <f>F6/P6</f>
        <v>-19.63302752293578</v>
      </c>
      <c r="X6" s="9">
        <f>IFERROR(VLOOKUP(A6,[1]TDSheet!$A:$J,4,0),0)/5</f>
        <v>4.38</v>
      </c>
      <c r="Y6" s="9">
        <f>IFERROR(VLOOKUP(A6,[2]TDSheet!$A:$J,4,0),0)/5</f>
        <v>4.0200000000000005</v>
      </c>
      <c r="Z6" s="9">
        <v>1.4</v>
      </c>
      <c r="AA6" s="9">
        <v>3.4</v>
      </c>
      <c r="AB6" s="9"/>
      <c r="AC6" s="9"/>
      <c r="AD6" s="11"/>
      <c r="AE6" s="25"/>
      <c r="AF6" s="9"/>
      <c r="AG6" s="9"/>
      <c r="AH6" s="9"/>
      <c r="AI6" s="25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</row>
    <row r="7" spans="1:55">
      <c r="A7" s="8" t="s">
        <v>39</v>
      </c>
      <c r="B7" s="9" t="s">
        <v>37</v>
      </c>
      <c r="C7" s="9">
        <v>-189</v>
      </c>
      <c r="D7" s="9">
        <v>7</v>
      </c>
      <c r="E7" s="10">
        <v>58</v>
      </c>
      <c r="F7" s="10">
        <v>-253</v>
      </c>
      <c r="G7" s="11">
        <v>0</v>
      </c>
      <c r="H7" s="9" t="e">
        <v>#N/A</v>
      </c>
      <c r="I7" s="9" t="s">
        <v>38</v>
      </c>
      <c r="J7" s="9" t="s">
        <v>85</v>
      </c>
      <c r="K7" s="9">
        <v>66</v>
      </c>
      <c r="L7" s="9">
        <f t="shared" si="1"/>
        <v>-8</v>
      </c>
      <c r="M7" s="9"/>
      <c r="N7" s="9"/>
      <c r="O7" s="9"/>
      <c r="P7" s="9">
        <f t="shared" ref="P7:P68" si="2">E7/5</f>
        <v>11.6</v>
      </c>
      <c r="Q7" s="16"/>
      <c r="R7" s="16"/>
      <c r="S7" s="16"/>
      <c r="T7" s="16"/>
      <c r="U7" s="9"/>
      <c r="V7" s="9">
        <f t="shared" ref="V7:V68" si="3">(F7+S7)/P7</f>
        <v>-21.810344827586206</v>
      </c>
      <c r="W7" s="9">
        <f t="shared" ref="W7:W68" si="4">F7/P7</f>
        <v>-21.810344827586206</v>
      </c>
      <c r="X7" s="9">
        <f>IFERROR(VLOOKUP(A7,[1]TDSheet!$A:$J,4,0),0)/5</f>
        <v>4.9000000000000004</v>
      </c>
      <c r="Y7" s="9">
        <f>IFERROR(VLOOKUP(A7,[2]TDSheet!$A:$J,4,0),0)/5</f>
        <v>5.46</v>
      </c>
      <c r="Z7" s="9">
        <v>1</v>
      </c>
      <c r="AA7" s="9">
        <v>2.6</v>
      </c>
      <c r="AB7" s="9"/>
      <c r="AC7" s="9"/>
      <c r="AD7" s="11"/>
      <c r="AE7" s="25"/>
      <c r="AF7" s="9"/>
      <c r="AG7" s="9"/>
      <c r="AH7" s="9"/>
      <c r="AI7" s="25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</row>
    <row r="8" spans="1:55">
      <c r="A8" s="8" t="s">
        <v>40</v>
      </c>
      <c r="B8" s="9" t="s">
        <v>37</v>
      </c>
      <c r="C8" s="9">
        <v>-6</v>
      </c>
      <c r="D8" s="9"/>
      <c r="E8" s="9"/>
      <c r="F8" s="10">
        <v>-6</v>
      </c>
      <c r="G8" s="11">
        <v>0</v>
      </c>
      <c r="H8" s="9" t="e">
        <v>#N/A</v>
      </c>
      <c r="I8" s="9" t="s">
        <v>38</v>
      </c>
      <c r="J8" s="9" t="s">
        <v>108</v>
      </c>
      <c r="K8" s="9"/>
      <c r="L8" s="9">
        <f t="shared" si="1"/>
        <v>0</v>
      </c>
      <c r="M8" s="9"/>
      <c r="N8" s="9"/>
      <c r="O8" s="9"/>
      <c r="P8" s="9">
        <f t="shared" si="2"/>
        <v>0</v>
      </c>
      <c r="Q8" s="16"/>
      <c r="R8" s="16"/>
      <c r="S8" s="16"/>
      <c r="T8" s="16"/>
      <c r="U8" s="9"/>
      <c r="V8" s="9" t="e">
        <f t="shared" si="3"/>
        <v>#DIV/0!</v>
      </c>
      <c r="W8" s="9" t="e">
        <f t="shared" si="4"/>
        <v>#DIV/0!</v>
      </c>
      <c r="X8" s="9">
        <f>IFERROR(VLOOKUP(A8,[1]TDSheet!$A:$J,4,0),0)/5</f>
        <v>0</v>
      </c>
      <c r="Y8" s="9">
        <f>IFERROR(VLOOKUP(A8,[2]TDSheet!$A:$J,4,0),0)/5</f>
        <v>7.1999999999999995E-2</v>
      </c>
      <c r="Z8" s="9">
        <v>0</v>
      </c>
      <c r="AA8" s="9">
        <v>0</v>
      </c>
      <c r="AB8" s="9"/>
      <c r="AC8" s="9"/>
      <c r="AD8" s="11"/>
      <c r="AE8" s="25"/>
      <c r="AF8" s="9"/>
      <c r="AG8" s="9"/>
      <c r="AH8" s="9"/>
      <c r="AI8" s="25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</row>
    <row r="9" spans="1:55">
      <c r="A9" s="3" t="s">
        <v>41</v>
      </c>
      <c r="B9" s="3" t="s">
        <v>42</v>
      </c>
      <c r="C9" s="3">
        <v>80</v>
      </c>
      <c r="D9" s="3"/>
      <c r="E9" s="3">
        <v>10</v>
      </c>
      <c r="F9" s="3">
        <v>70</v>
      </c>
      <c r="G9" s="4">
        <v>1</v>
      </c>
      <c r="H9" s="3">
        <v>90</v>
      </c>
      <c r="I9" s="17" t="s">
        <v>43</v>
      </c>
      <c r="J9" s="17"/>
      <c r="K9" s="3">
        <v>10</v>
      </c>
      <c r="L9" s="3">
        <f t="shared" si="1"/>
        <v>0</v>
      </c>
      <c r="M9" s="3"/>
      <c r="N9" s="3"/>
      <c r="O9" s="3"/>
      <c r="P9" s="3">
        <f t="shared" si="2"/>
        <v>2</v>
      </c>
      <c r="Q9" s="18"/>
      <c r="R9" s="18"/>
      <c r="S9" s="18">
        <f t="shared" ref="S9:S15" si="5">AD9*AE9</f>
        <v>0</v>
      </c>
      <c r="T9" s="18"/>
      <c r="U9" s="3"/>
      <c r="V9" s="3">
        <f t="shared" si="3"/>
        <v>35</v>
      </c>
      <c r="W9" s="3">
        <f t="shared" si="4"/>
        <v>35</v>
      </c>
      <c r="X9" s="3">
        <f>IFERROR(VLOOKUP(A9,[1]TDSheet!$A:$J,4,0),0)/5</f>
        <v>3</v>
      </c>
      <c r="Y9" s="3">
        <f>IFERROR(VLOOKUP(A9,[2]TDSheet!$A:$J,4,0),0)/5</f>
        <v>2</v>
      </c>
      <c r="Z9" s="3">
        <v>4</v>
      </c>
      <c r="AA9" s="3">
        <v>2</v>
      </c>
      <c r="AB9" s="26" t="s">
        <v>44</v>
      </c>
      <c r="AC9" s="3">
        <f>G9*R9</f>
        <v>0</v>
      </c>
      <c r="AD9" s="4">
        <v>5</v>
      </c>
      <c r="AE9" s="22">
        <f>MROUND(R9,AD9*AG9)/AD9</f>
        <v>0</v>
      </c>
      <c r="AF9" s="3">
        <f>AE9*AD9*G9</f>
        <v>0</v>
      </c>
      <c r="AG9" s="3">
        <v>12</v>
      </c>
      <c r="AH9" s="3">
        <v>144</v>
      </c>
      <c r="AI9" s="22">
        <f>AE9/AH9</f>
        <v>0</v>
      </c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1:55">
      <c r="A10" s="3" t="s">
        <v>45</v>
      </c>
      <c r="B10" s="3" t="s">
        <v>37</v>
      </c>
      <c r="C10" s="3">
        <v>99</v>
      </c>
      <c r="D10" s="3"/>
      <c r="E10" s="3">
        <v>49</v>
      </c>
      <c r="F10" s="3">
        <v>50</v>
      </c>
      <c r="G10" s="4">
        <v>0.3</v>
      </c>
      <c r="H10" s="3">
        <v>180</v>
      </c>
      <c r="I10" s="17" t="s">
        <v>43</v>
      </c>
      <c r="J10" s="17"/>
      <c r="K10" s="3">
        <v>49</v>
      </c>
      <c r="L10" s="3">
        <f t="shared" si="1"/>
        <v>0</v>
      </c>
      <c r="M10" s="3"/>
      <c r="N10" s="3"/>
      <c r="O10" s="3"/>
      <c r="P10" s="3">
        <f t="shared" si="2"/>
        <v>9.8000000000000007</v>
      </c>
      <c r="Q10" s="18">
        <v>146</v>
      </c>
      <c r="R10" s="18">
        <f t="shared" ref="R10" si="6">20*P10-F10</f>
        <v>146</v>
      </c>
      <c r="S10" s="18">
        <f t="shared" si="5"/>
        <v>168</v>
      </c>
      <c r="T10" s="18"/>
      <c r="U10" s="3"/>
      <c r="V10" s="3">
        <f t="shared" si="3"/>
        <v>22.244897959183671</v>
      </c>
      <c r="W10" s="3">
        <f t="shared" si="4"/>
        <v>5.1020408163265305</v>
      </c>
      <c r="X10" s="3">
        <f>IFERROR(VLOOKUP(A10,[1]TDSheet!$A:$J,4,0),0)/5</f>
        <v>0.9</v>
      </c>
      <c r="Y10" s="3">
        <f>IFERROR(VLOOKUP(A10,[2]TDSheet!$A:$J,4,0),0)/5</f>
        <v>1.98</v>
      </c>
      <c r="Z10" s="3">
        <v>5.2</v>
      </c>
      <c r="AA10" s="3">
        <v>4.2</v>
      </c>
      <c r="AB10" s="3"/>
      <c r="AC10" s="3">
        <f>G10*R10</f>
        <v>43.8</v>
      </c>
      <c r="AD10" s="4">
        <v>12</v>
      </c>
      <c r="AE10" s="22">
        <f>MROUND(R10,AD10*AG10)/AD10</f>
        <v>14</v>
      </c>
      <c r="AF10" s="3">
        <f>AE10*AD10*G10</f>
        <v>50.4</v>
      </c>
      <c r="AG10" s="3">
        <v>14</v>
      </c>
      <c r="AH10" s="3">
        <v>70</v>
      </c>
      <c r="AI10" s="22">
        <f>AE10/AH10</f>
        <v>0.2</v>
      </c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1:55">
      <c r="A11" s="3" t="s">
        <v>46</v>
      </c>
      <c r="B11" s="3" t="s">
        <v>37</v>
      </c>
      <c r="C11" s="3">
        <v>369</v>
      </c>
      <c r="D11" s="3">
        <v>1</v>
      </c>
      <c r="E11" s="3">
        <v>53</v>
      </c>
      <c r="F11" s="3">
        <v>311</v>
      </c>
      <c r="G11" s="4">
        <v>0.24</v>
      </c>
      <c r="H11" s="3">
        <v>180</v>
      </c>
      <c r="I11" s="17" t="s">
        <v>43</v>
      </c>
      <c r="J11" s="17"/>
      <c r="K11" s="3">
        <v>54</v>
      </c>
      <c r="L11" s="3">
        <f t="shared" si="1"/>
        <v>-1</v>
      </c>
      <c r="M11" s="3"/>
      <c r="N11" s="3"/>
      <c r="O11" s="3"/>
      <c r="P11" s="3">
        <f t="shared" si="2"/>
        <v>10.6</v>
      </c>
      <c r="Q11" s="18"/>
      <c r="R11" s="18"/>
      <c r="S11" s="18">
        <f t="shared" si="5"/>
        <v>0</v>
      </c>
      <c r="T11" s="18"/>
      <c r="U11" s="3"/>
      <c r="V11" s="3">
        <f t="shared" si="3"/>
        <v>29.339622641509436</v>
      </c>
      <c r="W11" s="3">
        <f t="shared" si="4"/>
        <v>29.339622641509436</v>
      </c>
      <c r="X11" s="3">
        <f>IFERROR(VLOOKUP(A11,[1]TDSheet!$A:$J,4,0),0)/5</f>
        <v>2.448</v>
      </c>
      <c r="Y11" s="3">
        <f>IFERROR(VLOOKUP(A11,[2]TDSheet!$A:$J,4,0),0)/5</f>
        <v>2.7839999999999998</v>
      </c>
      <c r="Z11" s="3">
        <v>0</v>
      </c>
      <c r="AA11" s="3">
        <v>0</v>
      </c>
      <c r="AB11" s="27" t="s">
        <v>47</v>
      </c>
      <c r="AC11" s="3">
        <f>G11*R11</f>
        <v>0</v>
      </c>
      <c r="AD11" s="4">
        <v>12</v>
      </c>
      <c r="AE11" s="22">
        <f>MROUND(R11,AD11*AG11)/AD11</f>
        <v>0</v>
      </c>
      <c r="AF11" s="3">
        <f>AE11*AD11*G11</f>
        <v>0</v>
      </c>
      <c r="AG11" s="3">
        <v>14</v>
      </c>
      <c r="AH11" s="3">
        <v>70</v>
      </c>
      <c r="AI11" s="22">
        <f>AE11/AH11</f>
        <v>0</v>
      </c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</row>
    <row r="12" spans="1:55">
      <c r="A12" s="12" t="s">
        <v>48</v>
      </c>
      <c r="B12" s="12" t="s">
        <v>37</v>
      </c>
      <c r="C12" s="12">
        <v>-6</v>
      </c>
      <c r="D12" s="12"/>
      <c r="E12" s="12">
        <v>-2</v>
      </c>
      <c r="F12" s="12">
        <v>-6</v>
      </c>
      <c r="G12" s="13">
        <v>0</v>
      </c>
      <c r="H12" s="12">
        <v>180</v>
      </c>
      <c r="I12" s="14" t="s">
        <v>49</v>
      </c>
      <c r="J12" s="14"/>
      <c r="K12" s="12">
        <v>1</v>
      </c>
      <c r="L12" s="12">
        <f t="shared" si="1"/>
        <v>-3</v>
      </c>
      <c r="M12" s="12"/>
      <c r="N12" s="12"/>
      <c r="O12" s="12"/>
      <c r="P12" s="12">
        <f t="shared" si="2"/>
        <v>-0.4</v>
      </c>
      <c r="Q12" s="19"/>
      <c r="R12" s="19"/>
      <c r="S12" s="19">
        <f t="shared" si="5"/>
        <v>0</v>
      </c>
      <c r="T12" s="19"/>
      <c r="U12" s="12"/>
      <c r="V12" s="12">
        <f t="shared" si="3"/>
        <v>15</v>
      </c>
      <c r="W12" s="12">
        <f t="shared" si="4"/>
        <v>15</v>
      </c>
      <c r="X12" s="12">
        <f>IFERROR(VLOOKUP(A12,[1]TDSheet!$A:$J,4,0),0)/5</f>
        <v>0</v>
      </c>
      <c r="Y12" s="12">
        <f>IFERROR(VLOOKUP(A12,[2]TDSheet!$A:$J,4,0),0)/5</f>
        <v>0</v>
      </c>
      <c r="Z12" s="12">
        <v>8</v>
      </c>
      <c r="AA12" s="12">
        <v>10.4</v>
      </c>
      <c r="AB12" s="12"/>
      <c r="AC12" s="12"/>
      <c r="AD12" s="13"/>
      <c r="AE12" s="28"/>
      <c r="AF12" s="12"/>
      <c r="AG12" s="12"/>
      <c r="AH12" s="12"/>
      <c r="AI12" s="28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</row>
    <row r="13" spans="1:55">
      <c r="A13" s="3" t="s">
        <v>50</v>
      </c>
      <c r="B13" s="3" t="s">
        <v>37</v>
      </c>
      <c r="C13" s="3">
        <v>344</v>
      </c>
      <c r="D13" s="3">
        <v>4</v>
      </c>
      <c r="E13" s="3">
        <v>141</v>
      </c>
      <c r="F13" s="3">
        <v>188</v>
      </c>
      <c r="G13" s="4">
        <v>0.3</v>
      </c>
      <c r="H13" s="3">
        <v>180</v>
      </c>
      <c r="I13" s="17" t="s">
        <v>49</v>
      </c>
      <c r="J13" s="17"/>
      <c r="K13" s="3">
        <v>148</v>
      </c>
      <c r="L13" s="3">
        <f t="shared" si="1"/>
        <v>-7</v>
      </c>
      <c r="M13" s="3"/>
      <c r="N13" s="3"/>
      <c r="O13" s="3"/>
      <c r="P13" s="3">
        <f t="shared" si="2"/>
        <v>28.2</v>
      </c>
      <c r="Q13" s="18">
        <v>376</v>
      </c>
      <c r="R13" s="18">
        <f>T13</f>
        <v>504</v>
      </c>
      <c r="S13" s="18">
        <f t="shared" si="5"/>
        <v>504</v>
      </c>
      <c r="T13" s="18">
        <v>504</v>
      </c>
      <c r="U13" s="3"/>
      <c r="V13" s="3">
        <f t="shared" si="3"/>
        <v>24.539007092198581</v>
      </c>
      <c r="W13" s="3">
        <f t="shared" si="4"/>
        <v>6.666666666666667</v>
      </c>
      <c r="X13" s="3">
        <f>IFERROR(VLOOKUP(A13,[1]TDSheet!$A:$J,4,0),0)/5</f>
        <v>8.82</v>
      </c>
      <c r="Y13" s="3">
        <f>IFERROR(VLOOKUP(A13,[2]TDSheet!$A:$J,4,0),0)/5</f>
        <v>6.8400000000000007</v>
      </c>
      <c r="Z13" s="3">
        <v>19.600000000000001</v>
      </c>
      <c r="AA13" s="3">
        <v>21.6</v>
      </c>
      <c r="AB13" s="3" t="s">
        <v>127</v>
      </c>
      <c r="AC13" s="3">
        <f>G13*R13</f>
        <v>151.19999999999999</v>
      </c>
      <c r="AD13" s="4">
        <v>12</v>
      </c>
      <c r="AE13" s="22">
        <f>MROUND(R13,AD13*AG13)/AD13</f>
        <v>42</v>
      </c>
      <c r="AF13" s="3">
        <f>AE13*AD13*G13</f>
        <v>151.19999999999999</v>
      </c>
      <c r="AG13" s="3">
        <v>14</v>
      </c>
      <c r="AH13" s="3">
        <v>70</v>
      </c>
      <c r="AI13" s="22">
        <f>AE13/AH13</f>
        <v>0.6</v>
      </c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</row>
    <row r="14" spans="1:55">
      <c r="A14" s="3" t="s">
        <v>51</v>
      </c>
      <c r="B14" s="3" t="s">
        <v>37</v>
      </c>
      <c r="C14" s="3">
        <v>112</v>
      </c>
      <c r="D14" s="3">
        <v>1</v>
      </c>
      <c r="E14" s="3">
        <v>32</v>
      </c>
      <c r="F14" s="3">
        <v>72</v>
      </c>
      <c r="G14" s="4">
        <v>0.3</v>
      </c>
      <c r="H14" s="3">
        <v>180</v>
      </c>
      <c r="I14" s="17" t="s">
        <v>43</v>
      </c>
      <c r="J14" s="17"/>
      <c r="K14" s="3">
        <v>34</v>
      </c>
      <c r="L14" s="3">
        <f t="shared" si="1"/>
        <v>-2</v>
      </c>
      <c r="M14" s="3"/>
      <c r="N14" s="3"/>
      <c r="O14" s="3"/>
      <c r="P14" s="3">
        <f t="shared" si="2"/>
        <v>6.4</v>
      </c>
      <c r="Q14" s="20">
        <v>56</v>
      </c>
      <c r="R14" s="20">
        <f t="shared" ref="R14:R15" si="7">20*P14-F14</f>
        <v>56</v>
      </c>
      <c r="S14" s="20">
        <f t="shared" si="5"/>
        <v>0</v>
      </c>
      <c r="T14" s="18"/>
      <c r="U14" s="3"/>
      <c r="V14" s="3">
        <f t="shared" si="3"/>
        <v>11.25</v>
      </c>
      <c r="W14" s="3">
        <f t="shared" si="4"/>
        <v>11.25</v>
      </c>
      <c r="X14" s="3">
        <f>IFERROR(VLOOKUP(A14,[1]TDSheet!$A:$J,4,0),0)/5</f>
        <v>2.52</v>
      </c>
      <c r="Y14" s="3">
        <f>IFERROR(VLOOKUP(A14,[2]TDSheet!$A:$J,4,0),0)/5</f>
        <v>2.94</v>
      </c>
      <c r="Z14" s="3">
        <v>5.8</v>
      </c>
      <c r="AA14" s="3">
        <v>5.8</v>
      </c>
      <c r="AB14" s="29" t="s">
        <v>52</v>
      </c>
      <c r="AC14" s="3">
        <f>G14*R14</f>
        <v>16.8</v>
      </c>
      <c r="AD14" s="4">
        <v>12</v>
      </c>
      <c r="AE14" s="22">
        <f>MROUND(R14,AD14*AG14)/AD14</f>
        <v>0</v>
      </c>
      <c r="AF14" s="3">
        <f>AE14*AD14*G14</f>
        <v>0</v>
      </c>
      <c r="AG14" s="3">
        <v>14</v>
      </c>
      <c r="AH14" s="3">
        <v>70</v>
      </c>
      <c r="AI14" s="22">
        <f>AE14/AH14</f>
        <v>0</v>
      </c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</row>
    <row r="15" spans="1:55">
      <c r="A15" s="3" t="s">
        <v>53</v>
      </c>
      <c r="B15" s="3" t="s">
        <v>37</v>
      </c>
      <c r="C15" s="3">
        <v>1016</v>
      </c>
      <c r="D15" s="3">
        <v>5</v>
      </c>
      <c r="E15" s="10">
        <f>121+E6</f>
        <v>230</v>
      </c>
      <c r="F15" s="10">
        <f>879+F6</f>
        <v>451</v>
      </c>
      <c r="G15" s="4">
        <v>0.3</v>
      </c>
      <c r="H15" s="3">
        <v>180</v>
      </c>
      <c r="I15" s="17" t="s">
        <v>49</v>
      </c>
      <c r="J15" s="17"/>
      <c r="K15" s="3">
        <v>129</v>
      </c>
      <c r="L15" s="3">
        <f t="shared" si="1"/>
        <v>101</v>
      </c>
      <c r="M15" s="3"/>
      <c r="N15" s="3"/>
      <c r="O15" s="3"/>
      <c r="P15" s="3">
        <f t="shared" si="2"/>
        <v>46</v>
      </c>
      <c r="Q15" s="18">
        <v>469</v>
      </c>
      <c r="R15" s="18">
        <f t="shared" si="7"/>
        <v>469</v>
      </c>
      <c r="S15" s="18">
        <f t="shared" si="5"/>
        <v>504</v>
      </c>
      <c r="T15" s="18"/>
      <c r="U15" s="3"/>
      <c r="V15" s="3">
        <f t="shared" si="3"/>
        <v>20.760869565217391</v>
      </c>
      <c r="W15" s="3">
        <f t="shared" si="4"/>
        <v>9.804347826086957</v>
      </c>
      <c r="X15" s="3">
        <f>IFERROR(VLOOKUP(A15,[1]TDSheet!$A:$J,4,0),0)/5</f>
        <v>8.879999999999999</v>
      </c>
      <c r="Y15" s="3">
        <f>IFERROR(VLOOKUP(A15,[2]TDSheet!$A:$J,4,0),0)/5</f>
        <v>8.0400000000000009</v>
      </c>
      <c r="Z15" s="3">
        <v>27.8</v>
      </c>
      <c r="AA15" s="3">
        <v>30</v>
      </c>
      <c r="AB15" s="3" t="s">
        <v>127</v>
      </c>
      <c r="AC15" s="3">
        <f>G15*R15</f>
        <v>140.69999999999999</v>
      </c>
      <c r="AD15" s="4">
        <v>12</v>
      </c>
      <c r="AE15" s="22">
        <f>MROUND(R15,AD15*AG15)/AD15</f>
        <v>42</v>
      </c>
      <c r="AF15" s="3">
        <f>AE15*AD15*G15</f>
        <v>151.19999999999999</v>
      </c>
      <c r="AG15" s="3">
        <v>14</v>
      </c>
      <c r="AH15" s="3">
        <v>70</v>
      </c>
      <c r="AI15" s="22">
        <f>AE15/AH15</f>
        <v>0.6</v>
      </c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</row>
    <row r="16" spans="1:55">
      <c r="A16" s="14" t="s">
        <v>54</v>
      </c>
      <c r="B16" s="12" t="s">
        <v>42</v>
      </c>
      <c r="C16" s="12">
        <v>31.36</v>
      </c>
      <c r="D16" s="12"/>
      <c r="E16" s="12"/>
      <c r="F16" s="10">
        <v>31.36</v>
      </c>
      <c r="G16" s="13">
        <v>0</v>
      </c>
      <c r="H16" s="12">
        <v>180</v>
      </c>
      <c r="I16" s="14" t="s">
        <v>49</v>
      </c>
      <c r="J16" s="14" t="s">
        <v>105</v>
      </c>
      <c r="K16" s="12"/>
      <c r="L16" s="12">
        <f t="shared" si="1"/>
        <v>0</v>
      </c>
      <c r="M16" s="12"/>
      <c r="N16" s="12"/>
      <c r="O16" s="12"/>
      <c r="P16" s="12">
        <f t="shared" si="2"/>
        <v>0</v>
      </c>
      <c r="Q16" s="19"/>
      <c r="R16" s="19"/>
      <c r="S16" s="19"/>
      <c r="T16" s="19"/>
      <c r="U16" s="12"/>
      <c r="V16" s="12" t="e">
        <f t="shared" si="3"/>
        <v>#DIV/0!</v>
      </c>
      <c r="W16" s="12" t="e">
        <f t="shared" si="4"/>
        <v>#DIV/0!</v>
      </c>
      <c r="X16" s="12">
        <f>IFERROR(VLOOKUP(A16,[1]TDSheet!$A:$J,4,0),0)/5</f>
        <v>0.89600000000000013</v>
      </c>
      <c r="Y16" s="12">
        <f>IFERROR(VLOOKUP(A16,[2]TDSheet!$A:$J,4,0),0)/5</f>
        <v>0</v>
      </c>
      <c r="Z16" s="12">
        <v>0</v>
      </c>
      <c r="AA16" s="12">
        <v>0</v>
      </c>
      <c r="AB16" s="14" t="s">
        <v>55</v>
      </c>
      <c r="AC16" s="12"/>
      <c r="AD16" s="13"/>
      <c r="AE16" s="28"/>
      <c r="AF16" s="12"/>
      <c r="AG16" s="12"/>
      <c r="AH16" s="12"/>
      <c r="AI16" s="28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</row>
    <row r="17" spans="1:55">
      <c r="A17" s="3" t="s">
        <v>56</v>
      </c>
      <c r="B17" s="3" t="s">
        <v>37</v>
      </c>
      <c r="C17" s="3">
        <v>226</v>
      </c>
      <c r="D17" s="3"/>
      <c r="E17" s="3">
        <v>43</v>
      </c>
      <c r="F17" s="3">
        <v>178</v>
      </c>
      <c r="G17" s="4">
        <v>0.09</v>
      </c>
      <c r="H17" s="3">
        <v>180</v>
      </c>
      <c r="I17" s="17" t="s">
        <v>43</v>
      </c>
      <c r="J17" s="17"/>
      <c r="K17" s="3">
        <v>43</v>
      </c>
      <c r="L17" s="3">
        <f t="shared" si="1"/>
        <v>0</v>
      </c>
      <c r="M17" s="3"/>
      <c r="N17" s="3"/>
      <c r="O17" s="3"/>
      <c r="P17" s="3">
        <f t="shared" si="2"/>
        <v>8.6</v>
      </c>
      <c r="Q17" s="18"/>
      <c r="R17" s="18"/>
      <c r="S17" s="18">
        <f>AD17*AE17</f>
        <v>0</v>
      </c>
      <c r="T17" s="18"/>
      <c r="U17" s="3"/>
      <c r="V17" s="3">
        <f t="shared" si="3"/>
        <v>20.697674418604652</v>
      </c>
      <c r="W17" s="3">
        <f t="shared" si="4"/>
        <v>20.697674418604652</v>
      </c>
      <c r="X17" s="3">
        <f>IFERROR(VLOOKUP(A17,[1]TDSheet!$A:$J,4,0),0)/5</f>
        <v>1.206</v>
      </c>
      <c r="Y17" s="3">
        <f>IFERROR(VLOOKUP(A17,[2]TDSheet!$A:$J,4,0),0)/5</f>
        <v>1.1519999999999999</v>
      </c>
      <c r="Z17" s="3">
        <v>12.8</v>
      </c>
      <c r="AA17" s="3">
        <v>11.2</v>
      </c>
      <c r="AB17" s="26" t="s">
        <v>44</v>
      </c>
      <c r="AC17" s="3">
        <f>G17*R17</f>
        <v>0</v>
      </c>
      <c r="AD17" s="4">
        <v>24</v>
      </c>
      <c r="AE17" s="22">
        <f>MROUND(R17,AD17*AG17)/AD17</f>
        <v>0</v>
      </c>
      <c r="AF17" s="3">
        <f>AE17*AD17*G17</f>
        <v>0</v>
      </c>
      <c r="AG17" s="3">
        <v>14</v>
      </c>
      <c r="AH17" s="3">
        <v>126</v>
      </c>
      <c r="AI17" s="22">
        <f>AE17/AH17</f>
        <v>0</v>
      </c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</row>
    <row r="18" spans="1:55">
      <c r="A18" s="3" t="s">
        <v>57</v>
      </c>
      <c r="B18" s="3" t="s">
        <v>37</v>
      </c>
      <c r="C18" s="3">
        <v>407</v>
      </c>
      <c r="D18" s="3">
        <v>2</v>
      </c>
      <c r="E18" s="3">
        <v>35</v>
      </c>
      <c r="F18" s="3">
        <v>372</v>
      </c>
      <c r="G18" s="4">
        <v>0.36</v>
      </c>
      <c r="H18" s="3">
        <v>180</v>
      </c>
      <c r="I18" s="17" t="s">
        <v>43</v>
      </c>
      <c r="J18" s="17"/>
      <c r="K18" s="3">
        <v>37</v>
      </c>
      <c r="L18" s="3">
        <f t="shared" si="1"/>
        <v>-2</v>
      </c>
      <c r="M18" s="3"/>
      <c r="N18" s="3"/>
      <c r="O18" s="3"/>
      <c r="P18" s="3">
        <f t="shared" si="2"/>
        <v>7</v>
      </c>
      <c r="Q18" s="18"/>
      <c r="R18" s="18"/>
      <c r="S18" s="18">
        <f>AD18*AE18</f>
        <v>0</v>
      </c>
      <c r="T18" s="18"/>
      <c r="U18" s="3"/>
      <c r="V18" s="3">
        <f t="shared" si="3"/>
        <v>53.142857142857146</v>
      </c>
      <c r="W18" s="3">
        <f t="shared" si="4"/>
        <v>53.142857142857146</v>
      </c>
      <c r="X18" s="3">
        <f>IFERROR(VLOOKUP(A18,[1]TDSheet!$A:$J,4,0),0)/5</f>
        <v>5.1840000000000002</v>
      </c>
      <c r="Y18" s="3">
        <f>IFERROR(VLOOKUP(A18,[2]TDSheet!$A:$J,4,0),0)/5</f>
        <v>3.6719999999999997</v>
      </c>
      <c r="Z18" s="3">
        <v>13.6</v>
      </c>
      <c r="AA18" s="3">
        <v>8</v>
      </c>
      <c r="AB18" s="26" t="s">
        <v>44</v>
      </c>
      <c r="AC18" s="3">
        <f>G18*R18</f>
        <v>0</v>
      </c>
      <c r="AD18" s="4">
        <v>10</v>
      </c>
      <c r="AE18" s="22">
        <f>MROUND(R18,AD18*AG18)/AD18</f>
        <v>0</v>
      </c>
      <c r="AF18" s="3">
        <f>AE18*AD18*G18</f>
        <v>0</v>
      </c>
      <c r="AG18" s="3">
        <v>14</v>
      </c>
      <c r="AH18" s="3">
        <v>70</v>
      </c>
      <c r="AI18" s="22">
        <f>AE18/AH18</f>
        <v>0</v>
      </c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</row>
    <row r="19" spans="1:55">
      <c r="A19" s="3" t="s">
        <v>58</v>
      </c>
      <c r="B19" s="3" t="s">
        <v>37</v>
      </c>
      <c r="C19" s="3">
        <v>612</v>
      </c>
      <c r="D19" s="3">
        <v>1</v>
      </c>
      <c r="E19" s="3">
        <v>92</v>
      </c>
      <c r="F19" s="3">
        <v>514</v>
      </c>
      <c r="G19" s="4">
        <v>0.25</v>
      </c>
      <c r="H19" s="3">
        <v>180</v>
      </c>
      <c r="I19" s="17" t="s">
        <v>49</v>
      </c>
      <c r="J19" s="17"/>
      <c r="K19" s="3">
        <v>94</v>
      </c>
      <c r="L19" s="3">
        <f t="shared" si="1"/>
        <v>-2</v>
      </c>
      <c r="M19" s="3"/>
      <c r="N19" s="3"/>
      <c r="O19" s="3"/>
      <c r="P19" s="3">
        <f t="shared" si="2"/>
        <v>18.399999999999999</v>
      </c>
      <c r="Q19" s="18"/>
      <c r="R19" s="18"/>
      <c r="S19" s="18">
        <f>AD19*AE19</f>
        <v>0</v>
      </c>
      <c r="T19" s="18"/>
      <c r="U19" s="3"/>
      <c r="V19" s="3">
        <f t="shared" si="3"/>
        <v>27.934782608695656</v>
      </c>
      <c r="W19" s="3">
        <f t="shared" si="4"/>
        <v>27.934782608695656</v>
      </c>
      <c r="X19" s="3">
        <f>IFERROR(VLOOKUP(A19,[1]TDSheet!$A:$J,4,0),0)/5</f>
        <v>5</v>
      </c>
      <c r="Y19" s="3">
        <f>IFERROR(VLOOKUP(A19,[2]TDSheet!$A:$J,4,0),0)/5</f>
        <v>4.0999999999999996</v>
      </c>
      <c r="Z19" s="3">
        <v>15.4</v>
      </c>
      <c r="AA19" s="3">
        <v>13.8</v>
      </c>
      <c r="AB19" s="26" t="s">
        <v>128</v>
      </c>
      <c r="AC19" s="3">
        <f>G19*R19</f>
        <v>0</v>
      </c>
      <c r="AD19" s="4">
        <v>12</v>
      </c>
      <c r="AE19" s="22">
        <f>MROUND(R19,AD19*AG19)/AD19</f>
        <v>0</v>
      </c>
      <c r="AF19" s="3">
        <f>AE19*AD19*G19</f>
        <v>0</v>
      </c>
      <c r="AG19" s="3">
        <v>14</v>
      </c>
      <c r="AH19" s="3">
        <v>70</v>
      </c>
      <c r="AI19" s="22">
        <f>AE19/AH19</f>
        <v>0</v>
      </c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</row>
    <row r="20" spans="1:55">
      <c r="A20" s="3" t="s">
        <v>59</v>
      </c>
      <c r="B20" s="3" t="s">
        <v>37</v>
      </c>
      <c r="C20" s="3">
        <v>633</v>
      </c>
      <c r="D20" s="3">
        <v>3</v>
      </c>
      <c r="E20" s="3">
        <v>85</v>
      </c>
      <c r="F20" s="3">
        <v>537</v>
      </c>
      <c r="G20" s="4">
        <v>0.25</v>
      </c>
      <c r="H20" s="3">
        <v>180</v>
      </c>
      <c r="I20" s="17" t="s">
        <v>49</v>
      </c>
      <c r="J20" s="17"/>
      <c r="K20" s="3">
        <v>90</v>
      </c>
      <c r="L20" s="3">
        <f t="shared" si="1"/>
        <v>-5</v>
      </c>
      <c r="M20" s="3"/>
      <c r="N20" s="3"/>
      <c r="O20" s="3"/>
      <c r="P20" s="3">
        <f t="shared" si="2"/>
        <v>17</v>
      </c>
      <c r="Q20" s="18"/>
      <c r="R20" s="18"/>
      <c r="S20" s="18">
        <f>AD20*AE20</f>
        <v>0</v>
      </c>
      <c r="T20" s="18"/>
      <c r="U20" s="3"/>
      <c r="V20" s="3">
        <f t="shared" si="3"/>
        <v>31.588235294117649</v>
      </c>
      <c r="W20" s="3">
        <f t="shared" si="4"/>
        <v>31.588235294117649</v>
      </c>
      <c r="X20" s="3">
        <f>IFERROR(VLOOKUP(A20,[1]TDSheet!$A:$J,4,0),0)/5</f>
        <v>4.45</v>
      </c>
      <c r="Y20" s="3">
        <f>IFERROR(VLOOKUP(A20,[2]TDSheet!$A:$J,4,0),0)/5</f>
        <v>3.95</v>
      </c>
      <c r="Z20" s="3">
        <v>10.4</v>
      </c>
      <c r="AA20" s="3">
        <v>11.8</v>
      </c>
      <c r="AB20" s="26" t="s">
        <v>128</v>
      </c>
      <c r="AC20" s="3">
        <f>G20*R20</f>
        <v>0</v>
      </c>
      <c r="AD20" s="4">
        <v>12</v>
      </c>
      <c r="AE20" s="22">
        <f>MROUND(R20,AD20*AG20)/AD20</f>
        <v>0</v>
      </c>
      <c r="AF20" s="3">
        <f>AE20*AD20*G20</f>
        <v>0</v>
      </c>
      <c r="AG20" s="3">
        <v>14</v>
      </c>
      <c r="AH20" s="3">
        <v>70</v>
      </c>
      <c r="AI20" s="22">
        <f>AE20/AH20</f>
        <v>0</v>
      </c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</row>
    <row r="21" spans="1:55">
      <c r="A21" s="12" t="s">
        <v>60</v>
      </c>
      <c r="B21" s="12" t="s">
        <v>42</v>
      </c>
      <c r="C21" s="12">
        <v>-3.7</v>
      </c>
      <c r="D21" s="12"/>
      <c r="E21" s="12"/>
      <c r="F21" s="10">
        <v>-3.7</v>
      </c>
      <c r="G21" s="13">
        <v>0</v>
      </c>
      <c r="H21" s="12">
        <v>180</v>
      </c>
      <c r="I21" s="12" t="s">
        <v>49</v>
      </c>
      <c r="J21" s="12" t="s">
        <v>61</v>
      </c>
      <c r="K21" s="12"/>
      <c r="L21" s="12">
        <f t="shared" si="1"/>
        <v>0</v>
      </c>
      <c r="M21" s="12"/>
      <c r="N21" s="12"/>
      <c r="O21" s="12"/>
      <c r="P21" s="12">
        <f t="shared" si="2"/>
        <v>0</v>
      </c>
      <c r="Q21" s="19"/>
      <c r="R21" s="19"/>
      <c r="S21" s="19"/>
      <c r="T21" s="19"/>
      <c r="U21" s="12"/>
      <c r="V21" s="12" t="e">
        <f t="shared" si="3"/>
        <v>#DIV/0!</v>
      </c>
      <c r="W21" s="12" t="e">
        <f t="shared" si="4"/>
        <v>#DIV/0!</v>
      </c>
      <c r="X21" s="12">
        <f>IFERROR(VLOOKUP(A21,[1]TDSheet!$A:$J,4,0),0)/5</f>
        <v>0</v>
      </c>
      <c r="Y21" s="12">
        <f>IFERROR(VLOOKUP(A21,[2]TDSheet!$A:$J,4,0),0)/5</f>
        <v>0</v>
      </c>
      <c r="Z21" s="12">
        <v>0</v>
      </c>
      <c r="AA21" s="12">
        <v>0.94</v>
      </c>
      <c r="AB21" s="12" t="s">
        <v>55</v>
      </c>
      <c r="AC21" s="12"/>
      <c r="AD21" s="13"/>
      <c r="AE21" s="28"/>
      <c r="AF21" s="12"/>
      <c r="AG21" s="12"/>
      <c r="AH21" s="12"/>
      <c r="AI21" s="28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</row>
    <row r="22" spans="1:55">
      <c r="A22" s="3" t="s">
        <v>61</v>
      </c>
      <c r="B22" s="3" t="s">
        <v>42</v>
      </c>
      <c r="C22" s="3">
        <v>266.39999999999998</v>
      </c>
      <c r="D22" s="3"/>
      <c r="E22" s="3">
        <v>48.1</v>
      </c>
      <c r="F22" s="10">
        <f>218.3+F21</f>
        <v>214.60000000000002</v>
      </c>
      <c r="G22" s="4">
        <v>1</v>
      </c>
      <c r="H22" s="3">
        <v>180</v>
      </c>
      <c r="I22" s="17" t="s">
        <v>43</v>
      </c>
      <c r="J22" s="17"/>
      <c r="K22" s="3">
        <v>48.1</v>
      </c>
      <c r="L22" s="3">
        <f t="shared" si="1"/>
        <v>0</v>
      </c>
      <c r="M22" s="3"/>
      <c r="N22" s="3"/>
      <c r="O22" s="3"/>
      <c r="P22" s="3">
        <f t="shared" si="2"/>
        <v>9.620000000000001</v>
      </c>
      <c r="Q22" s="18"/>
      <c r="R22" s="18"/>
      <c r="S22" s="18">
        <f t="shared" ref="S22:S30" si="8">AD22*AE22</f>
        <v>0</v>
      </c>
      <c r="T22" s="18"/>
      <c r="U22" s="3"/>
      <c r="V22" s="3">
        <f t="shared" si="3"/>
        <v>22.307692307692307</v>
      </c>
      <c r="W22" s="3">
        <f t="shared" si="4"/>
        <v>22.307692307692307</v>
      </c>
      <c r="X22" s="3">
        <f>IFERROR(VLOOKUP(A22,[1]TDSheet!$A:$J,4,0),0)/5</f>
        <v>5.18</v>
      </c>
      <c r="Y22" s="3">
        <f>IFERROR(VLOOKUP(A22,[2]TDSheet!$A:$J,4,0),0)/5</f>
        <v>14.059999999999999</v>
      </c>
      <c r="Z22" s="3">
        <v>6.66</v>
      </c>
      <c r="AA22" s="3">
        <v>6.86</v>
      </c>
      <c r="AB22" s="27" t="s">
        <v>62</v>
      </c>
      <c r="AC22" s="3">
        <f t="shared" ref="AC22:AC30" si="9">G22*R22</f>
        <v>0</v>
      </c>
      <c r="AD22" s="4">
        <v>3.7</v>
      </c>
      <c r="AE22" s="22">
        <f t="shared" ref="AE22:AE30" si="10">MROUND(R22,AD22*AG22)/AD22</f>
        <v>0</v>
      </c>
      <c r="AF22" s="3">
        <f t="shared" ref="AF22:AF30" si="11">AE22*AD22*G22</f>
        <v>0</v>
      </c>
      <c r="AG22" s="3">
        <v>14</v>
      </c>
      <c r="AH22" s="3">
        <v>126</v>
      </c>
      <c r="AI22" s="22">
        <f t="shared" ref="AI22:AI30" si="12">AE22/AH22</f>
        <v>0</v>
      </c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</row>
    <row r="23" spans="1:55">
      <c r="A23" s="3" t="s">
        <v>63</v>
      </c>
      <c r="B23" s="3" t="s">
        <v>42</v>
      </c>
      <c r="C23" s="3">
        <v>88</v>
      </c>
      <c r="D23" s="3"/>
      <c r="E23" s="3">
        <v>5.5</v>
      </c>
      <c r="F23" s="3">
        <v>82.5</v>
      </c>
      <c r="G23" s="4">
        <v>1</v>
      </c>
      <c r="H23" s="3">
        <v>180</v>
      </c>
      <c r="I23" s="17" t="s">
        <v>43</v>
      </c>
      <c r="J23" s="17"/>
      <c r="K23" s="3">
        <v>5.5</v>
      </c>
      <c r="L23" s="3">
        <f t="shared" si="1"/>
        <v>0</v>
      </c>
      <c r="M23" s="3"/>
      <c r="N23" s="3"/>
      <c r="O23" s="3"/>
      <c r="P23" s="3">
        <f t="shared" si="2"/>
        <v>1.1000000000000001</v>
      </c>
      <c r="Q23" s="18"/>
      <c r="R23" s="18"/>
      <c r="S23" s="18">
        <f t="shared" si="8"/>
        <v>0</v>
      </c>
      <c r="T23" s="18"/>
      <c r="U23" s="3"/>
      <c r="V23" s="3">
        <f t="shared" si="3"/>
        <v>75</v>
      </c>
      <c r="W23" s="3">
        <f t="shared" si="4"/>
        <v>75</v>
      </c>
      <c r="X23" s="3">
        <f>IFERROR(VLOOKUP(A23,[1]TDSheet!$A:$J,4,0),0)/5</f>
        <v>0</v>
      </c>
      <c r="Y23" s="3">
        <f>IFERROR(VLOOKUP(A23,[2]TDSheet!$A:$J,4,0),0)/5</f>
        <v>4.4000000000000004</v>
      </c>
      <c r="Z23" s="3">
        <v>2.1</v>
      </c>
      <c r="AA23" s="3">
        <v>3.3</v>
      </c>
      <c r="AB23" s="26" t="s">
        <v>44</v>
      </c>
      <c r="AC23" s="3">
        <f t="shared" si="9"/>
        <v>0</v>
      </c>
      <c r="AD23" s="4">
        <v>5.5</v>
      </c>
      <c r="AE23" s="22">
        <f t="shared" si="10"/>
        <v>0</v>
      </c>
      <c r="AF23" s="3">
        <f t="shared" si="11"/>
        <v>0</v>
      </c>
      <c r="AG23" s="3">
        <v>12</v>
      </c>
      <c r="AH23" s="3">
        <v>84</v>
      </c>
      <c r="AI23" s="22">
        <f t="shared" si="12"/>
        <v>0</v>
      </c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</row>
    <row r="24" spans="1:55">
      <c r="A24" s="3" t="s">
        <v>64</v>
      </c>
      <c r="B24" s="3" t="s">
        <v>42</v>
      </c>
      <c r="C24" s="3">
        <v>96</v>
      </c>
      <c r="D24" s="3"/>
      <c r="E24" s="3">
        <v>99</v>
      </c>
      <c r="F24" s="3">
        <v>-3</v>
      </c>
      <c r="G24" s="4">
        <v>1</v>
      </c>
      <c r="H24" s="3">
        <v>180</v>
      </c>
      <c r="I24" s="17" t="s">
        <v>43</v>
      </c>
      <c r="J24" s="17"/>
      <c r="K24" s="3">
        <v>102</v>
      </c>
      <c r="L24" s="3">
        <f t="shared" si="1"/>
        <v>-3</v>
      </c>
      <c r="M24" s="3"/>
      <c r="N24" s="3"/>
      <c r="O24" s="3"/>
      <c r="P24" s="3">
        <f t="shared" si="2"/>
        <v>19.8</v>
      </c>
      <c r="Q24" s="18">
        <v>399</v>
      </c>
      <c r="R24" s="18">
        <f t="shared" ref="R24:R30" si="13">20*P24-F24</f>
        <v>399</v>
      </c>
      <c r="S24" s="18">
        <f t="shared" si="8"/>
        <v>420</v>
      </c>
      <c r="T24" s="18"/>
      <c r="U24" s="3"/>
      <c r="V24" s="3">
        <f t="shared" si="3"/>
        <v>21.060606060606059</v>
      </c>
      <c r="W24" s="3">
        <f t="shared" si="4"/>
        <v>-0.15151515151515152</v>
      </c>
      <c r="X24" s="3">
        <f>IFERROR(VLOOKUP(A24,[1]TDSheet!$A:$J,4,0),0)/5</f>
        <v>12.6</v>
      </c>
      <c r="Y24" s="3">
        <f>IFERROR(VLOOKUP(A24,[2]TDSheet!$A:$J,4,0),0)/5</f>
        <v>8.4</v>
      </c>
      <c r="Z24" s="3">
        <v>1.8</v>
      </c>
      <c r="AA24" s="3">
        <v>0.6</v>
      </c>
      <c r="AB24" s="3"/>
      <c r="AC24" s="3">
        <f t="shared" si="9"/>
        <v>399</v>
      </c>
      <c r="AD24" s="4">
        <v>3</v>
      </c>
      <c r="AE24" s="22">
        <f t="shared" si="10"/>
        <v>140</v>
      </c>
      <c r="AF24" s="3">
        <f t="shared" si="11"/>
        <v>420</v>
      </c>
      <c r="AG24" s="3">
        <v>14</v>
      </c>
      <c r="AH24" s="3">
        <v>126</v>
      </c>
      <c r="AI24" s="22">
        <f t="shared" si="12"/>
        <v>1.1111111111111112</v>
      </c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</row>
    <row r="25" spans="1:55">
      <c r="A25" s="3" t="s">
        <v>65</v>
      </c>
      <c r="B25" s="3" t="s">
        <v>37</v>
      </c>
      <c r="C25" s="3">
        <v>163</v>
      </c>
      <c r="D25" s="3"/>
      <c r="E25" s="3">
        <v>53</v>
      </c>
      <c r="F25" s="3">
        <v>106</v>
      </c>
      <c r="G25" s="4">
        <v>0.25</v>
      </c>
      <c r="H25" s="3">
        <v>365</v>
      </c>
      <c r="I25" s="17" t="s">
        <v>43</v>
      </c>
      <c r="J25" s="17"/>
      <c r="K25" s="3">
        <v>55</v>
      </c>
      <c r="L25" s="3">
        <f t="shared" si="1"/>
        <v>-2</v>
      </c>
      <c r="M25" s="3"/>
      <c r="N25" s="3"/>
      <c r="O25" s="3"/>
      <c r="P25" s="3">
        <f t="shared" si="2"/>
        <v>10.6</v>
      </c>
      <c r="Q25" s="18">
        <v>106</v>
      </c>
      <c r="R25" s="18">
        <f t="shared" si="13"/>
        <v>106</v>
      </c>
      <c r="S25" s="18">
        <f t="shared" si="8"/>
        <v>84</v>
      </c>
      <c r="T25" s="18"/>
      <c r="U25" s="3"/>
      <c r="V25" s="3">
        <f t="shared" si="3"/>
        <v>17.924528301886792</v>
      </c>
      <c r="W25" s="3">
        <f t="shared" si="4"/>
        <v>10</v>
      </c>
      <c r="X25" s="3">
        <f>IFERROR(VLOOKUP(A25,[1]TDSheet!$A:$J,4,0),0)/5</f>
        <v>2.35</v>
      </c>
      <c r="Y25" s="3">
        <f>IFERROR(VLOOKUP(A25,[2]TDSheet!$A:$J,4,0),0)/5</f>
        <v>1.55</v>
      </c>
      <c r="Z25" s="3">
        <v>9.1999999999999993</v>
      </c>
      <c r="AA25" s="3">
        <v>11.4</v>
      </c>
      <c r="AB25" s="3"/>
      <c r="AC25" s="3">
        <f t="shared" si="9"/>
        <v>26.5</v>
      </c>
      <c r="AD25" s="4">
        <v>6</v>
      </c>
      <c r="AE25" s="22">
        <f t="shared" si="10"/>
        <v>14</v>
      </c>
      <c r="AF25" s="3">
        <f t="shared" si="11"/>
        <v>21</v>
      </c>
      <c r="AG25" s="3">
        <v>14</v>
      </c>
      <c r="AH25" s="3">
        <v>140</v>
      </c>
      <c r="AI25" s="22">
        <f t="shared" si="12"/>
        <v>0.1</v>
      </c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</row>
    <row r="26" spans="1:55">
      <c r="A26" s="3" t="s">
        <v>66</v>
      </c>
      <c r="B26" s="3" t="s">
        <v>37</v>
      </c>
      <c r="C26" s="3">
        <v>320</v>
      </c>
      <c r="D26" s="3">
        <v>4</v>
      </c>
      <c r="E26" s="3">
        <v>93</v>
      </c>
      <c r="F26" s="3">
        <v>220</v>
      </c>
      <c r="G26" s="4">
        <v>0.25</v>
      </c>
      <c r="H26" s="3">
        <v>365</v>
      </c>
      <c r="I26" s="17" t="s">
        <v>43</v>
      </c>
      <c r="J26" s="17"/>
      <c r="K26" s="3">
        <v>100</v>
      </c>
      <c r="L26" s="3">
        <f t="shared" si="1"/>
        <v>-7</v>
      </c>
      <c r="M26" s="3"/>
      <c r="N26" s="3"/>
      <c r="O26" s="3"/>
      <c r="P26" s="3">
        <f t="shared" si="2"/>
        <v>18.600000000000001</v>
      </c>
      <c r="Q26" s="18">
        <v>152</v>
      </c>
      <c r="R26" s="18">
        <f t="shared" si="13"/>
        <v>152</v>
      </c>
      <c r="S26" s="18">
        <f t="shared" si="8"/>
        <v>168</v>
      </c>
      <c r="T26" s="18"/>
      <c r="U26" s="3"/>
      <c r="V26" s="3">
        <f t="shared" si="3"/>
        <v>20.86021505376344</v>
      </c>
      <c r="W26" s="3">
        <f t="shared" si="4"/>
        <v>11.82795698924731</v>
      </c>
      <c r="X26" s="3">
        <f>IFERROR(VLOOKUP(A26,[1]TDSheet!$A:$J,4,0),0)/5</f>
        <v>4.55</v>
      </c>
      <c r="Y26" s="3">
        <f>IFERROR(VLOOKUP(A26,[2]TDSheet!$A:$J,4,0),0)/5</f>
        <v>3.05</v>
      </c>
      <c r="Z26" s="3">
        <v>17.399999999999999</v>
      </c>
      <c r="AA26" s="3">
        <v>14.2</v>
      </c>
      <c r="AB26" s="3"/>
      <c r="AC26" s="3">
        <f t="shared" si="9"/>
        <v>38</v>
      </c>
      <c r="AD26" s="4">
        <v>6</v>
      </c>
      <c r="AE26" s="22">
        <f t="shared" si="10"/>
        <v>28</v>
      </c>
      <c r="AF26" s="3">
        <f t="shared" si="11"/>
        <v>42</v>
      </c>
      <c r="AG26" s="3">
        <v>14</v>
      </c>
      <c r="AH26" s="3">
        <v>140</v>
      </c>
      <c r="AI26" s="22">
        <f t="shared" si="12"/>
        <v>0.2</v>
      </c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</row>
    <row r="27" spans="1:55">
      <c r="A27" s="3" t="s">
        <v>67</v>
      </c>
      <c r="B27" s="3" t="s">
        <v>42</v>
      </c>
      <c r="C27" s="3">
        <v>316.8</v>
      </c>
      <c r="D27" s="3">
        <v>6</v>
      </c>
      <c r="E27" s="10">
        <f>72+E31</f>
        <v>78</v>
      </c>
      <c r="F27" s="10">
        <f>244.8+F31</f>
        <v>245.8</v>
      </c>
      <c r="G27" s="4">
        <v>1</v>
      </c>
      <c r="H27" s="3">
        <v>180</v>
      </c>
      <c r="I27" s="17" t="s">
        <v>43</v>
      </c>
      <c r="J27" s="17"/>
      <c r="K27" s="3">
        <v>78</v>
      </c>
      <c r="L27" s="3">
        <f t="shared" si="1"/>
        <v>0</v>
      </c>
      <c r="M27" s="3"/>
      <c r="N27" s="3"/>
      <c r="O27" s="3"/>
      <c r="P27" s="3">
        <f t="shared" si="2"/>
        <v>15.6</v>
      </c>
      <c r="Q27" s="18">
        <v>66.199999999999989</v>
      </c>
      <c r="R27" s="18">
        <f t="shared" si="13"/>
        <v>66.199999999999989</v>
      </c>
      <c r="S27" s="18">
        <f t="shared" si="8"/>
        <v>72</v>
      </c>
      <c r="T27" s="18"/>
      <c r="U27" s="3"/>
      <c r="V27" s="3">
        <f t="shared" si="3"/>
        <v>20.371794871794872</v>
      </c>
      <c r="W27" s="3">
        <f t="shared" si="4"/>
        <v>15.756410256410257</v>
      </c>
      <c r="X27" s="3">
        <f>IFERROR(VLOOKUP(A27,[1]TDSheet!$A:$J,4,0),0)/5</f>
        <v>4.8</v>
      </c>
      <c r="Y27" s="3">
        <f>IFERROR(VLOOKUP(A27,[2]TDSheet!$A:$J,4,0),0)/5</f>
        <v>4.8</v>
      </c>
      <c r="Z27" s="3">
        <v>6</v>
      </c>
      <c r="AA27" s="3">
        <v>6</v>
      </c>
      <c r="AB27" s="27" t="s">
        <v>68</v>
      </c>
      <c r="AC27" s="3">
        <f t="shared" si="9"/>
        <v>66.199999999999989</v>
      </c>
      <c r="AD27" s="4">
        <v>6</v>
      </c>
      <c r="AE27" s="22">
        <f t="shared" si="10"/>
        <v>12</v>
      </c>
      <c r="AF27" s="3">
        <f t="shared" si="11"/>
        <v>72</v>
      </c>
      <c r="AG27" s="3">
        <v>12</v>
      </c>
      <c r="AH27" s="3">
        <v>84</v>
      </c>
      <c r="AI27" s="22">
        <f t="shared" si="12"/>
        <v>0.14285714285714285</v>
      </c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</row>
    <row r="28" spans="1:55">
      <c r="A28" s="3" t="s">
        <v>69</v>
      </c>
      <c r="B28" s="3" t="s">
        <v>37</v>
      </c>
      <c r="C28" s="3">
        <v>393</v>
      </c>
      <c r="D28" s="3">
        <v>14</v>
      </c>
      <c r="E28" s="3">
        <v>111</v>
      </c>
      <c r="F28" s="3">
        <v>274</v>
      </c>
      <c r="G28" s="4">
        <v>0.25</v>
      </c>
      <c r="H28" s="3">
        <v>365</v>
      </c>
      <c r="I28" s="17" t="s">
        <v>43</v>
      </c>
      <c r="J28" s="17"/>
      <c r="K28" s="3">
        <v>129</v>
      </c>
      <c r="L28" s="3">
        <f t="shared" si="1"/>
        <v>-18</v>
      </c>
      <c r="M28" s="3"/>
      <c r="N28" s="3"/>
      <c r="O28" s="3"/>
      <c r="P28" s="3">
        <f t="shared" si="2"/>
        <v>22.2</v>
      </c>
      <c r="Q28" s="18">
        <v>170</v>
      </c>
      <c r="R28" s="18">
        <f>T28</f>
        <v>336</v>
      </c>
      <c r="S28" s="18">
        <f t="shared" si="8"/>
        <v>336</v>
      </c>
      <c r="T28" s="18">
        <v>336</v>
      </c>
      <c r="U28" s="3"/>
      <c r="V28" s="3">
        <f t="shared" si="3"/>
        <v>27.477477477477478</v>
      </c>
      <c r="W28" s="3">
        <f t="shared" si="4"/>
        <v>12.342342342342343</v>
      </c>
      <c r="X28" s="3">
        <f>IFERROR(VLOOKUP(A28,[1]TDSheet!$A:$J,4,0),0)/5</f>
        <v>7.25</v>
      </c>
      <c r="Y28" s="3">
        <f>IFERROR(VLOOKUP(A28,[2]TDSheet!$A:$J,4,0),0)/5</f>
        <v>4.3</v>
      </c>
      <c r="Z28" s="3">
        <v>17.2</v>
      </c>
      <c r="AA28" s="3">
        <v>15.6</v>
      </c>
      <c r="AB28" s="3"/>
      <c r="AC28" s="3">
        <f t="shared" si="9"/>
        <v>84</v>
      </c>
      <c r="AD28" s="4">
        <v>12</v>
      </c>
      <c r="AE28" s="22">
        <f t="shared" si="10"/>
        <v>28</v>
      </c>
      <c r="AF28" s="3">
        <f t="shared" si="11"/>
        <v>84</v>
      </c>
      <c r="AG28" s="3">
        <v>14</v>
      </c>
      <c r="AH28" s="3">
        <v>70</v>
      </c>
      <c r="AI28" s="22">
        <f t="shared" si="12"/>
        <v>0.4</v>
      </c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</row>
    <row r="29" spans="1:55">
      <c r="A29" s="3" t="s">
        <v>70</v>
      </c>
      <c r="B29" s="3" t="s">
        <v>37</v>
      </c>
      <c r="C29" s="3">
        <v>353</v>
      </c>
      <c r="D29" s="3">
        <v>4</v>
      </c>
      <c r="E29" s="3">
        <v>75</v>
      </c>
      <c r="F29" s="3">
        <v>272</v>
      </c>
      <c r="G29" s="4">
        <v>0.25</v>
      </c>
      <c r="H29" s="3">
        <v>365</v>
      </c>
      <c r="I29" s="17" t="s">
        <v>43</v>
      </c>
      <c r="J29" s="17"/>
      <c r="K29" s="3">
        <v>80</v>
      </c>
      <c r="L29" s="3">
        <f t="shared" si="1"/>
        <v>-5</v>
      </c>
      <c r="M29" s="3"/>
      <c r="N29" s="3"/>
      <c r="O29" s="3"/>
      <c r="P29" s="3">
        <f t="shared" si="2"/>
        <v>15</v>
      </c>
      <c r="Q29" s="18"/>
      <c r="R29" s="18"/>
      <c r="S29" s="18">
        <f t="shared" si="8"/>
        <v>0</v>
      </c>
      <c r="T29" s="18"/>
      <c r="U29" s="3"/>
      <c r="V29" s="3">
        <f t="shared" si="3"/>
        <v>18.133333333333333</v>
      </c>
      <c r="W29" s="3">
        <f t="shared" si="4"/>
        <v>18.133333333333333</v>
      </c>
      <c r="X29" s="3">
        <f>IFERROR(VLOOKUP(A29,[1]TDSheet!$A:$J,4,0),0)/5</f>
        <v>3.45</v>
      </c>
      <c r="Y29" s="3">
        <f>IFERROR(VLOOKUP(A29,[2]TDSheet!$A:$J,4,0),0)/5</f>
        <v>2.4500000000000002</v>
      </c>
      <c r="Z29" s="3">
        <v>10</v>
      </c>
      <c r="AA29" s="3">
        <v>12.2</v>
      </c>
      <c r="AB29" s="30" t="s">
        <v>71</v>
      </c>
      <c r="AC29" s="3">
        <f t="shared" si="9"/>
        <v>0</v>
      </c>
      <c r="AD29" s="4">
        <v>12</v>
      </c>
      <c r="AE29" s="22">
        <f t="shared" si="10"/>
        <v>0</v>
      </c>
      <c r="AF29" s="3">
        <f t="shared" si="11"/>
        <v>0</v>
      </c>
      <c r="AG29" s="3">
        <v>14</v>
      </c>
      <c r="AH29" s="3">
        <v>70</v>
      </c>
      <c r="AI29" s="22">
        <f t="shared" si="12"/>
        <v>0</v>
      </c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</row>
    <row r="30" spans="1:55">
      <c r="A30" s="3" t="s">
        <v>72</v>
      </c>
      <c r="B30" s="3" t="s">
        <v>37</v>
      </c>
      <c r="C30" s="3">
        <v>332</v>
      </c>
      <c r="D30" s="3">
        <v>1</v>
      </c>
      <c r="E30" s="3">
        <v>90</v>
      </c>
      <c r="F30" s="3">
        <v>235</v>
      </c>
      <c r="G30" s="4">
        <v>0.25</v>
      </c>
      <c r="H30" s="3">
        <v>180</v>
      </c>
      <c r="I30" s="17" t="s">
        <v>43</v>
      </c>
      <c r="J30" s="17"/>
      <c r="K30" s="3">
        <v>93</v>
      </c>
      <c r="L30" s="3">
        <f t="shared" si="1"/>
        <v>-3</v>
      </c>
      <c r="M30" s="3"/>
      <c r="N30" s="3"/>
      <c r="O30" s="3"/>
      <c r="P30" s="3">
        <f t="shared" si="2"/>
        <v>18</v>
      </c>
      <c r="Q30" s="18">
        <v>125</v>
      </c>
      <c r="R30" s="18">
        <f t="shared" si="13"/>
        <v>125</v>
      </c>
      <c r="S30" s="18">
        <f t="shared" si="8"/>
        <v>168</v>
      </c>
      <c r="T30" s="18"/>
      <c r="U30" s="3"/>
      <c r="V30" s="3">
        <f t="shared" si="3"/>
        <v>22.388888888888889</v>
      </c>
      <c r="W30" s="3">
        <f t="shared" si="4"/>
        <v>13.055555555555555</v>
      </c>
      <c r="X30" s="3">
        <f>IFERROR(VLOOKUP(A30,[1]TDSheet!$A:$J,4,0),0)/5</f>
        <v>3.95</v>
      </c>
      <c r="Y30" s="3">
        <f>IFERROR(VLOOKUP(A30,[2]TDSheet!$A:$J,4,0),0)/5</f>
        <v>3.45</v>
      </c>
      <c r="Z30" s="3">
        <v>11.4</v>
      </c>
      <c r="AA30" s="3">
        <v>13.4</v>
      </c>
      <c r="AB30" s="3"/>
      <c r="AC30" s="3">
        <f t="shared" si="9"/>
        <v>31.25</v>
      </c>
      <c r="AD30" s="4">
        <v>12</v>
      </c>
      <c r="AE30" s="22">
        <f t="shared" si="10"/>
        <v>14</v>
      </c>
      <c r="AF30" s="3">
        <f t="shared" si="11"/>
        <v>42</v>
      </c>
      <c r="AG30" s="3">
        <v>14</v>
      </c>
      <c r="AH30" s="3">
        <v>70</v>
      </c>
      <c r="AI30" s="22">
        <f t="shared" si="12"/>
        <v>0.2</v>
      </c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</row>
    <row r="31" spans="1:55">
      <c r="A31" s="12" t="s">
        <v>73</v>
      </c>
      <c r="B31" s="12" t="s">
        <v>42</v>
      </c>
      <c r="C31" s="12">
        <v>7</v>
      </c>
      <c r="D31" s="12"/>
      <c r="E31" s="10">
        <v>6</v>
      </c>
      <c r="F31" s="10">
        <v>1</v>
      </c>
      <c r="G31" s="13">
        <v>0</v>
      </c>
      <c r="H31" s="12">
        <v>180</v>
      </c>
      <c r="I31" s="12" t="s">
        <v>49</v>
      </c>
      <c r="J31" s="12" t="s">
        <v>67</v>
      </c>
      <c r="K31" s="12">
        <v>6</v>
      </c>
      <c r="L31" s="12">
        <f t="shared" si="1"/>
        <v>0</v>
      </c>
      <c r="M31" s="12"/>
      <c r="N31" s="12"/>
      <c r="O31" s="12"/>
      <c r="P31" s="12">
        <f t="shared" si="2"/>
        <v>1.2</v>
      </c>
      <c r="Q31" s="19"/>
      <c r="R31" s="19"/>
      <c r="S31" s="19"/>
      <c r="T31" s="19"/>
      <c r="U31" s="12"/>
      <c r="V31" s="12">
        <f t="shared" si="3"/>
        <v>0.83333333333333337</v>
      </c>
      <c r="W31" s="12">
        <f t="shared" si="4"/>
        <v>0.83333333333333337</v>
      </c>
      <c r="X31" s="12">
        <f>IFERROR(VLOOKUP(A31,[1]TDSheet!$A:$J,4,0),0)/5</f>
        <v>0</v>
      </c>
      <c r="Y31" s="12">
        <f>IFERROR(VLOOKUP(A31,[2]TDSheet!$A:$J,4,0),0)/5</f>
        <v>4.8</v>
      </c>
      <c r="Z31" s="12">
        <v>0</v>
      </c>
      <c r="AA31" s="12">
        <v>1.2</v>
      </c>
      <c r="AB31" s="12" t="s">
        <v>55</v>
      </c>
      <c r="AC31" s="12"/>
      <c r="AD31" s="13"/>
      <c r="AE31" s="28"/>
      <c r="AF31" s="12"/>
      <c r="AG31" s="12"/>
      <c r="AH31" s="12"/>
      <c r="AI31" s="28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</row>
    <row r="32" spans="1:55">
      <c r="A32" s="3" t="s">
        <v>74</v>
      </c>
      <c r="B32" s="3" t="s">
        <v>37</v>
      </c>
      <c r="C32" s="3">
        <v>103</v>
      </c>
      <c r="D32" s="3"/>
      <c r="E32" s="3">
        <v>20</v>
      </c>
      <c r="F32" s="3">
        <v>83</v>
      </c>
      <c r="G32" s="4">
        <v>0.25</v>
      </c>
      <c r="H32" s="3">
        <v>180</v>
      </c>
      <c r="I32" s="17" t="s">
        <v>43</v>
      </c>
      <c r="J32" s="17"/>
      <c r="K32" s="3">
        <v>20</v>
      </c>
      <c r="L32" s="3">
        <f t="shared" si="1"/>
        <v>0</v>
      </c>
      <c r="M32" s="3"/>
      <c r="N32" s="3"/>
      <c r="O32" s="3"/>
      <c r="P32" s="3">
        <f t="shared" si="2"/>
        <v>4</v>
      </c>
      <c r="Q32" s="18"/>
      <c r="R32" s="18"/>
      <c r="S32" s="18">
        <f>AD32*AE32</f>
        <v>0</v>
      </c>
      <c r="T32" s="18"/>
      <c r="U32" s="3"/>
      <c r="V32" s="3">
        <f t="shared" si="3"/>
        <v>20.75</v>
      </c>
      <c r="W32" s="3">
        <f t="shared" si="4"/>
        <v>20.75</v>
      </c>
      <c r="X32" s="3">
        <f>IFERROR(VLOOKUP(A32,[1]TDSheet!$A:$J,4,0),0)/5</f>
        <v>1.4</v>
      </c>
      <c r="Y32" s="3">
        <f>IFERROR(VLOOKUP(A32,[2]TDSheet!$A:$J,4,0),0)/5</f>
        <v>1.8</v>
      </c>
      <c r="Z32" s="3">
        <v>5.4</v>
      </c>
      <c r="AA32" s="3">
        <v>5.2</v>
      </c>
      <c r="AB32" s="26" t="s">
        <v>44</v>
      </c>
      <c r="AC32" s="3">
        <f t="shared" ref="AC32:AC39" si="14">G32*R32</f>
        <v>0</v>
      </c>
      <c r="AD32" s="4">
        <v>12</v>
      </c>
      <c r="AE32" s="22">
        <f t="shared" ref="AE32:AE39" si="15">MROUND(R32,AD32*AG32)/AD32</f>
        <v>0</v>
      </c>
      <c r="AF32" s="3">
        <f t="shared" ref="AF32:AF39" si="16">AE32*AD32*G32</f>
        <v>0</v>
      </c>
      <c r="AG32" s="3">
        <v>14</v>
      </c>
      <c r="AH32" s="3">
        <v>70</v>
      </c>
      <c r="AI32" s="22">
        <f t="shared" ref="AI32:AI39" si="17">AE32/AH32</f>
        <v>0</v>
      </c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</row>
    <row r="33" spans="1:55">
      <c r="A33" s="3" t="s">
        <v>75</v>
      </c>
      <c r="B33" s="3" t="s">
        <v>37</v>
      </c>
      <c r="C33" s="3">
        <v>214</v>
      </c>
      <c r="D33" s="3">
        <v>1</v>
      </c>
      <c r="E33" s="3">
        <v>12</v>
      </c>
      <c r="F33" s="3">
        <v>200</v>
      </c>
      <c r="G33" s="4">
        <v>0.7</v>
      </c>
      <c r="H33" s="3">
        <v>180</v>
      </c>
      <c r="I33" s="17" t="s">
        <v>43</v>
      </c>
      <c r="J33" s="17"/>
      <c r="K33" s="3">
        <v>13</v>
      </c>
      <c r="L33" s="3">
        <f t="shared" si="1"/>
        <v>-1</v>
      </c>
      <c r="M33" s="3"/>
      <c r="N33" s="3"/>
      <c r="O33" s="3"/>
      <c r="P33" s="3">
        <f t="shared" si="2"/>
        <v>2.4</v>
      </c>
      <c r="Q33" s="18"/>
      <c r="R33" s="18"/>
      <c r="S33" s="18">
        <f>AD33*AE33</f>
        <v>0</v>
      </c>
      <c r="T33" s="18"/>
      <c r="U33" s="3"/>
      <c r="V33" s="3">
        <f t="shared" si="3"/>
        <v>83.333333333333343</v>
      </c>
      <c r="W33" s="3">
        <f t="shared" si="4"/>
        <v>83.333333333333343</v>
      </c>
      <c r="X33" s="3">
        <f>IFERROR(VLOOKUP(A33,[1]TDSheet!$A:$J,4,0),0)/5</f>
        <v>2.38</v>
      </c>
      <c r="Y33" s="3">
        <f>IFERROR(VLOOKUP(A33,[2]TDSheet!$A:$J,4,0),0)/5</f>
        <v>1.1199999999999999</v>
      </c>
      <c r="Z33" s="3">
        <v>4.4000000000000004</v>
      </c>
      <c r="AA33" s="3">
        <v>2.6</v>
      </c>
      <c r="AB33" s="26" t="s">
        <v>44</v>
      </c>
      <c r="AC33" s="3">
        <f t="shared" si="14"/>
        <v>0</v>
      </c>
      <c r="AD33" s="4">
        <v>10</v>
      </c>
      <c r="AE33" s="22">
        <f t="shared" si="15"/>
        <v>0</v>
      </c>
      <c r="AF33" s="3">
        <f t="shared" si="16"/>
        <v>0</v>
      </c>
      <c r="AG33" s="3">
        <v>12</v>
      </c>
      <c r="AH33" s="3">
        <v>84</v>
      </c>
      <c r="AI33" s="22">
        <f t="shared" si="17"/>
        <v>0</v>
      </c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</row>
    <row r="34" spans="1:55">
      <c r="A34" s="3" t="s">
        <v>76</v>
      </c>
      <c r="B34" s="3" t="s">
        <v>37</v>
      </c>
      <c r="C34" s="3">
        <v>152</v>
      </c>
      <c r="D34" s="3">
        <v>4</v>
      </c>
      <c r="E34" s="3">
        <v>28</v>
      </c>
      <c r="F34" s="3">
        <v>123</v>
      </c>
      <c r="G34" s="4">
        <v>0.4</v>
      </c>
      <c r="H34" s="3">
        <v>180</v>
      </c>
      <c r="I34" s="17" t="s">
        <v>43</v>
      </c>
      <c r="J34" s="17"/>
      <c r="K34" s="3">
        <v>31</v>
      </c>
      <c r="L34" s="3">
        <f t="shared" si="1"/>
        <v>-3</v>
      </c>
      <c r="M34" s="3"/>
      <c r="N34" s="3"/>
      <c r="O34" s="3"/>
      <c r="P34" s="3">
        <f t="shared" si="2"/>
        <v>5.6</v>
      </c>
      <c r="Q34" s="18"/>
      <c r="R34" s="18"/>
      <c r="S34" s="18">
        <f>AD34*AE34</f>
        <v>0</v>
      </c>
      <c r="T34" s="18"/>
      <c r="U34" s="3"/>
      <c r="V34" s="3">
        <f t="shared" si="3"/>
        <v>21.964285714285715</v>
      </c>
      <c r="W34" s="3">
        <f t="shared" si="4"/>
        <v>21.964285714285715</v>
      </c>
      <c r="X34" s="3">
        <f>IFERROR(VLOOKUP(A34,[1]TDSheet!$A:$J,4,0),0)/5</f>
        <v>1.44</v>
      </c>
      <c r="Y34" s="3">
        <f>IFERROR(VLOOKUP(A34,[2]TDSheet!$A:$J,4,0),0)/5</f>
        <v>1.2</v>
      </c>
      <c r="Z34" s="3">
        <v>6.6</v>
      </c>
      <c r="AA34" s="3">
        <v>3.6</v>
      </c>
      <c r="AB34" s="26" t="s">
        <v>44</v>
      </c>
      <c r="AC34" s="3">
        <f t="shared" si="14"/>
        <v>0</v>
      </c>
      <c r="AD34" s="4">
        <v>16</v>
      </c>
      <c r="AE34" s="22">
        <f t="shared" si="15"/>
        <v>0</v>
      </c>
      <c r="AF34" s="3">
        <f t="shared" si="16"/>
        <v>0</v>
      </c>
      <c r="AG34" s="3">
        <v>12</v>
      </c>
      <c r="AH34" s="3">
        <v>84</v>
      </c>
      <c r="AI34" s="22">
        <f t="shared" si="17"/>
        <v>0</v>
      </c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</row>
    <row r="35" spans="1:55">
      <c r="A35" s="3" t="s">
        <v>77</v>
      </c>
      <c r="B35" s="3" t="s">
        <v>37</v>
      </c>
      <c r="C35" s="3">
        <v>300</v>
      </c>
      <c r="D35" s="3">
        <v>1</v>
      </c>
      <c r="E35" s="3">
        <v>52</v>
      </c>
      <c r="F35" s="3">
        <v>243</v>
      </c>
      <c r="G35" s="4">
        <v>0.7</v>
      </c>
      <c r="H35" s="3">
        <v>180</v>
      </c>
      <c r="I35" s="17" t="s">
        <v>43</v>
      </c>
      <c r="J35" s="17"/>
      <c r="K35" s="3">
        <v>57</v>
      </c>
      <c r="L35" s="3">
        <f t="shared" si="1"/>
        <v>-5</v>
      </c>
      <c r="M35" s="3"/>
      <c r="N35" s="3"/>
      <c r="O35" s="3"/>
      <c r="P35" s="3">
        <f t="shared" si="2"/>
        <v>10.4</v>
      </c>
      <c r="Q35" s="18"/>
      <c r="R35" s="18"/>
      <c r="S35" s="18">
        <f>AD35*AE35</f>
        <v>0</v>
      </c>
      <c r="T35" s="18"/>
      <c r="U35" s="3"/>
      <c r="V35" s="3">
        <f t="shared" si="3"/>
        <v>23.365384615384613</v>
      </c>
      <c r="W35" s="3">
        <f t="shared" si="4"/>
        <v>23.365384615384613</v>
      </c>
      <c r="X35" s="3">
        <f>IFERROR(VLOOKUP(A35,[1]TDSheet!$A:$J,4,0),0)/5</f>
        <v>4.0600000000000005</v>
      </c>
      <c r="Y35" s="3">
        <f>IFERROR(VLOOKUP(A35,[2]TDSheet!$A:$J,4,0),0)/5</f>
        <v>3.3600000000000003</v>
      </c>
      <c r="Z35" s="3">
        <v>8.8000000000000007</v>
      </c>
      <c r="AA35" s="3">
        <v>2.6</v>
      </c>
      <c r="AB35" s="26" t="s">
        <v>44</v>
      </c>
      <c r="AC35" s="3">
        <f t="shared" si="14"/>
        <v>0</v>
      </c>
      <c r="AD35" s="4">
        <v>10</v>
      </c>
      <c r="AE35" s="22">
        <f t="shared" si="15"/>
        <v>0</v>
      </c>
      <c r="AF35" s="3">
        <f t="shared" si="16"/>
        <v>0</v>
      </c>
      <c r="AG35" s="3">
        <v>12</v>
      </c>
      <c r="AH35" s="3">
        <v>84</v>
      </c>
      <c r="AI35" s="22">
        <f t="shared" si="17"/>
        <v>0</v>
      </c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</row>
    <row r="36" spans="1:55">
      <c r="A36" s="3" t="s">
        <v>78</v>
      </c>
      <c r="B36" s="3" t="s">
        <v>37</v>
      </c>
      <c r="C36" s="3">
        <v>17</v>
      </c>
      <c r="D36" s="3"/>
      <c r="E36" s="3">
        <v>2</v>
      </c>
      <c r="F36" s="3">
        <v>15</v>
      </c>
      <c r="G36" s="4">
        <v>0.7</v>
      </c>
      <c r="H36" s="3">
        <v>180</v>
      </c>
      <c r="I36" s="17" t="s">
        <v>43</v>
      </c>
      <c r="J36" s="17"/>
      <c r="K36" s="3">
        <v>2</v>
      </c>
      <c r="L36" s="3">
        <f t="shared" si="1"/>
        <v>0</v>
      </c>
      <c r="M36" s="3"/>
      <c r="N36" s="3"/>
      <c r="O36" s="3"/>
      <c r="P36" s="3">
        <f t="shared" si="2"/>
        <v>0.4</v>
      </c>
      <c r="Q36" s="18"/>
      <c r="R36" s="18"/>
      <c r="S36" s="18">
        <f>AD36*AE36</f>
        <v>0</v>
      </c>
      <c r="T36" s="18"/>
      <c r="U36" s="3"/>
      <c r="V36" s="3">
        <f t="shared" si="3"/>
        <v>37.5</v>
      </c>
      <c r="W36" s="3">
        <f t="shared" si="4"/>
        <v>37.5</v>
      </c>
      <c r="X36" s="3">
        <f>IFERROR(VLOOKUP(A36,[1]TDSheet!$A:$J,4,0),0)/5</f>
        <v>2.1</v>
      </c>
      <c r="Y36" s="3">
        <f>IFERROR(VLOOKUP(A36,[2]TDSheet!$A:$J,4,0),0)/5</f>
        <v>1.8199999999999998</v>
      </c>
      <c r="Z36" s="3">
        <v>2.6</v>
      </c>
      <c r="AA36" s="3">
        <v>0.8</v>
      </c>
      <c r="AB36" s="26" t="s">
        <v>44</v>
      </c>
      <c r="AC36" s="3">
        <f t="shared" si="14"/>
        <v>0</v>
      </c>
      <c r="AD36" s="4">
        <v>10</v>
      </c>
      <c r="AE36" s="22">
        <f t="shared" si="15"/>
        <v>0</v>
      </c>
      <c r="AF36" s="3">
        <f t="shared" si="16"/>
        <v>0</v>
      </c>
      <c r="AG36" s="3">
        <v>12</v>
      </c>
      <c r="AH36" s="3">
        <v>84</v>
      </c>
      <c r="AI36" s="22">
        <f t="shared" si="17"/>
        <v>0</v>
      </c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</row>
    <row r="37" spans="1:55">
      <c r="A37" s="3" t="s">
        <v>79</v>
      </c>
      <c r="B37" s="3" t="s">
        <v>37</v>
      </c>
      <c r="C37" s="3">
        <v>1</v>
      </c>
      <c r="D37" s="3"/>
      <c r="E37" s="3"/>
      <c r="F37" s="3">
        <v>1</v>
      </c>
      <c r="G37" s="4">
        <v>0.7</v>
      </c>
      <c r="H37" s="3">
        <v>180</v>
      </c>
      <c r="I37" s="17" t="s">
        <v>43</v>
      </c>
      <c r="J37" s="17"/>
      <c r="K37" s="3">
        <v>7</v>
      </c>
      <c r="L37" s="3">
        <f t="shared" si="1"/>
        <v>-7</v>
      </c>
      <c r="M37" s="3"/>
      <c r="N37" s="3"/>
      <c r="O37" s="3"/>
      <c r="P37" s="3">
        <f t="shared" si="2"/>
        <v>0</v>
      </c>
      <c r="Q37" s="18">
        <v>120</v>
      </c>
      <c r="R37" s="18">
        <f t="shared" ref="R37:R39" si="18">T37</f>
        <v>480</v>
      </c>
      <c r="S37" s="18">
        <f t="shared" ref="S37:S39" si="19">AD37*AE37</f>
        <v>480</v>
      </c>
      <c r="T37" s="18">
        <v>480</v>
      </c>
      <c r="U37" s="3"/>
      <c r="V37" s="3" t="e">
        <f t="shared" si="3"/>
        <v>#DIV/0!</v>
      </c>
      <c r="W37" s="3" t="e">
        <f t="shared" si="4"/>
        <v>#DIV/0!</v>
      </c>
      <c r="X37" s="3">
        <f>IFERROR(VLOOKUP(A37,[1]TDSheet!$A:$J,4,0),0)/5</f>
        <v>14.84</v>
      </c>
      <c r="Y37" s="3">
        <f>IFERROR(VLOOKUP(A37,[2]TDSheet!$A:$J,4,0),0)/5</f>
        <v>17.5</v>
      </c>
      <c r="Z37" s="3">
        <v>0</v>
      </c>
      <c r="AA37" s="3">
        <v>0</v>
      </c>
      <c r="AB37" s="17" t="s">
        <v>80</v>
      </c>
      <c r="AC37" s="3">
        <f t="shared" si="14"/>
        <v>336</v>
      </c>
      <c r="AD37" s="4">
        <v>10</v>
      </c>
      <c r="AE37" s="22">
        <f t="shared" si="15"/>
        <v>48</v>
      </c>
      <c r="AF37" s="3">
        <f t="shared" si="16"/>
        <v>336</v>
      </c>
      <c r="AG37" s="3">
        <v>12</v>
      </c>
      <c r="AH37" s="3">
        <v>84</v>
      </c>
      <c r="AI37" s="22">
        <f t="shared" si="17"/>
        <v>0.5714285714285714</v>
      </c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</row>
    <row r="38" spans="1:55">
      <c r="A38" s="3" t="s">
        <v>81</v>
      </c>
      <c r="B38" s="3" t="s">
        <v>42</v>
      </c>
      <c r="C38" s="3">
        <v>565.20000000000005</v>
      </c>
      <c r="D38" s="3">
        <v>2.7</v>
      </c>
      <c r="E38" s="3">
        <v>144.80000000000001</v>
      </c>
      <c r="F38" s="3">
        <v>411.3</v>
      </c>
      <c r="G38" s="4">
        <v>1</v>
      </c>
      <c r="H38" s="3">
        <v>180</v>
      </c>
      <c r="I38" s="17" t="s">
        <v>43</v>
      </c>
      <c r="J38" s="17"/>
      <c r="K38" s="3">
        <v>148.5</v>
      </c>
      <c r="L38" s="3">
        <f t="shared" ref="L38:L67" si="20">E38-K38</f>
        <v>-3.6999999999999886</v>
      </c>
      <c r="M38" s="3"/>
      <c r="N38" s="3"/>
      <c r="O38" s="3"/>
      <c r="P38" s="3">
        <f t="shared" si="2"/>
        <v>28.96</v>
      </c>
      <c r="Q38" s="18">
        <v>167.90000000000003</v>
      </c>
      <c r="R38" s="18">
        <f t="shared" si="18"/>
        <v>292</v>
      </c>
      <c r="S38" s="18">
        <f t="shared" si="19"/>
        <v>291.60000000000002</v>
      </c>
      <c r="T38" s="18">
        <v>292</v>
      </c>
      <c r="U38" s="3"/>
      <c r="V38" s="3">
        <f t="shared" si="3"/>
        <v>24.271408839779006</v>
      </c>
      <c r="W38" s="3">
        <f t="shared" si="4"/>
        <v>14.202348066298342</v>
      </c>
      <c r="X38" s="3">
        <f>IFERROR(VLOOKUP(A38,[1]TDSheet!$A:$J,4,0),0)/5</f>
        <v>14.040000000000001</v>
      </c>
      <c r="Y38" s="3">
        <f>IFERROR(VLOOKUP(A38,[2]TDSheet!$A:$J,4,0),0)/5</f>
        <v>4.8600000000000003</v>
      </c>
      <c r="Z38" s="3">
        <v>3.44</v>
      </c>
      <c r="AA38" s="3">
        <v>6.68</v>
      </c>
      <c r="AB38" s="3"/>
      <c r="AC38" s="3">
        <f t="shared" si="14"/>
        <v>292</v>
      </c>
      <c r="AD38" s="4">
        <v>2.7</v>
      </c>
      <c r="AE38" s="22">
        <f t="shared" si="15"/>
        <v>108</v>
      </c>
      <c r="AF38" s="3">
        <f t="shared" si="16"/>
        <v>291.60000000000002</v>
      </c>
      <c r="AG38" s="3">
        <v>18</v>
      </c>
      <c r="AH38" s="3">
        <v>234</v>
      </c>
      <c r="AI38" s="22">
        <f t="shared" si="17"/>
        <v>0.46153846153846156</v>
      </c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</row>
    <row r="39" spans="1:55">
      <c r="A39" s="3" t="s">
        <v>82</v>
      </c>
      <c r="B39" s="3" t="s">
        <v>42</v>
      </c>
      <c r="C39" s="3">
        <v>-5</v>
      </c>
      <c r="D39" s="3"/>
      <c r="E39" s="3">
        <v>-11</v>
      </c>
      <c r="F39" s="3">
        <v>-5</v>
      </c>
      <c r="G39" s="4">
        <v>1</v>
      </c>
      <c r="H39" s="3">
        <v>180</v>
      </c>
      <c r="I39" s="17" t="s">
        <v>43</v>
      </c>
      <c r="J39" s="17"/>
      <c r="K39" s="3"/>
      <c r="L39" s="3">
        <f t="shared" si="20"/>
        <v>-11</v>
      </c>
      <c r="M39" s="3"/>
      <c r="N39" s="3"/>
      <c r="O39" s="3"/>
      <c r="P39" s="3">
        <f t="shared" si="2"/>
        <v>-2.2000000000000002</v>
      </c>
      <c r="Q39" s="18">
        <v>120</v>
      </c>
      <c r="R39" s="18">
        <f t="shared" si="18"/>
        <v>360</v>
      </c>
      <c r="S39" s="18">
        <f t="shared" si="19"/>
        <v>360</v>
      </c>
      <c r="T39" s="18">
        <v>360</v>
      </c>
      <c r="U39" s="3"/>
      <c r="V39" s="3">
        <f t="shared" si="3"/>
        <v>-161.36363636363635</v>
      </c>
      <c r="W39" s="3">
        <f t="shared" si="4"/>
        <v>2.2727272727272725</v>
      </c>
      <c r="X39" s="3">
        <f>IFERROR(VLOOKUP(A39,[1]TDSheet!$A:$J,4,0),0)/5</f>
        <v>15</v>
      </c>
      <c r="Y39" s="3">
        <f>IFERROR(VLOOKUP(A39,[2]TDSheet!$A:$J,4,0),0)/5</f>
        <v>21</v>
      </c>
      <c r="Z39" s="3">
        <v>21.2</v>
      </c>
      <c r="AA39" s="3">
        <v>20</v>
      </c>
      <c r="AB39" s="3"/>
      <c r="AC39" s="3">
        <f t="shared" si="14"/>
        <v>360</v>
      </c>
      <c r="AD39" s="4">
        <v>5</v>
      </c>
      <c r="AE39" s="22">
        <f t="shared" si="15"/>
        <v>72</v>
      </c>
      <c r="AF39" s="3">
        <f t="shared" si="16"/>
        <v>360</v>
      </c>
      <c r="AG39" s="3">
        <v>12</v>
      </c>
      <c r="AH39" s="3">
        <v>144</v>
      </c>
      <c r="AI39" s="22">
        <f t="shared" si="17"/>
        <v>0.5</v>
      </c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</row>
    <row r="40" spans="1:55">
      <c r="A40" s="12" t="s">
        <v>83</v>
      </c>
      <c r="B40" s="12" t="s">
        <v>37</v>
      </c>
      <c r="C40" s="12">
        <v>-1</v>
      </c>
      <c r="D40" s="12"/>
      <c r="E40" s="12"/>
      <c r="F40" s="12">
        <v>-1</v>
      </c>
      <c r="G40" s="13">
        <v>0</v>
      </c>
      <c r="H40" s="12">
        <v>180</v>
      </c>
      <c r="I40" s="12" t="s">
        <v>49</v>
      </c>
      <c r="J40" s="12"/>
      <c r="K40" s="12"/>
      <c r="L40" s="12">
        <f t="shared" si="20"/>
        <v>0</v>
      </c>
      <c r="M40" s="12"/>
      <c r="N40" s="12"/>
      <c r="O40" s="12"/>
      <c r="P40" s="12">
        <f t="shared" si="2"/>
        <v>0</v>
      </c>
      <c r="Q40" s="19"/>
      <c r="R40" s="19"/>
      <c r="S40" s="19"/>
      <c r="T40" s="19"/>
      <c r="U40" s="12"/>
      <c r="V40" s="12" t="e">
        <f t="shared" si="3"/>
        <v>#DIV/0!</v>
      </c>
      <c r="W40" s="12" t="e">
        <f t="shared" si="4"/>
        <v>#DIV/0!</v>
      </c>
      <c r="X40" s="12">
        <f>IFERROR(VLOOKUP(A40,[1]TDSheet!$A:$J,4,0),0)/5</f>
        <v>0.18</v>
      </c>
      <c r="Y40" s="12">
        <f>IFERROR(VLOOKUP(A40,[2]TDSheet!$A:$J,4,0),0)/5</f>
        <v>0</v>
      </c>
      <c r="Z40" s="12">
        <v>0</v>
      </c>
      <c r="AA40" s="12">
        <v>0</v>
      </c>
      <c r="AB40" s="12"/>
      <c r="AC40" s="12"/>
      <c r="AD40" s="13"/>
      <c r="AE40" s="28"/>
      <c r="AF40" s="12"/>
      <c r="AG40" s="12"/>
      <c r="AH40" s="12"/>
      <c r="AI40" s="28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</row>
    <row r="41" spans="1:55">
      <c r="A41" s="3" t="s">
        <v>84</v>
      </c>
      <c r="B41" s="3" t="s">
        <v>37</v>
      </c>
      <c r="C41" s="3">
        <v>707</v>
      </c>
      <c r="D41" s="3">
        <v>8</v>
      </c>
      <c r="E41" s="3">
        <v>128</v>
      </c>
      <c r="F41" s="3">
        <v>566</v>
      </c>
      <c r="G41" s="4">
        <v>0.4</v>
      </c>
      <c r="H41" s="3">
        <v>180</v>
      </c>
      <c r="I41" s="17" t="s">
        <v>43</v>
      </c>
      <c r="J41" s="17"/>
      <c r="K41" s="3">
        <v>137</v>
      </c>
      <c r="L41" s="3">
        <f t="shared" si="20"/>
        <v>-9</v>
      </c>
      <c r="M41" s="3"/>
      <c r="N41" s="3"/>
      <c r="O41" s="3"/>
      <c r="P41" s="3">
        <f t="shared" si="2"/>
        <v>25.6</v>
      </c>
      <c r="Q41" s="18"/>
      <c r="R41" s="18"/>
      <c r="S41" s="18">
        <f>AD41*AE41</f>
        <v>0</v>
      </c>
      <c r="T41" s="18"/>
      <c r="U41" s="3"/>
      <c r="V41" s="3">
        <f t="shared" si="3"/>
        <v>22.109375</v>
      </c>
      <c r="W41" s="3">
        <f t="shared" si="4"/>
        <v>22.109375</v>
      </c>
      <c r="X41" s="3">
        <f>IFERROR(VLOOKUP(A41,[1]TDSheet!$A:$J,4,0),0)/5</f>
        <v>12.959999999999999</v>
      </c>
      <c r="Y41" s="3">
        <f>IFERROR(VLOOKUP(A41,[2]TDSheet!$A:$J,4,0),0)/5</f>
        <v>7.92</v>
      </c>
      <c r="Z41" s="3">
        <v>27.6</v>
      </c>
      <c r="AA41" s="3">
        <v>19.600000000000001</v>
      </c>
      <c r="AB41" s="26" t="s">
        <v>44</v>
      </c>
      <c r="AC41" s="3">
        <f>G41*R41</f>
        <v>0</v>
      </c>
      <c r="AD41" s="4">
        <v>16</v>
      </c>
      <c r="AE41" s="22">
        <f>MROUND(R41,AD41*AG41)/AD41</f>
        <v>0</v>
      </c>
      <c r="AF41" s="3">
        <f>AE41*AD41*G41</f>
        <v>0</v>
      </c>
      <c r="AG41" s="3">
        <v>12</v>
      </c>
      <c r="AH41" s="3">
        <v>84</v>
      </c>
      <c r="AI41" s="22">
        <f>AE41/AH41</f>
        <v>0</v>
      </c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</row>
    <row r="42" spans="1:55">
      <c r="A42" s="3" t="s">
        <v>85</v>
      </c>
      <c r="B42" s="3" t="s">
        <v>37</v>
      </c>
      <c r="C42" s="3">
        <v>321</v>
      </c>
      <c r="D42" s="3">
        <v>11</v>
      </c>
      <c r="E42" s="10">
        <f>144+E7</f>
        <v>202</v>
      </c>
      <c r="F42" s="10">
        <f>163+F7</f>
        <v>-90</v>
      </c>
      <c r="G42" s="4">
        <v>0.7</v>
      </c>
      <c r="H42" s="3">
        <v>180</v>
      </c>
      <c r="I42" s="17" t="s">
        <v>43</v>
      </c>
      <c r="J42" s="17"/>
      <c r="K42" s="3">
        <v>165</v>
      </c>
      <c r="L42" s="3">
        <f t="shared" si="20"/>
        <v>37</v>
      </c>
      <c r="M42" s="3"/>
      <c r="N42" s="3"/>
      <c r="O42" s="3"/>
      <c r="P42" s="3">
        <f t="shared" si="2"/>
        <v>40.4</v>
      </c>
      <c r="Q42" s="18">
        <v>898</v>
      </c>
      <c r="R42" s="18">
        <f>T42</f>
        <v>1260</v>
      </c>
      <c r="S42" s="18">
        <f>AD42*AE42</f>
        <v>1320</v>
      </c>
      <c r="T42" s="18">
        <v>1260</v>
      </c>
      <c r="U42" s="3"/>
      <c r="V42" s="3">
        <f t="shared" si="3"/>
        <v>30.445544554455445</v>
      </c>
      <c r="W42" s="3">
        <f t="shared" si="4"/>
        <v>-2.2277227722772279</v>
      </c>
      <c r="X42" s="3">
        <f>IFERROR(VLOOKUP(A42,[1]TDSheet!$A:$J,4,0),0)/5</f>
        <v>22.68</v>
      </c>
      <c r="Y42" s="3">
        <f>IFERROR(VLOOKUP(A42,[2]TDSheet!$A:$J,4,0),0)/5</f>
        <v>18.059999999999999</v>
      </c>
      <c r="Z42" s="3">
        <v>23.4</v>
      </c>
      <c r="AA42" s="3">
        <v>28.6</v>
      </c>
      <c r="AB42" s="17"/>
      <c r="AC42" s="3">
        <f>G42*R42</f>
        <v>882</v>
      </c>
      <c r="AD42" s="4">
        <v>10</v>
      </c>
      <c r="AE42" s="22">
        <f>MROUND(R42,AD42*AG42)/AD42</f>
        <v>132</v>
      </c>
      <c r="AF42" s="3">
        <f>AE42*AD42*G42</f>
        <v>923.99999999999989</v>
      </c>
      <c r="AG42" s="3">
        <v>12</v>
      </c>
      <c r="AH42" s="3">
        <v>84</v>
      </c>
      <c r="AI42" s="22">
        <f>AE42/AH42</f>
        <v>1.5714285714285714</v>
      </c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</row>
    <row r="43" spans="1:55">
      <c r="A43" s="3" t="s">
        <v>86</v>
      </c>
      <c r="B43" s="3" t="s">
        <v>37</v>
      </c>
      <c r="C43" s="3">
        <v>339</v>
      </c>
      <c r="D43" s="3">
        <v>8</v>
      </c>
      <c r="E43" s="3">
        <v>124</v>
      </c>
      <c r="F43" s="3">
        <v>201</v>
      </c>
      <c r="G43" s="4">
        <v>0.4</v>
      </c>
      <c r="H43" s="3">
        <v>180</v>
      </c>
      <c r="I43" s="17" t="s">
        <v>43</v>
      </c>
      <c r="J43" s="17"/>
      <c r="K43" s="3">
        <v>135</v>
      </c>
      <c r="L43" s="3">
        <f t="shared" si="20"/>
        <v>-11</v>
      </c>
      <c r="M43" s="3"/>
      <c r="N43" s="3"/>
      <c r="O43" s="3"/>
      <c r="P43" s="3">
        <f t="shared" si="2"/>
        <v>24.8</v>
      </c>
      <c r="Q43" s="18">
        <v>295</v>
      </c>
      <c r="R43" s="18">
        <f t="shared" ref="R43:R73" si="21">20*P43-F43</f>
        <v>295</v>
      </c>
      <c r="S43" s="18">
        <f>AD43*AE43</f>
        <v>384</v>
      </c>
      <c r="T43" s="18"/>
      <c r="U43" s="3"/>
      <c r="V43" s="3">
        <f t="shared" si="3"/>
        <v>23.588709677419356</v>
      </c>
      <c r="W43" s="3">
        <f t="shared" si="4"/>
        <v>8.1048387096774199</v>
      </c>
      <c r="X43" s="3">
        <f>IFERROR(VLOOKUP(A43,[1]TDSheet!$A:$J,4,0),0)/5</f>
        <v>12.16</v>
      </c>
      <c r="Y43" s="3">
        <f>IFERROR(VLOOKUP(A43,[2]TDSheet!$A:$J,4,0),0)/5</f>
        <v>7.92</v>
      </c>
      <c r="Z43" s="3">
        <v>25</v>
      </c>
      <c r="AA43" s="3">
        <v>19.8</v>
      </c>
      <c r="AB43" s="3"/>
      <c r="AC43" s="3">
        <f>G43*R43</f>
        <v>118</v>
      </c>
      <c r="AD43" s="4">
        <v>16</v>
      </c>
      <c r="AE43" s="22">
        <f>MROUND(R43,AD43*AG43)/AD43</f>
        <v>24</v>
      </c>
      <c r="AF43" s="3">
        <f>AE43*AD43*G43</f>
        <v>153.60000000000002</v>
      </c>
      <c r="AG43" s="3">
        <v>12</v>
      </c>
      <c r="AH43" s="3">
        <v>84</v>
      </c>
      <c r="AI43" s="22">
        <f>AE43/AH43</f>
        <v>0.2857142857142857</v>
      </c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</row>
    <row r="44" spans="1:55">
      <c r="A44" s="3" t="s">
        <v>87</v>
      </c>
      <c r="B44" s="3" t="s">
        <v>37</v>
      </c>
      <c r="C44" s="3">
        <v>437</v>
      </c>
      <c r="D44" s="3">
        <v>16</v>
      </c>
      <c r="E44" s="3">
        <v>165</v>
      </c>
      <c r="F44" s="3">
        <v>254</v>
      </c>
      <c r="G44" s="4">
        <v>0.7</v>
      </c>
      <c r="H44" s="3">
        <v>180</v>
      </c>
      <c r="I44" s="17" t="s">
        <v>43</v>
      </c>
      <c r="J44" s="17"/>
      <c r="K44" s="3">
        <v>186</v>
      </c>
      <c r="L44" s="3">
        <f t="shared" si="20"/>
        <v>-21</v>
      </c>
      <c r="M44" s="3"/>
      <c r="N44" s="3"/>
      <c r="O44" s="3"/>
      <c r="P44" s="3">
        <f t="shared" si="2"/>
        <v>33</v>
      </c>
      <c r="Q44" s="18">
        <v>406</v>
      </c>
      <c r="R44" s="18">
        <f>T44</f>
        <v>540</v>
      </c>
      <c r="S44" s="18">
        <f>AD44*AE44</f>
        <v>600</v>
      </c>
      <c r="T44" s="18">
        <v>540</v>
      </c>
      <c r="U44" s="3"/>
      <c r="V44" s="3">
        <f t="shared" si="3"/>
        <v>25.878787878787879</v>
      </c>
      <c r="W44" s="3">
        <f t="shared" si="4"/>
        <v>7.6969696969696972</v>
      </c>
      <c r="X44" s="3">
        <f>IFERROR(VLOOKUP(A44,[1]TDSheet!$A:$J,4,0),0)/5</f>
        <v>20.16</v>
      </c>
      <c r="Y44" s="3">
        <f>IFERROR(VLOOKUP(A44,[2]TDSheet!$A:$J,4,0),0)/5</f>
        <v>15.540000000000001</v>
      </c>
      <c r="Z44" s="3">
        <v>22.8</v>
      </c>
      <c r="AA44" s="3">
        <v>22.6</v>
      </c>
      <c r="AB44" s="3"/>
      <c r="AC44" s="3">
        <f>G44*R44</f>
        <v>378</v>
      </c>
      <c r="AD44" s="4">
        <v>10</v>
      </c>
      <c r="AE44" s="22">
        <f>MROUND(R44,AD44*AG44)/AD44</f>
        <v>60</v>
      </c>
      <c r="AF44" s="3">
        <f>AE44*AD44*G44</f>
        <v>420</v>
      </c>
      <c r="AG44" s="3">
        <v>12</v>
      </c>
      <c r="AH44" s="3">
        <v>84</v>
      </c>
      <c r="AI44" s="22">
        <f>AE44/AH44</f>
        <v>0.7142857142857143</v>
      </c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</row>
    <row r="45" spans="1:55">
      <c r="A45" s="3" t="s">
        <v>88</v>
      </c>
      <c r="B45" s="3" t="s">
        <v>37</v>
      </c>
      <c r="C45" s="3">
        <v>97</v>
      </c>
      <c r="D45" s="3">
        <v>6</v>
      </c>
      <c r="E45" s="3">
        <v>41</v>
      </c>
      <c r="F45" s="3">
        <v>54</v>
      </c>
      <c r="G45" s="4">
        <v>0.22</v>
      </c>
      <c r="H45" s="3">
        <v>180</v>
      </c>
      <c r="I45" s="17" t="s">
        <v>43</v>
      </c>
      <c r="J45" s="17"/>
      <c r="K45" s="3">
        <v>46</v>
      </c>
      <c r="L45" s="3">
        <f t="shared" si="20"/>
        <v>-5</v>
      </c>
      <c r="M45" s="3"/>
      <c r="N45" s="3"/>
      <c r="O45" s="3"/>
      <c r="P45" s="3">
        <f t="shared" si="2"/>
        <v>8.1999999999999993</v>
      </c>
      <c r="Q45" s="18">
        <v>110</v>
      </c>
      <c r="R45" s="18">
        <f t="shared" si="21"/>
        <v>110</v>
      </c>
      <c r="S45" s="18">
        <f>AD45*AE45</f>
        <v>168</v>
      </c>
      <c r="T45" s="18"/>
      <c r="U45" s="3"/>
      <c r="V45" s="3">
        <f t="shared" si="3"/>
        <v>27.073170731707318</v>
      </c>
      <c r="W45" s="3">
        <f t="shared" si="4"/>
        <v>6.5853658536585371</v>
      </c>
      <c r="X45" s="3">
        <f>IFERROR(VLOOKUP(A45,[1]TDSheet!$A:$J,4,0),0)/5</f>
        <v>3.9159999999999995</v>
      </c>
      <c r="Y45" s="3">
        <f>IFERROR(VLOOKUP(A45,[2]TDSheet!$A:$J,4,0),0)/5</f>
        <v>5.8079999999999998</v>
      </c>
      <c r="Z45" s="3">
        <v>0</v>
      </c>
      <c r="AA45" s="3">
        <v>0</v>
      </c>
      <c r="AB45" s="17" t="s">
        <v>80</v>
      </c>
      <c r="AC45" s="3">
        <f>G45*R45</f>
        <v>24.2</v>
      </c>
      <c r="AD45" s="4">
        <v>12</v>
      </c>
      <c r="AE45" s="22">
        <f>MROUND(R45,AD45*AG45)/AD45</f>
        <v>14</v>
      </c>
      <c r="AF45" s="3">
        <f>AE45*AD45*G45</f>
        <v>36.96</v>
      </c>
      <c r="AG45" s="3">
        <v>14</v>
      </c>
      <c r="AH45" s="3">
        <v>70</v>
      </c>
      <c r="AI45" s="22">
        <f>AE45/AH45</f>
        <v>0.2</v>
      </c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</row>
    <row r="46" spans="1:55">
      <c r="A46" s="3" t="s">
        <v>89</v>
      </c>
      <c r="B46" s="3" t="s">
        <v>37</v>
      </c>
      <c r="C46" s="3">
        <v>51</v>
      </c>
      <c r="D46" s="3"/>
      <c r="E46" s="3">
        <v>7</v>
      </c>
      <c r="F46" s="3">
        <v>44</v>
      </c>
      <c r="G46" s="4">
        <v>0.4</v>
      </c>
      <c r="H46" s="3">
        <v>180</v>
      </c>
      <c r="I46" s="17" t="s">
        <v>43</v>
      </c>
      <c r="J46" s="17"/>
      <c r="K46" s="3">
        <v>7</v>
      </c>
      <c r="L46" s="3">
        <f t="shared" si="20"/>
        <v>0</v>
      </c>
      <c r="M46" s="3"/>
      <c r="N46" s="3"/>
      <c r="O46" s="3"/>
      <c r="P46" s="3">
        <f t="shared" si="2"/>
        <v>1.4</v>
      </c>
      <c r="Q46" s="18"/>
      <c r="R46" s="18"/>
      <c r="S46" s="18">
        <f t="shared" ref="S46:S52" si="22">AD46*AE46</f>
        <v>0</v>
      </c>
      <c r="T46" s="18"/>
      <c r="U46" s="3"/>
      <c r="V46" s="3">
        <f t="shared" si="3"/>
        <v>31.428571428571431</v>
      </c>
      <c r="W46" s="3">
        <f t="shared" si="4"/>
        <v>31.428571428571431</v>
      </c>
      <c r="X46" s="3">
        <f>IFERROR(VLOOKUP(A46,[1]TDSheet!$A:$J,4,0),0)/5</f>
        <v>2.16</v>
      </c>
      <c r="Y46" s="3">
        <f>IFERROR(VLOOKUP(A46,[2]TDSheet!$A:$J,4,0),0)/5</f>
        <v>1.1199999999999999</v>
      </c>
      <c r="Z46" s="3">
        <v>2.8</v>
      </c>
      <c r="AA46" s="3">
        <v>0.4</v>
      </c>
      <c r="AB46" s="26" t="s">
        <v>44</v>
      </c>
      <c r="AC46" s="3">
        <f t="shared" ref="AC46:AC52" si="23">G46*R46</f>
        <v>0</v>
      </c>
      <c r="AD46" s="4">
        <v>16</v>
      </c>
      <c r="AE46" s="22">
        <f t="shared" ref="AE46:AE52" si="24">MROUND(R46,AD46*AG46)/AD46</f>
        <v>0</v>
      </c>
      <c r="AF46" s="3">
        <f t="shared" ref="AF46:AF52" si="25">AE46*AD46*G46</f>
        <v>0</v>
      </c>
      <c r="AG46" s="3">
        <v>12</v>
      </c>
      <c r="AH46" s="3">
        <v>84</v>
      </c>
      <c r="AI46" s="22">
        <f t="shared" ref="AI46:AI52" si="26">AE46/AH46</f>
        <v>0</v>
      </c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</row>
    <row r="47" spans="1:55">
      <c r="A47" s="3" t="s">
        <v>90</v>
      </c>
      <c r="B47" s="3" t="s">
        <v>37</v>
      </c>
      <c r="C47" s="3">
        <v>72</v>
      </c>
      <c r="D47" s="3"/>
      <c r="E47" s="3">
        <v>12</v>
      </c>
      <c r="F47" s="3">
        <v>60</v>
      </c>
      <c r="G47" s="4">
        <v>0.4</v>
      </c>
      <c r="H47" s="3">
        <v>180</v>
      </c>
      <c r="I47" s="17" t="s">
        <v>43</v>
      </c>
      <c r="J47" s="17"/>
      <c r="K47" s="3">
        <v>12</v>
      </c>
      <c r="L47" s="3">
        <f t="shared" si="20"/>
        <v>0</v>
      </c>
      <c r="M47" s="3"/>
      <c r="N47" s="3"/>
      <c r="O47" s="3"/>
      <c r="P47" s="3">
        <f t="shared" si="2"/>
        <v>2.4</v>
      </c>
      <c r="Q47" s="18"/>
      <c r="R47" s="18"/>
      <c r="S47" s="18">
        <f t="shared" si="22"/>
        <v>0</v>
      </c>
      <c r="T47" s="18"/>
      <c r="U47" s="3"/>
      <c r="V47" s="3">
        <f t="shared" si="3"/>
        <v>25</v>
      </c>
      <c r="W47" s="3">
        <f t="shared" si="4"/>
        <v>25</v>
      </c>
      <c r="X47" s="3">
        <f>IFERROR(VLOOKUP(A47,[1]TDSheet!$A:$J,4,0),0)/5</f>
        <v>0.96</v>
      </c>
      <c r="Y47" s="3">
        <f>IFERROR(VLOOKUP(A47,[2]TDSheet!$A:$J,4,0),0)/5</f>
        <v>0.8</v>
      </c>
      <c r="Z47" s="3">
        <v>3</v>
      </c>
      <c r="AA47" s="3">
        <v>0.6</v>
      </c>
      <c r="AB47" s="26" t="s">
        <v>44</v>
      </c>
      <c r="AC47" s="3">
        <f t="shared" si="23"/>
        <v>0</v>
      </c>
      <c r="AD47" s="4">
        <v>16</v>
      </c>
      <c r="AE47" s="22">
        <f t="shared" si="24"/>
        <v>0</v>
      </c>
      <c r="AF47" s="3">
        <f t="shared" si="25"/>
        <v>0</v>
      </c>
      <c r="AG47" s="3">
        <v>12</v>
      </c>
      <c r="AH47" s="3">
        <v>84</v>
      </c>
      <c r="AI47" s="22">
        <f t="shared" si="26"/>
        <v>0</v>
      </c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</row>
    <row r="48" spans="1:55">
      <c r="A48" s="3" t="s">
        <v>91</v>
      </c>
      <c r="B48" s="3" t="s">
        <v>37</v>
      </c>
      <c r="C48" s="3">
        <v>190</v>
      </c>
      <c r="D48" s="3">
        <v>2</v>
      </c>
      <c r="E48" s="3">
        <v>26</v>
      </c>
      <c r="F48" s="3">
        <v>162</v>
      </c>
      <c r="G48" s="4">
        <v>0.7</v>
      </c>
      <c r="H48" s="3">
        <v>180</v>
      </c>
      <c r="I48" s="17" t="s">
        <v>43</v>
      </c>
      <c r="J48" s="17"/>
      <c r="K48" s="3">
        <v>30</v>
      </c>
      <c r="L48" s="3">
        <f t="shared" si="20"/>
        <v>-4</v>
      </c>
      <c r="M48" s="3"/>
      <c r="N48" s="3"/>
      <c r="O48" s="3"/>
      <c r="P48" s="3">
        <f t="shared" si="2"/>
        <v>5.2</v>
      </c>
      <c r="Q48" s="18"/>
      <c r="R48" s="18"/>
      <c r="S48" s="18">
        <f t="shared" si="22"/>
        <v>0</v>
      </c>
      <c r="T48" s="18"/>
      <c r="U48" s="3"/>
      <c r="V48" s="3">
        <f t="shared" si="3"/>
        <v>31.153846153846153</v>
      </c>
      <c r="W48" s="3">
        <f t="shared" si="4"/>
        <v>31.153846153846153</v>
      </c>
      <c r="X48" s="3">
        <f>IFERROR(VLOOKUP(A48,[1]TDSheet!$A:$J,4,0),0)/5</f>
        <v>5.74</v>
      </c>
      <c r="Y48" s="3">
        <f>IFERROR(VLOOKUP(A48,[2]TDSheet!$A:$J,4,0),0)/5</f>
        <v>4.4799999999999995</v>
      </c>
      <c r="Z48" s="3">
        <v>6.8</v>
      </c>
      <c r="AA48" s="3">
        <v>7.2</v>
      </c>
      <c r="AB48" s="26" t="s">
        <v>44</v>
      </c>
      <c r="AC48" s="3">
        <f t="shared" si="23"/>
        <v>0</v>
      </c>
      <c r="AD48" s="4">
        <v>8</v>
      </c>
      <c r="AE48" s="22">
        <f t="shared" si="24"/>
        <v>0</v>
      </c>
      <c r="AF48" s="3">
        <f t="shared" si="25"/>
        <v>0</v>
      </c>
      <c r="AG48" s="3">
        <v>12</v>
      </c>
      <c r="AH48" s="3">
        <v>84</v>
      </c>
      <c r="AI48" s="22">
        <f t="shared" si="26"/>
        <v>0</v>
      </c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</row>
    <row r="49" spans="1:55">
      <c r="A49" s="3" t="s">
        <v>92</v>
      </c>
      <c r="B49" s="3" t="s">
        <v>37</v>
      </c>
      <c r="C49" s="3">
        <v>19</v>
      </c>
      <c r="D49" s="3"/>
      <c r="E49" s="3">
        <v>17</v>
      </c>
      <c r="F49" s="3">
        <v>2</v>
      </c>
      <c r="G49" s="4">
        <v>0.7</v>
      </c>
      <c r="H49" s="3">
        <v>180</v>
      </c>
      <c r="I49" s="17" t="s">
        <v>43</v>
      </c>
      <c r="J49" s="17"/>
      <c r="K49" s="3">
        <v>24</v>
      </c>
      <c r="L49" s="3">
        <f t="shared" si="20"/>
        <v>-7</v>
      </c>
      <c r="M49" s="3"/>
      <c r="N49" s="3"/>
      <c r="O49" s="3"/>
      <c r="P49" s="3">
        <f t="shared" si="2"/>
        <v>3.4</v>
      </c>
      <c r="Q49" s="18">
        <v>66</v>
      </c>
      <c r="R49" s="18">
        <f t="shared" si="21"/>
        <v>66</v>
      </c>
      <c r="S49" s="18">
        <f t="shared" si="22"/>
        <v>96</v>
      </c>
      <c r="T49" s="18"/>
      <c r="U49" s="3"/>
      <c r="V49" s="3">
        <f t="shared" si="3"/>
        <v>28.823529411764707</v>
      </c>
      <c r="W49" s="3">
        <f t="shared" si="4"/>
        <v>0.58823529411764708</v>
      </c>
      <c r="X49" s="3">
        <f>IFERROR(VLOOKUP(A49,[1]TDSheet!$A:$J,4,0),0)/5</f>
        <v>5.04</v>
      </c>
      <c r="Y49" s="3">
        <f>IFERROR(VLOOKUP(A49,[2]TDSheet!$A:$J,4,0),0)/5</f>
        <v>3.5</v>
      </c>
      <c r="Z49" s="3">
        <v>0.2</v>
      </c>
      <c r="AA49" s="3">
        <v>0.8</v>
      </c>
      <c r="AB49" s="3"/>
      <c r="AC49" s="3">
        <f t="shared" si="23"/>
        <v>46.199999999999996</v>
      </c>
      <c r="AD49" s="4">
        <v>8</v>
      </c>
      <c r="AE49" s="22">
        <f t="shared" si="24"/>
        <v>12</v>
      </c>
      <c r="AF49" s="3">
        <f t="shared" si="25"/>
        <v>67.199999999999989</v>
      </c>
      <c r="AG49" s="3">
        <v>12</v>
      </c>
      <c r="AH49" s="3">
        <v>84</v>
      </c>
      <c r="AI49" s="22">
        <f t="shared" si="26"/>
        <v>0.14285714285714285</v>
      </c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</row>
    <row r="50" spans="1:55">
      <c r="A50" s="3" t="s">
        <v>93</v>
      </c>
      <c r="B50" s="3" t="s">
        <v>37</v>
      </c>
      <c r="C50" s="3">
        <v>39</v>
      </c>
      <c r="D50" s="3"/>
      <c r="E50" s="3">
        <v>22</v>
      </c>
      <c r="F50" s="3">
        <v>14</v>
      </c>
      <c r="G50" s="4">
        <v>0.7</v>
      </c>
      <c r="H50" s="3">
        <v>180</v>
      </c>
      <c r="I50" s="17" t="s">
        <v>43</v>
      </c>
      <c r="J50" s="17"/>
      <c r="K50" s="3">
        <v>22</v>
      </c>
      <c r="L50" s="3">
        <f t="shared" si="20"/>
        <v>0</v>
      </c>
      <c r="M50" s="3"/>
      <c r="N50" s="3"/>
      <c r="O50" s="3"/>
      <c r="P50" s="3">
        <f t="shared" si="2"/>
        <v>4.4000000000000004</v>
      </c>
      <c r="Q50" s="18">
        <v>74</v>
      </c>
      <c r="R50" s="18">
        <f t="shared" si="21"/>
        <v>74</v>
      </c>
      <c r="S50" s="18">
        <f t="shared" si="22"/>
        <v>96</v>
      </c>
      <c r="T50" s="18"/>
      <c r="U50" s="3"/>
      <c r="V50" s="3">
        <f t="shared" si="3"/>
        <v>24.999999999999996</v>
      </c>
      <c r="W50" s="3">
        <f t="shared" si="4"/>
        <v>3.1818181818181817</v>
      </c>
      <c r="X50" s="3">
        <f>IFERROR(VLOOKUP(A50,[1]TDSheet!$A:$J,4,0),0)/5</f>
        <v>4.0600000000000005</v>
      </c>
      <c r="Y50" s="3">
        <f>IFERROR(VLOOKUP(A50,[2]TDSheet!$A:$J,4,0),0)/5</f>
        <v>2.66</v>
      </c>
      <c r="Z50" s="3">
        <v>5</v>
      </c>
      <c r="AA50" s="3">
        <v>0.8</v>
      </c>
      <c r="AB50" s="3"/>
      <c r="AC50" s="3">
        <f t="shared" si="23"/>
        <v>51.8</v>
      </c>
      <c r="AD50" s="4">
        <v>8</v>
      </c>
      <c r="AE50" s="22">
        <f t="shared" si="24"/>
        <v>12</v>
      </c>
      <c r="AF50" s="3">
        <f t="shared" si="25"/>
        <v>67.199999999999989</v>
      </c>
      <c r="AG50" s="3">
        <v>12</v>
      </c>
      <c r="AH50" s="3">
        <v>84</v>
      </c>
      <c r="AI50" s="22">
        <f t="shared" si="26"/>
        <v>0.14285714285714285</v>
      </c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</row>
    <row r="51" spans="1:55">
      <c r="A51" s="3" t="s">
        <v>94</v>
      </c>
      <c r="B51" s="3" t="s">
        <v>37</v>
      </c>
      <c r="C51" s="3">
        <v>136</v>
      </c>
      <c r="D51" s="3"/>
      <c r="E51" s="3">
        <v>24</v>
      </c>
      <c r="F51" s="3">
        <v>108</v>
      </c>
      <c r="G51" s="4">
        <v>0.7</v>
      </c>
      <c r="H51" s="3">
        <v>180</v>
      </c>
      <c r="I51" s="17" t="s">
        <v>43</v>
      </c>
      <c r="J51" s="17"/>
      <c r="K51" s="3">
        <v>24</v>
      </c>
      <c r="L51" s="3">
        <f t="shared" si="20"/>
        <v>0</v>
      </c>
      <c r="M51" s="3"/>
      <c r="N51" s="3"/>
      <c r="O51" s="3"/>
      <c r="P51" s="3">
        <f t="shared" si="2"/>
        <v>4.8</v>
      </c>
      <c r="Q51" s="18"/>
      <c r="R51" s="18"/>
      <c r="S51" s="18">
        <f t="shared" si="22"/>
        <v>0</v>
      </c>
      <c r="T51" s="18"/>
      <c r="U51" s="3"/>
      <c r="V51" s="3">
        <f t="shared" si="3"/>
        <v>22.5</v>
      </c>
      <c r="W51" s="3">
        <f t="shared" si="4"/>
        <v>22.5</v>
      </c>
      <c r="X51" s="3">
        <f>IFERROR(VLOOKUP(A51,[1]TDSheet!$A:$J,4,0),0)/5</f>
        <v>3.22</v>
      </c>
      <c r="Y51" s="3">
        <f>IFERROR(VLOOKUP(A51,[2]TDSheet!$A:$J,4,0),0)/5</f>
        <v>3.5</v>
      </c>
      <c r="Z51" s="3">
        <v>6.2</v>
      </c>
      <c r="AA51" s="3">
        <v>3.4</v>
      </c>
      <c r="AB51" s="26" t="s">
        <v>44</v>
      </c>
      <c r="AC51" s="3">
        <f t="shared" si="23"/>
        <v>0</v>
      </c>
      <c r="AD51" s="4">
        <v>8</v>
      </c>
      <c r="AE51" s="22">
        <f t="shared" si="24"/>
        <v>0</v>
      </c>
      <c r="AF51" s="3">
        <f t="shared" si="25"/>
        <v>0</v>
      </c>
      <c r="AG51" s="3">
        <v>12</v>
      </c>
      <c r="AH51" s="3">
        <v>84</v>
      </c>
      <c r="AI51" s="22">
        <f t="shared" si="26"/>
        <v>0</v>
      </c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</row>
    <row r="52" spans="1:55">
      <c r="A52" s="3" t="s">
        <v>95</v>
      </c>
      <c r="B52" s="3" t="s">
        <v>37</v>
      </c>
      <c r="C52" s="3">
        <v>201</v>
      </c>
      <c r="D52" s="3">
        <v>5</v>
      </c>
      <c r="E52" s="3">
        <v>83</v>
      </c>
      <c r="F52" s="3">
        <v>108</v>
      </c>
      <c r="G52" s="4">
        <v>0.9</v>
      </c>
      <c r="H52" s="3">
        <v>180</v>
      </c>
      <c r="I52" s="17" t="s">
        <v>43</v>
      </c>
      <c r="J52" s="17"/>
      <c r="K52" s="3">
        <v>90</v>
      </c>
      <c r="L52" s="3">
        <f t="shared" si="20"/>
        <v>-7</v>
      </c>
      <c r="M52" s="3"/>
      <c r="N52" s="3"/>
      <c r="O52" s="3"/>
      <c r="P52" s="3">
        <f t="shared" si="2"/>
        <v>16.600000000000001</v>
      </c>
      <c r="Q52" s="18">
        <v>224</v>
      </c>
      <c r="R52" s="18">
        <f t="shared" si="21"/>
        <v>224</v>
      </c>
      <c r="S52" s="18">
        <f t="shared" si="22"/>
        <v>192</v>
      </c>
      <c r="T52" s="18"/>
      <c r="U52" s="3"/>
      <c r="V52" s="3">
        <f t="shared" si="3"/>
        <v>18.072289156626503</v>
      </c>
      <c r="W52" s="3">
        <f t="shared" si="4"/>
        <v>6.5060240963855414</v>
      </c>
      <c r="X52" s="3">
        <f>IFERROR(VLOOKUP(A52,[1]TDSheet!$A:$J,4,0),0)/5</f>
        <v>12.24</v>
      </c>
      <c r="Y52" s="3">
        <f>IFERROR(VLOOKUP(A52,[2]TDSheet!$A:$J,4,0),0)/5</f>
        <v>14.219999999999999</v>
      </c>
      <c r="Z52" s="3">
        <v>12.8</v>
      </c>
      <c r="AA52" s="3">
        <v>10.8</v>
      </c>
      <c r="AB52" s="3"/>
      <c r="AC52" s="3">
        <f t="shared" si="23"/>
        <v>201.6</v>
      </c>
      <c r="AD52" s="4">
        <v>8</v>
      </c>
      <c r="AE52" s="22">
        <f t="shared" si="24"/>
        <v>24</v>
      </c>
      <c r="AF52" s="3">
        <f t="shared" si="25"/>
        <v>172.8</v>
      </c>
      <c r="AG52" s="3">
        <v>12</v>
      </c>
      <c r="AH52" s="3">
        <v>84</v>
      </c>
      <c r="AI52" s="22">
        <f t="shared" si="26"/>
        <v>0.2857142857142857</v>
      </c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</row>
    <row r="53" spans="1:55">
      <c r="A53" s="3" t="s">
        <v>96</v>
      </c>
      <c r="B53" s="3" t="s">
        <v>37</v>
      </c>
      <c r="C53" s="3">
        <v>74</v>
      </c>
      <c r="D53" s="3">
        <v>1</v>
      </c>
      <c r="E53" s="3">
        <v>42</v>
      </c>
      <c r="F53" s="3">
        <v>26</v>
      </c>
      <c r="G53" s="4">
        <v>0.9</v>
      </c>
      <c r="H53" s="3">
        <v>180</v>
      </c>
      <c r="I53" s="17" t="s">
        <v>43</v>
      </c>
      <c r="J53" s="17"/>
      <c r="K53" s="3">
        <v>46</v>
      </c>
      <c r="L53" s="3">
        <f t="shared" si="20"/>
        <v>-4</v>
      </c>
      <c r="M53" s="3"/>
      <c r="N53" s="3"/>
      <c r="O53" s="3"/>
      <c r="P53" s="3">
        <f t="shared" si="2"/>
        <v>8.4</v>
      </c>
      <c r="Q53" s="18">
        <v>142</v>
      </c>
      <c r="R53" s="18">
        <f t="shared" si="21"/>
        <v>142</v>
      </c>
      <c r="S53" s="18">
        <f t="shared" ref="S53:S61" si="27">AD53*AE53</f>
        <v>96</v>
      </c>
      <c r="T53" s="18"/>
      <c r="U53" s="3"/>
      <c r="V53" s="3">
        <f t="shared" si="3"/>
        <v>14.523809523809524</v>
      </c>
      <c r="W53" s="3">
        <f t="shared" si="4"/>
        <v>3.0952380952380949</v>
      </c>
      <c r="X53" s="3">
        <f>IFERROR(VLOOKUP(A53,[1]TDSheet!$A:$J,4,0),0)/5</f>
        <v>9.7200000000000006</v>
      </c>
      <c r="Y53" s="3">
        <f>IFERROR(VLOOKUP(A53,[2]TDSheet!$A:$J,4,0),0)/5</f>
        <v>7.92</v>
      </c>
      <c r="Z53" s="3">
        <v>4.5999999999999996</v>
      </c>
      <c r="AA53" s="3">
        <v>6.8</v>
      </c>
      <c r="AB53" s="3"/>
      <c r="AC53" s="3">
        <f t="shared" ref="AC53:AC61" si="28">G53*R53</f>
        <v>127.8</v>
      </c>
      <c r="AD53" s="4">
        <v>8</v>
      </c>
      <c r="AE53" s="22">
        <f t="shared" ref="AE53:AE61" si="29">MROUND(R53,AD53*AG53)/AD53</f>
        <v>12</v>
      </c>
      <c r="AF53" s="3">
        <f t="shared" ref="AF53:AF61" si="30">AE53*AD53*G53</f>
        <v>86.4</v>
      </c>
      <c r="AG53" s="3">
        <v>12</v>
      </c>
      <c r="AH53" s="3">
        <v>84</v>
      </c>
      <c r="AI53" s="22">
        <f t="shared" ref="AI53:AI61" si="31">AE53/AH53</f>
        <v>0.14285714285714285</v>
      </c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</row>
    <row r="54" spans="1:55">
      <c r="A54" s="3" t="s">
        <v>97</v>
      </c>
      <c r="B54" s="3" t="s">
        <v>37</v>
      </c>
      <c r="C54" s="3">
        <v>298</v>
      </c>
      <c r="D54" s="3">
        <v>1</v>
      </c>
      <c r="E54" s="3">
        <v>30</v>
      </c>
      <c r="F54" s="3">
        <v>265</v>
      </c>
      <c r="G54" s="4">
        <v>0.43</v>
      </c>
      <c r="H54" s="3">
        <v>180</v>
      </c>
      <c r="I54" s="17" t="s">
        <v>43</v>
      </c>
      <c r="J54" s="17"/>
      <c r="K54" s="3">
        <v>33</v>
      </c>
      <c r="L54" s="3">
        <f t="shared" si="20"/>
        <v>-3</v>
      </c>
      <c r="M54" s="3"/>
      <c r="N54" s="3"/>
      <c r="O54" s="3"/>
      <c r="P54" s="3">
        <f t="shared" si="2"/>
        <v>6</v>
      </c>
      <c r="Q54" s="18"/>
      <c r="R54" s="18"/>
      <c r="S54" s="18">
        <f t="shared" si="27"/>
        <v>0</v>
      </c>
      <c r="T54" s="18"/>
      <c r="U54" s="3"/>
      <c r="V54" s="3">
        <f t="shared" si="3"/>
        <v>44.166666666666664</v>
      </c>
      <c r="W54" s="3">
        <f t="shared" si="4"/>
        <v>44.166666666666664</v>
      </c>
      <c r="X54" s="3">
        <f>IFERROR(VLOOKUP(A54,[1]TDSheet!$A:$J,4,0),0)/5</f>
        <v>3.9560000000000004</v>
      </c>
      <c r="Y54" s="3">
        <f>IFERROR(VLOOKUP(A54,[2]TDSheet!$A:$J,4,0),0)/5</f>
        <v>1.8920000000000001</v>
      </c>
      <c r="Z54" s="3">
        <v>6.4</v>
      </c>
      <c r="AA54" s="3">
        <v>7.8</v>
      </c>
      <c r="AB54" s="26" t="s">
        <v>44</v>
      </c>
      <c r="AC54" s="3">
        <f t="shared" si="28"/>
        <v>0</v>
      </c>
      <c r="AD54" s="4">
        <v>16</v>
      </c>
      <c r="AE54" s="22">
        <f t="shared" si="29"/>
        <v>0</v>
      </c>
      <c r="AF54" s="3">
        <f t="shared" si="30"/>
        <v>0</v>
      </c>
      <c r="AG54" s="3">
        <v>12</v>
      </c>
      <c r="AH54" s="3">
        <v>84</v>
      </c>
      <c r="AI54" s="22">
        <f t="shared" si="31"/>
        <v>0</v>
      </c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</row>
    <row r="55" spans="1:55">
      <c r="A55" s="3" t="s">
        <v>98</v>
      </c>
      <c r="B55" s="3" t="s">
        <v>42</v>
      </c>
      <c r="C55" s="3">
        <v>185</v>
      </c>
      <c r="D55" s="3"/>
      <c r="E55" s="3">
        <v>35</v>
      </c>
      <c r="F55" s="3">
        <v>150</v>
      </c>
      <c r="G55" s="4">
        <v>1</v>
      </c>
      <c r="H55" s="3">
        <v>180</v>
      </c>
      <c r="I55" s="17" t="s">
        <v>43</v>
      </c>
      <c r="J55" s="17"/>
      <c r="K55" s="3">
        <v>35</v>
      </c>
      <c r="L55" s="3">
        <f t="shared" si="20"/>
        <v>0</v>
      </c>
      <c r="M55" s="3"/>
      <c r="N55" s="3"/>
      <c r="O55" s="3"/>
      <c r="P55" s="3">
        <f t="shared" si="2"/>
        <v>7</v>
      </c>
      <c r="Q55" s="18"/>
      <c r="R55" s="18"/>
      <c r="S55" s="18">
        <f t="shared" si="27"/>
        <v>0</v>
      </c>
      <c r="T55" s="18"/>
      <c r="U55" s="3"/>
      <c r="V55" s="3">
        <f t="shared" si="3"/>
        <v>21.428571428571427</v>
      </c>
      <c r="W55" s="3">
        <f t="shared" si="4"/>
        <v>21.428571428571427</v>
      </c>
      <c r="X55" s="3">
        <f>IFERROR(VLOOKUP(A55,[1]TDSheet!$A:$J,4,0),0)/5</f>
        <v>10</v>
      </c>
      <c r="Y55" s="3">
        <f>IFERROR(VLOOKUP(A55,[2]TDSheet!$A:$J,4,0),0)/5</f>
        <v>7</v>
      </c>
      <c r="Z55" s="3">
        <v>7</v>
      </c>
      <c r="AA55" s="3">
        <v>6</v>
      </c>
      <c r="AB55" s="26" t="s">
        <v>44</v>
      </c>
      <c r="AC55" s="3">
        <f t="shared" si="28"/>
        <v>0</v>
      </c>
      <c r="AD55" s="4">
        <v>5</v>
      </c>
      <c r="AE55" s="22">
        <f t="shared" si="29"/>
        <v>0</v>
      </c>
      <c r="AF55" s="3">
        <f t="shared" si="30"/>
        <v>0</v>
      </c>
      <c r="AG55" s="3">
        <v>12</v>
      </c>
      <c r="AH55" s="3">
        <v>144</v>
      </c>
      <c r="AI55" s="22">
        <f t="shared" si="31"/>
        <v>0</v>
      </c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</row>
    <row r="56" spans="1:55">
      <c r="A56" s="3" t="s">
        <v>99</v>
      </c>
      <c r="B56" s="3" t="s">
        <v>37</v>
      </c>
      <c r="C56" s="3">
        <v>178</v>
      </c>
      <c r="D56" s="3">
        <v>10</v>
      </c>
      <c r="E56" s="3">
        <v>51</v>
      </c>
      <c r="F56" s="3">
        <v>113</v>
      </c>
      <c r="G56" s="4">
        <v>1</v>
      </c>
      <c r="H56" s="3">
        <v>180</v>
      </c>
      <c r="I56" s="17" t="s">
        <v>43</v>
      </c>
      <c r="J56" s="17"/>
      <c r="K56" s="3">
        <v>59</v>
      </c>
      <c r="L56" s="3">
        <f t="shared" si="20"/>
        <v>-8</v>
      </c>
      <c r="M56" s="3"/>
      <c r="N56" s="3"/>
      <c r="O56" s="3"/>
      <c r="P56" s="3">
        <f t="shared" si="2"/>
        <v>10.199999999999999</v>
      </c>
      <c r="Q56" s="18">
        <v>91</v>
      </c>
      <c r="R56" s="18">
        <f t="shared" si="21"/>
        <v>91</v>
      </c>
      <c r="S56" s="18">
        <f t="shared" si="27"/>
        <v>120</v>
      </c>
      <c r="T56" s="18"/>
      <c r="U56" s="3"/>
      <c r="V56" s="3">
        <f t="shared" si="3"/>
        <v>22.843137254901961</v>
      </c>
      <c r="W56" s="3">
        <f t="shared" si="4"/>
        <v>11.078431372549021</v>
      </c>
      <c r="X56" s="3">
        <f>IFERROR(VLOOKUP(A56,[1]TDSheet!$A:$J,4,0),0)/5</f>
        <v>22.4</v>
      </c>
      <c r="Y56" s="3">
        <f>IFERROR(VLOOKUP(A56,[2]TDSheet!$A:$J,4,0),0)/5</f>
        <v>16</v>
      </c>
      <c r="Z56" s="3">
        <v>9.4</v>
      </c>
      <c r="AA56" s="3">
        <v>9.4</v>
      </c>
      <c r="AB56" s="3"/>
      <c r="AC56" s="3">
        <f t="shared" si="28"/>
        <v>91</v>
      </c>
      <c r="AD56" s="4">
        <v>5</v>
      </c>
      <c r="AE56" s="22">
        <f t="shared" si="29"/>
        <v>24</v>
      </c>
      <c r="AF56" s="3">
        <f t="shared" si="30"/>
        <v>120</v>
      </c>
      <c r="AG56" s="3">
        <v>12</v>
      </c>
      <c r="AH56" s="3">
        <v>84</v>
      </c>
      <c r="AI56" s="22">
        <f t="shared" si="31"/>
        <v>0.2857142857142857</v>
      </c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</row>
    <row r="57" spans="1:55">
      <c r="A57" s="3" t="s">
        <v>100</v>
      </c>
      <c r="B57" s="3" t="s">
        <v>37</v>
      </c>
      <c r="C57" s="3"/>
      <c r="D57" s="3"/>
      <c r="E57" s="3"/>
      <c r="F57" s="3"/>
      <c r="G57" s="4">
        <v>0.2</v>
      </c>
      <c r="H57" s="3">
        <v>180</v>
      </c>
      <c r="I57" s="17" t="s">
        <v>43</v>
      </c>
      <c r="J57" s="17"/>
      <c r="K57" s="3"/>
      <c r="L57" s="3">
        <f t="shared" si="20"/>
        <v>0</v>
      </c>
      <c r="M57" s="3"/>
      <c r="N57" s="3"/>
      <c r="O57" s="3"/>
      <c r="P57" s="3">
        <f t="shared" si="2"/>
        <v>0</v>
      </c>
      <c r="Q57" s="18">
        <v>64</v>
      </c>
      <c r="R57" s="18">
        <v>64</v>
      </c>
      <c r="S57" s="18">
        <f t="shared" si="27"/>
        <v>64</v>
      </c>
      <c r="T57" s="18"/>
      <c r="U57" s="3"/>
      <c r="V57" s="3" t="e">
        <f t="shared" si="3"/>
        <v>#DIV/0!</v>
      </c>
      <c r="W57" s="3" t="e">
        <f t="shared" si="4"/>
        <v>#DIV/0!</v>
      </c>
      <c r="X57" s="3">
        <f>IFERROR(VLOOKUP(A57,[1]TDSheet!$A:$J,4,0),0)/5</f>
        <v>0.04</v>
      </c>
      <c r="Y57" s="3">
        <f>IFERROR(VLOOKUP(A57,[2]TDSheet!$A:$J,4,0),0)/5</f>
        <v>0.32</v>
      </c>
      <c r="Z57" s="3">
        <v>2</v>
      </c>
      <c r="AA57" s="3">
        <v>1.2</v>
      </c>
      <c r="AB57" s="3"/>
      <c r="AC57" s="3">
        <f t="shared" si="28"/>
        <v>12.8</v>
      </c>
      <c r="AD57" s="4">
        <v>8</v>
      </c>
      <c r="AE57" s="22">
        <f t="shared" si="29"/>
        <v>8</v>
      </c>
      <c r="AF57" s="3">
        <f t="shared" si="30"/>
        <v>12.8</v>
      </c>
      <c r="AG57" s="3">
        <v>8</v>
      </c>
      <c r="AH57" s="3">
        <v>48</v>
      </c>
      <c r="AI57" s="22">
        <f t="shared" si="31"/>
        <v>0.16666666666666666</v>
      </c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</row>
    <row r="58" spans="1:55">
      <c r="A58" s="3" t="s">
        <v>101</v>
      </c>
      <c r="B58" s="3" t="s">
        <v>37</v>
      </c>
      <c r="C58" s="3">
        <v>2</v>
      </c>
      <c r="D58" s="3"/>
      <c r="E58" s="3"/>
      <c r="F58" s="3">
        <v>2</v>
      </c>
      <c r="G58" s="4">
        <v>0.2</v>
      </c>
      <c r="H58" s="3">
        <v>180</v>
      </c>
      <c r="I58" s="17" t="s">
        <v>43</v>
      </c>
      <c r="J58" s="17"/>
      <c r="K58" s="3"/>
      <c r="L58" s="3">
        <f t="shared" si="20"/>
        <v>0</v>
      </c>
      <c r="M58" s="3"/>
      <c r="N58" s="3"/>
      <c r="O58" s="3"/>
      <c r="P58" s="3">
        <f t="shared" si="2"/>
        <v>0</v>
      </c>
      <c r="Q58" s="18">
        <v>48</v>
      </c>
      <c r="R58" s="18">
        <v>48</v>
      </c>
      <c r="S58" s="18">
        <f t="shared" si="27"/>
        <v>48</v>
      </c>
      <c r="T58" s="18"/>
      <c r="U58" s="3"/>
      <c r="V58" s="3" t="e">
        <f t="shared" si="3"/>
        <v>#DIV/0!</v>
      </c>
      <c r="W58" s="3" t="e">
        <f t="shared" si="4"/>
        <v>#DIV/0!</v>
      </c>
      <c r="X58" s="3">
        <f>IFERROR(VLOOKUP(A58,[1]TDSheet!$A:$J,4,0),0)/5</f>
        <v>0</v>
      </c>
      <c r="Y58" s="3">
        <f>IFERROR(VLOOKUP(A58,[2]TDSheet!$A:$J,4,0),0)/5</f>
        <v>0.16</v>
      </c>
      <c r="Z58" s="3">
        <v>2</v>
      </c>
      <c r="AA58" s="3">
        <v>1</v>
      </c>
      <c r="AB58" s="3"/>
      <c r="AC58" s="3">
        <f t="shared" si="28"/>
        <v>9.6000000000000014</v>
      </c>
      <c r="AD58" s="4">
        <v>8</v>
      </c>
      <c r="AE58" s="22">
        <f t="shared" si="29"/>
        <v>6</v>
      </c>
      <c r="AF58" s="3">
        <f t="shared" si="30"/>
        <v>9.6000000000000014</v>
      </c>
      <c r="AG58" s="3">
        <v>6</v>
      </c>
      <c r="AH58" s="3">
        <v>72</v>
      </c>
      <c r="AI58" s="22">
        <f t="shared" si="31"/>
        <v>8.3333333333333329E-2</v>
      </c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</row>
    <row r="59" spans="1:55">
      <c r="A59" s="3" t="s">
        <v>102</v>
      </c>
      <c r="B59" s="3" t="s">
        <v>42</v>
      </c>
      <c r="C59" s="3">
        <v>406.6</v>
      </c>
      <c r="D59" s="3">
        <v>3.7</v>
      </c>
      <c r="E59" s="3">
        <v>62.2</v>
      </c>
      <c r="F59" s="3">
        <v>303.7</v>
      </c>
      <c r="G59" s="4">
        <v>1</v>
      </c>
      <c r="H59" s="3">
        <v>180</v>
      </c>
      <c r="I59" s="17" t="s">
        <v>43</v>
      </c>
      <c r="J59" s="17"/>
      <c r="K59" s="3">
        <v>65.900000000000006</v>
      </c>
      <c r="L59" s="3">
        <f t="shared" si="20"/>
        <v>-3.7000000000000028</v>
      </c>
      <c r="M59" s="3"/>
      <c r="N59" s="3"/>
      <c r="O59" s="3"/>
      <c r="P59" s="3">
        <f t="shared" si="2"/>
        <v>12.440000000000001</v>
      </c>
      <c r="Q59" s="18"/>
      <c r="R59" s="18"/>
      <c r="S59" s="18">
        <f t="shared" si="27"/>
        <v>0</v>
      </c>
      <c r="T59" s="18"/>
      <c r="U59" s="3"/>
      <c r="V59" s="3">
        <f t="shared" si="3"/>
        <v>24.413183279742761</v>
      </c>
      <c r="W59" s="3">
        <f t="shared" si="4"/>
        <v>24.413183279742761</v>
      </c>
      <c r="X59" s="3">
        <f>IFERROR(VLOOKUP(A59,[1]TDSheet!$A:$J,4,0),0)/5</f>
        <v>15.540000000000001</v>
      </c>
      <c r="Y59" s="3">
        <f>IFERROR(VLOOKUP(A59,[2]TDSheet!$A:$J,4,0),0)/5</f>
        <v>2.96</v>
      </c>
      <c r="Z59" s="3">
        <v>7.4</v>
      </c>
      <c r="AA59" s="3">
        <v>10.36</v>
      </c>
      <c r="AB59" s="26" t="s">
        <v>44</v>
      </c>
      <c r="AC59" s="3">
        <f t="shared" si="28"/>
        <v>0</v>
      </c>
      <c r="AD59" s="4">
        <v>3.7</v>
      </c>
      <c r="AE59" s="22">
        <f t="shared" si="29"/>
        <v>0</v>
      </c>
      <c r="AF59" s="3">
        <f t="shared" si="30"/>
        <v>0</v>
      </c>
      <c r="AG59" s="3">
        <v>14</v>
      </c>
      <c r="AH59" s="3">
        <v>126</v>
      </c>
      <c r="AI59" s="22">
        <f t="shared" si="31"/>
        <v>0</v>
      </c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</row>
    <row r="60" spans="1:55">
      <c r="A60" s="3" t="s">
        <v>103</v>
      </c>
      <c r="B60" s="3" t="s">
        <v>42</v>
      </c>
      <c r="C60" s="3">
        <v>114.7</v>
      </c>
      <c r="D60" s="3">
        <v>3.7</v>
      </c>
      <c r="E60" s="3">
        <v>22.2</v>
      </c>
      <c r="F60" s="3">
        <v>92.5</v>
      </c>
      <c r="G60" s="4">
        <v>1</v>
      </c>
      <c r="H60" s="3">
        <v>180</v>
      </c>
      <c r="I60" s="17" t="s">
        <v>43</v>
      </c>
      <c r="J60" s="17"/>
      <c r="K60" s="3">
        <v>25.9</v>
      </c>
      <c r="L60" s="3">
        <f t="shared" si="20"/>
        <v>-3.6999999999999993</v>
      </c>
      <c r="M60" s="3"/>
      <c r="N60" s="3"/>
      <c r="O60" s="3"/>
      <c r="P60" s="3">
        <f t="shared" si="2"/>
        <v>4.4399999999999995</v>
      </c>
      <c r="Q60" s="18"/>
      <c r="R60" s="18"/>
      <c r="S60" s="18">
        <f t="shared" si="27"/>
        <v>0</v>
      </c>
      <c r="T60" s="18"/>
      <c r="U60" s="3"/>
      <c r="V60" s="3">
        <f t="shared" si="3"/>
        <v>20.833333333333336</v>
      </c>
      <c r="W60" s="3">
        <f t="shared" si="4"/>
        <v>20.833333333333336</v>
      </c>
      <c r="X60" s="3">
        <f>IFERROR(VLOOKUP(A60,[1]TDSheet!$A:$J,4,0),0)/5</f>
        <v>2.2199999999999998</v>
      </c>
      <c r="Y60" s="3">
        <f>IFERROR(VLOOKUP(A60,[2]TDSheet!$A:$J,4,0),0)/5</f>
        <v>2.96</v>
      </c>
      <c r="Z60" s="3">
        <v>1.48</v>
      </c>
      <c r="AA60" s="3">
        <v>2.2200000000000002</v>
      </c>
      <c r="AB60" s="26" t="s">
        <v>44</v>
      </c>
      <c r="AC60" s="3">
        <f t="shared" si="28"/>
        <v>0</v>
      </c>
      <c r="AD60" s="4">
        <v>3.7</v>
      </c>
      <c r="AE60" s="22">
        <f t="shared" si="29"/>
        <v>0</v>
      </c>
      <c r="AF60" s="3">
        <f t="shared" si="30"/>
        <v>0</v>
      </c>
      <c r="AG60" s="3">
        <v>14</v>
      </c>
      <c r="AH60" s="3">
        <v>126</v>
      </c>
      <c r="AI60" s="22">
        <f t="shared" si="31"/>
        <v>0</v>
      </c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</row>
    <row r="61" spans="1:55">
      <c r="A61" s="3" t="s">
        <v>104</v>
      </c>
      <c r="B61" s="3" t="s">
        <v>42</v>
      </c>
      <c r="C61" s="3">
        <v>647.5</v>
      </c>
      <c r="D61" s="3"/>
      <c r="E61" s="3"/>
      <c r="F61" s="3">
        <v>647.5</v>
      </c>
      <c r="G61" s="4">
        <v>1</v>
      </c>
      <c r="H61" s="3">
        <v>180</v>
      </c>
      <c r="I61" s="17" t="s">
        <v>43</v>
      </c>
      <c r="J61" s="17"/>
      <c r="K61" s="3"/>
      <c r="L61" s="3">
        <f t="shared" si="20"/>
        <v>0</v>
      </c>
      <c r="M61" s="3"/>
      <c r="N61" s="3"/>
      <c r="O61" s="3"/>
      <c r="P61" s="3">
        <f t="shared" si="2"/>
        <v>0</v>
      </c>
      <c r="Q61" s="18"/>
      <c r="R61" s="18"/>
      <c r="S61" s="18">
        <f t="shared" si="27"/>
        <v>0</v>
      </c>
      <c r="T61" s="18"/>
      <c r="U61" s="3"/>
      <c r="V61" s="3" t="e">
        <f t="shared" si="3"/>
        <v>#DIV/0!</v>
      </c>
      <c r="W61" s="3" t="e">
        <f t="shared" si="4"/>
        <v>#DIV/0!</v>
      </c>
      <c r="X61" s="3">
        <f>IFERROR(VLOOKUP(A61,[1]TDSheet!$A:$J,4,0),0)/5</f>
        <v>0</v>
      </c>
      <c r="Y61" s="3">
        <f>IFERROR(VLOOKUP(A61,[2]TDSheet!$A:$J,4,0),0)/5</f>
        <v>2.2199999999999998</v>
      </c>
      <c r="Z61" s="3">
        <v>0</v>
      </c>
      <c r="AA61" s="3">
        <v>0</v>
      </c>
      <c r="AB61" s="26" t="s">
        <v>44</v>
      </c>
      <c r="AC61" s="3">
        <f t="shared" si="28"/>
        <v>0</v>
      </c>
      <c r="AD61" s="4">
        <v>3.7</v>
      </c>
      <c r="AE61" s="22">
        <f t="shared" si="29"/>
        <v>0</v>
      </c>
      <c r="AF61" s="3">
        <f t="shared" si="30"/>
        <v>0</v>
      </c>
      <c r="AG61" s="3">
        <v>14</v>
      </c>
      <c r="AH61" s="3">
        <v>126</v>
      </c>
      <c r="AI61" s="22">
        <f t="shared" si="31"/>
        <v>0</v>
      </c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</row>
    <row r="62" spans="1:55">
      <c r="A62" s="3" t="s">
        <v>105</v>
      </c>
      <c r="B62" s="3" t="s">
        <v>42</v>
      </c>
      <c r="C62" s="3">
        <v>91.8</v>
      </c>
      <c r="D62" s="3"/>
      <c r="E62" s="3">
        <v>38.08</v>
      </c>
      <c r="F62" s="10">
        <f>47+F16</f>
        <v>78.36</v>
      </c>
      <c r="G62" s="4">
        <v>1</v>
      </c>
      <c r="H62" s="3">
        <v>180</v>
      </c>
      <c r="I62" s="17" t="s">
        <v>43</v>
      </c>
      <c r="J62" s="17"/>
      <c r="K62" s="3">
        <v>38.08</v>
      </c>
      <c r="L62" s="3">
        <f t="shared" si="20"/>
        <v>0</v>
      </c>
      <c r="M62" s="3"/>
      <c r="N62" s="3"/>
      <c r="O62" s="3"/>
      <c r="P62" s="3">
        <f t="shared" si="2"/>
        <v>7.6159999999999997</v>
      </c>
      <c r="Q62" s="18">
        <v>73.959999999999994</v>
      </c>
      <c r="R62" s="18">
        <f t="shared" si="21"/>
        <v>73.959999999999994</v>
      </c>
      <c r="S62" s="18">
        <f t="shared" ref="S62:S77" si="32">AD62*AE62</f>
        <v>62.720000000000006</v>
      </c>
      <c r="T62" s="18"/>
      <c r="U62" s="3"/>
      <c r="V62" s="3">
        <f t="shared" si="3"/>
        <v>18.52415966386555</v>
      </c>
      <c r="W62" s="3">
        <f t="shared" si="4"/>
        <v>10.288865546218489</v>
      </c>
      <c r="X62" s="3">
        <f>IFERROR(VLOOKUP(A62,[1]TDSheet!$A:$J,4,0),0)/5</f>
        <v>8.9599999999999991</v>
      </c>
      <c r="Y62" s="3">
        <f>IFERROR(VLOOKUP(A62,[2]TDSheet!$A:$J,4,0),0)/5</f>
        <v>4.04</v>
      </c>
      <c r="Z62" s="3">
        <v>5.8239999999999998</v>
      </c>
      <c r="AA62" s="3">
        <v>3.1360000000000001</v>
      </c>
      <c r="AB62" s="17" t="s">
        <v>106</v>
      </c>
      <c r="AC62" s="3">
        <f t="shared" ref="AC62:AC77" si="33">G62*R62</f>
        <v>73.959999999999994</v>
      </c>
      <c r="AD62" s="4">
        <v>2.2400000000000002</v>
      </c>
      <c r="AE62" s="22">
        <f t="shared" ref="AE62:AE77" si="34">MROUND(R62,AD62*AG62)/AD62</f>
        <v>28</v>
      </c>
      <c r="AF62" s="3">
        <f t="shared" ref="AF62:AF74" si="35">AE62*AD62*G62</f>
        <v>62.720000000000006</v>
      </c>
      <c r="AG62" s="3">
        <v>14</v>
      </c>
      <c r="AH62" s="3">
        <v>126</v>
      </c>
      <c r="AI62" s="22">
        <f t="shared" ref="AI62:AI77" si="36">AE62/AH62</f>
        <v>0.22222222222222221</v>
      </c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</row>
    <row r="63" spans="1:55">
      <c r="A63" s="3" t="s">
        <v>107</v>
      </c>
      <c r="B63" s="3" t="s">
        <v>42</v>
      </c>
      <c r="C63" s="3">
        <v>100</v>
      </c>
      <c r="D63" s="3"/>
      <c r="E63" s="3">
        <v>25</v>
      </c>
      <c r="F63" s="3">
        <v>75</v>
      </c>
      <c r="G63" s="4">
        <v>1</v>
      </c>
      <c r="H63" s="3">
        <v>180</v>
      </c>
      <c r="I63" s="17" t="s">
        <v>43</v>
      </c>
      <c r="J63" s="17"/>
      <c r="K63" s="3">
        <v>25</v>
      </c>
      <c r="L63" s="3">
        <f t="shared" si="20"/>
        <v>0</v>
      </c>
      <c r="M63" s="3"/>
      <c r="N63" s="3"/>
      <c r="O63" s="3"/>
      <c r="P63" s="3">
        <f t="shared" si="2"/>
        <v>5</v>
      </c>
      <c r="Q63" s="18">
        <v>35</v>
      </c>
      <c r="R63" s="18">
        <f>T63</f>
        <v>120</v>
      </c>
      <c r="S63" s="18">
        <f t="shared" si="32"/>
        <v>120</v>
      </c>
      <c r="T63" s="18">
        <v>120</v>
      </c>
      <c r="U63" s="3"/>
      <c r="V63" s="3">
        <f t="shared" si="3"/>
        <v>39</v>
      </c>
      <c r="W63" s="3">
        <f t="shared" si="4"/>
        <v>15</v>
      </c>
      <c r="X63" s="3">
        <f>IFERROR(VLOOKUP(A63,[1]TDSheet!$A:$J,4,0),0)/5</f>
        <v>6</v>
      </c>
      <c r="Y63" s="3">
        <f>IFERROR(VLOOKUP(A63,[2]TDSheet!$A:$J,4,0),0)/5</f>
        <v>6</v>
      </c>
      <c r="Z63" s="3">
        <v>5</v>
      </c>
      <c r="AA63" s="3">
        <v>5</v>
      </c>
      <c r="AB63" s="30" t="s">
        <v>71</v>
      </c>
      <c r="AC63" s="3">
        <f t="shared" si="33"/>
        <v>120</v>
      </c>
      <c r="AD63" s="4">
        <v>5</v>
      </c>
      <c r="AE63" s="22">
        <f t="shared" si="34"/>
        <v>24</v>
      </c>
      <c r="AF63" s="3">
        <f t="shared" si="35"/>
        <v>120</v>
      </c>
      <c r="AG63" s="3">
        <v>12</v>
      </c>
      <c r="AH63" s="3">
        <v>144</v>
      </c>
      <c r="AI63" s="22">
        <f t="shared" si="36"/>
        <v>0.16666666666666666</v>
      </c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</row>
    <row r="64" spans="1:55">
      <c r="A64" s="3" t="s">
        <v>108</v>
      </c>
      <c r="B64" s="3" t="s">
        <v>37</v>
      </c>
      <c r="C64" s="3">
        <v>646</v>
      </c>
      <c r="D64" s="3"/>
      <c r="E64" s="3">
        <v>23</v>
      </c>
      <c r="F64" s="10">
        <f>618+F8</f>
        <v>612</v>
      </c>
      <c r="G64" s="4">
        <v>0.09</v>
      </c>
      <c r="H64" s="3">
        <v>180</v>
      </c>
      <c r="I64" s="17" t="s">
        <v>43</v>
      </c>
      <c r="J64" s="17"/>
      <c r="K64" s="3">
        <v>23</v>
      </c>
      <c r="L64" s="3">
        <f t="shared" si="20"/>
        <v>0</v>
      </c>
      <c r="M64" s="3"/>
      <c r="N64" s="3"/>
      <c r="O64" s="3"/>
      <c r="P64" s="3">
        <f t="shared" si="2"/>
        <v>4.5999999999999996</v>
      </c>
      <c r="Q64" s="18"/>
      <c r="R64" s="18"/>
      <c r="S64" s="18">
        <f t="shared" si="32"/>
        <v>0</v>
      </c>
      <c r="T64" s="18"/>
      <c r="U64" s="3"/>
      <c r="V64" s="3">
        <f t="shared" si="3"/>
        <v>133.04347826086956</v>
      </c>
      <c r="W64" s="3">
        <f t="shared" si="4"/>
        <v>133.04347826086956</v>
      </c>
      <c r="X64" s="3">
        <f>IFERROR(VLOOKUP(A64,[1]TDSheet!$A:$J,4,0),0)/5</f>
        <v>0.14399999999999999</v>
      </c>
      <c r="Y64" s="3">
        <f>IFERROR(VLOOKUP(A64,[2]TDSheet!$A:$J,4,0),0)/5</f>
        <v>0.63</v>
      </c>
      <c r="Z64" s="3">
        <v>2.2000000000000002</v>
      </c>
      <c r="AA64" s="3">
        <v>7.6</v>
      </c>
      <c r="AB64" s="26" t="s">
        <v>44</v>
      </c>
      <c r="AC64" s="3">
        <f t="shared" si="33"/>
        <v>0</v>
      </c>
      <c r="AD64" s="4">
        <v>30</v>
      </c>
      <c r="AE64" s="22">
        <f t="shared" si="34"/>
        <v>0</v>
      </c>
      <c r="AF64" s="3">
        <f t="shared" si="35"/>
        <v>0</v>
      </c>
      <c r="AG64" s="3">
        <v>14</v>
      </c>
      <c r="AH64" s="3">
        <v>126</v>
      </c>
      <c r="AI64" s="22">
        <f t="shared" si="36"/>
        <v>0</v>
      </c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</row>
    <row r="65" spans="1:55">
      <c r="A65" s="3" t="s">
        <v>109</v>
      </c>
      <c r="B65" s="3" t="s">
        <v>37</v>
      </c>
      <c r="C65" s="3">
        <v>523</v>
      </c>
      <c r="D65" s="3">
        <v>3</v>
      </c>
      <c r="E65" s="3">
        <v>115</v>
      </c>
      <c r="F65" s="3">
        <v>397</v>
      </c>
      <c r="G65" s="4">
        <v>0.25</v>
      </c>
      <c r="H65" s="3">
        <v>180</v>
      </c>
      <c r="I65" s="17" t="s">
        <v>43</v>
      </c>
      <c r="J65" s="17"/>
      <c r="K65" s="3">
        <v>123</v>
      </c>
      <c r="L65" s="3">
        <f t="shared" si="20"/>
        <v>-8</v>
      </c>
      <c r="M65" s="3"/>
      <c r="N65" s="3"/>
      <c r="O65" s="3"/>
      <c r="P65" s="3">
        <f t="shared" si="2"/>
        <v>23</v>
      </c>
      <c r="Q65" s="18">
        <v>109</v>
      </c>
      <c r="R65" s="18">
        <f t="shared" ref="R65:R66" si="37">T65</f>
        <v>336</v>
      </c>
      <c r="S65" s="18">
        <f t="shared" si="32"/>
        <v>336</v>
      </c>
      <c r="T65" s="18">
        <v>336</v>
      </c>
      <c r="U65" s="3"/>
      <c r="V65" s="3">
        <f t="shared" si="3"/>
        <v>31.869565217391305</v>
      </c>
      <c r="W65" s="3">
        <f t="shared" si="4"/>
        <v>17.260869565217391</v>
      </c>
      <c r="X65" s="3">
        <f>IFERROR(VLOOKUP(A65,[1]TDSheet!$A:$J,4,0),0)/5</f>
        <v>6</v>
      </c>
      <c r="Y65" s="3">
        <f>IFERROR(VLOOKUP(A65,[2]TDSheet!$A:$J,4,0),0)/5</f>
        <v>6.4</v>
      </c>
      <c r="Z65" s="3">
        <v>24.6</v>
      </c>
      <c r="AA65" s="3">
        <v>23.4</v>
      </c>
      <c r="AB65" s="30" t="s">
        <v>71</v>
      </c>
      <c r="AC65" s="3">
        <f t="shared" si="33"/>
        <v>84</v>
      </c>
      <c r="AD65" s="4">
        <v>12</v>
      </c>
      <c r="AE65" s="22">
        <f t="shared" si="34"/>
        <v>28</v>
      </c>
      <c r="AF65" s="3">
        <f t="shared" si="35"/>
        <v>84</v>
      </c>
      <c r="AG65" s="3">
        <v>14</v>
      </c>
      <c r="AH65" s="3">
        <v>70</v>
      </c>
      <c r="AI65" s="22">
        <f t="shared" si="36"/>
        <v>0.4</v>
      </c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</row>
    <row r="66" spans="1:55">
      <c r="A66" s="3" t="s">
        <v>110</v>
      </c>
      <c r="B66" s="3" t="s">
        <v>37</v>
      </c>
      <c r="C66" s="3">
        <v>171</v>
      </c>
      <c r="D66" s="3">
        <v>1</v>
      </c>
      <c r="E66" s="3">
        <v>66</v>
      </c>
      <c r="F66" s="3">
        <v>100</v>
      </c>
      <c r="G66" s="4">
        <v>0.25</v>
      </c>
      <c r="H66" s="3">
        <v>180</v>
      </c>
      <c r="I66" s="17" t="s">
        <v>43</v>
      </c>
      <c r="J66" s="17"/>
      <c r="K66" s="3">
        <v>69</v>
      </c>
      <c r="L66" s="3">
        <f t="shared" si="20"/>
        <v>-3</v>
      </c>
      <c r="M66" s="3"/>
      <c r="N66" s="3"/>
      <c r="O66" s="3"/>
      <c r="P66" s="3">
        <f t="shared" si="2"/>
        <v>13.2</v>
      </c>
      <c r="Q66" s="18">
        <v>164</v>
      </c>
      <c r="R66" s="18">
        <f t="shared" si="37"/>
        <v>336</v>
      </c>
      <c r="S66" s="18">
        <f t="shared" si="32"/>
        <v>336</v>
      </c>
      <c r="T66" s="18">
        <v>336</v>
      </c>
      <c r="U66" s="3"/>
      <c r="V66" s="3">
        <f t="shared" si="3"/>
        <v>33.030303030303031</v>
      </c>
      <c r="W66" s="3">
        <f t="shared" si="4"/>
        <v>7.5757575757575761</v>
      </c>
      <c r="X66" s="3">
        <f>IFERROR(VLOOKUP(A66,[1]TDSheet!$A:$J,4,0),0)/5</f>
        <v>3.6</v>
      </c>
      <c r="Y66" s="3">
        <f>IFERROR(VLOOKUP(A66,[2]TDSheet!$A:$J,4,0),0)/5</f>
        <v>3.75</v>
      </c>
      <c r="Z66" s="3">
        <v>9.1999999999999993</v>
      </c>
      <c r="AA66" s="3">
        <v>7.6</v>
      </c>
      <c r="AB66" s="3" t="s">
        <v>71</v>
      </c>
      <c r="AC66" s="3">
        <f t="shared" si="33"/>
        <v>84</v>
      </c>
      <c r="AD66" s="4">
        <v>12</v>
      </c>
      <c r="AE66" s="22">
        <f t="shared" si="34"/>
        <v>28</v>
      </c>
      <c r="AF66" s="3">
        <f t="shared" si="35"/>
        <v>84</v>
      </c>
      <c r="AG66" s="3">
        <v>14</v>
      </c>
      <c r="AH66" s="3">
        <v>70</v>
      </c>
      <c r="AI66" s="22">
        <f t="shared" si="36"/>
        <v>0.4</v>
      </c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</row>
    <row r="67" spans="1:55">
      <c r="A67" s="3" t="s">
        <v>111</v>
      </c>
      <c r="B67" s="3" t="s">
        <v>37</v>
      </c>
      <c r="C67" s="3">
        <v>504</v>
      </c>
      <c r="D67" s="3">
        <v>2</v>
      </c>
      <c r="E67" s="3">
        <v>59</v>
      </c>
      <c r="F67" s="3">
        <v>439</v>
      </c>
      <c r="G67" s="4">
        <v>0.3</v>
      </c>
      <c r="H67" s="3">
        <v>180</v>
      </c>
      <c r="I67" s="17" t="s">
        <v>43</v>
      </c>
      <c r="J67" s="17"/>
      <c r="K67" s="3">
        <v>61</v>
      </c>
      <c r="L67" s="3">
        <f t="shared" si="20"/>
        <v>-2</v>
      </c>
      <c r="M67" s="3"/>
      <c r="N67" s="3"/>
      <c r="O67" s="3"/>
      <c r="P67" s="3">
        <f t="shared" si="2"/>
        <v>11.8</v>
      </c>
      <c r="Q67" s="18"/>
      <c r="R67" s="18"/>
      <c r="S67" s="18">
        <f t="shared" si="32"/>
        <v>0</v>
      </c>
      <c r="T67" s="18"/>
      <c r="U67" s="3"/>
      <c r="V67" s="3">
        <f t="shared" si="3"/>
        <v>37.20338983050847</v>
      </c>
      <c r="W67" s="3">
        <f t="shared" si="4"/>
        <v>37.20338983050847</v>
      </c>
      <c r="X67" s="3">
        <f>IFERROR(VLOOKUP(A67,[1]TDSheet!$A:$J,4,0),0)/5</f>
        <v>4.8</v>
      </c>
      <c r="Y67" s="3">
        <f>IFERROR(VLOOKUP(A67,[2]TDSheet!$A:$J,4,0),0)/5</f>
        <v>4.0200000000000005</v>
      </c>
      <c r="Z67" s="3">
        <v>15.4</v>
      </c>
      <c r="AA67" s="3">
        <v>12.6</v>
      </c>
      <c r="AB67" s="26" t="s">
        <v>44</v>
      </c>
      <c r="AC67" s="3">
        <f t="shared" si="33"/>
        <v>0</v>
      </c>
      <c r="AD67" s="4">
        <v>12</v>
      </c>
      <c r="AE67" s="22">
        <f t="shared" si="34"/>
        <v>0</v>
      </c>
      <c r="AF67" s="3">
        <f t="shared" si="35"/>
        <v>0</v>
      </c>
      <c r="AG67" s="3">
        <v>14</v>
      </c>
      <c r="AH67" s="3">
        <v>70</v>
      </c>
      <c r="AI67" s="22">
        <f t="shared" si="36"/>
        <v>0</v>
      </c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</row>
    <row r="68" spans="1:55">
      <c r="A68" s="3" t="s">
        <v>112</v>
      </c>
      <c r="B68" s="3" t="s">
        <v>42</v>
      </c>
      <c r="C68" s="3">
        <v>31</v>
      </c>
      <c r="D68" s="3"/>
      <c r="E68" s="3">
        <v>7.2</v>
      </c>
      <c r="F68" s="3">
        <v>23.8</v>
      </c>
      <c r="G68" s="4">
        <v>1</v>
      </c>
      <c r="H68" s="3">
        <v>180</v>
      </c>
      <c r="I68" s="17" t="s">
        <v>43</v>
      </c>
      <c r="J68" s="17"/>
      <c r="K68" s="3">
        <v>7.2</v>
      </c>
      <c r="L68" s="3">
        <f t="shared" ref="L68:L75" si="38">E68-K68</f>
        <v>0</v>
      </c>
      <c r="M68" s="3"/>
      <c r="N68" s="3"/>
      <c r="O68" s="3"/>
      <c r="P68" s="3">
        <f t="shared" si="2"/>
        <v>1.44</v>
      </c>
      <c r="Q68" s="18"/>
      <c r="R68" s="18"/>
      <c r="S68" s="18">
        <f t="shared" si="32"/>
        <v>0</v>
      </c>
      <c r="T68" s="18"/>
      <c r="U68" s="3"/>
      <c r="V68" s="3">
        <f t="shared" si="3"/>
        <v>16.527777777777779</v>
      </c>
      <c r="W68" s="3">
        <f t="shared" si="4"/>
        <v>16.527777777777779</v>
      </c>
      <c r="X68" s="3">
        <f>IFERROR(VLOOKUP(A68,[1]TDSheet!$A:$J,4,0),0)/5</f>
        <v>2.44</v>
      </c>
      <c r="Y68" s="3">
        <f>IFERROR(VLOOKUP(A68,[2]TDSheet!$A:$J,4,0),0)/5</f>
        <v>3.2399999999999998</v>
      </c>
      <c r="Z68" s="3">
        <v>0.72</v>
      </c>
      <c r="AA68" s="3">
        <v>1.8</v>
      </c>
      <c r="AB68" s="27" t="s">
        <v>71</v>
      </c>
      <c r="AC68" s="3">
        <f t="shared" si="33"/>
        <v>0</v>
      </c>
      <c r="AD68" s="4">
        <v>1.8</v>
      </c>
      <c r="AE68" s="22">
        <f t="shared" si="34"/>
        <v>0</v>
      </c>
      <c r="AF68" s="3">
        <f t="shared" si="35"/>
        <v>0</v>
      </c>
      <c r="AG68" s="3">
        <v>18</v>
      </c>
      <c r="AH68" s="3">
        <v>234</v>
      </c>
      <c r="AI68" s="22">
        <f t="shared" si="36"/>
        <v>0</v>
      </c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</row>
    <row r="69" spans="1:55">
      <c r="A69" s="3" t="s">
        <v>113</v>
      </c>
      <c r="B69" s="3" t="s">
        <v>37</v>
      </c>
      <c r="C69" s="3">
        <v>477</v>
      </c>
      <c r="D69" s="3">
        <v>1</v>
      </c>
      <c r="E69" s="3">
        <v>58</v>
      </c>
      <c r="F69" s="3">
        <v>417</v>
      </c>
      <c r="G69" s="4">
        <v>0.3</v>
      </c>
      <c r="H69" s="3">
        <v>180</v>
      </c>
      <c r="I69" s="17" t="s">
        <v>43</v>
      </c>
      <c r="J69" s="17"/>
      <c r="K69" s="3">
        <v>59</v>
      </c>
      <c r="L69" s="3">
        <f t="shared" si="38"/>
        <v>-1</v>
      </c>
      <c r="M69" s="3"/>
      <c r="N69" s="3"/>
      <c r="O69" s="3"/>
      <c r="P69" s="3">
        <f t="shared" ref="P69:P78" si="39">E69/5</f>
        <v>11.6</v>
      </c>
      <c r="Q69" s="18"/>
      <c r="R69" s="18"/>
      <c r="S69" s="18">
        <f t="shared" si="32"/>
        <v>0</v>
      </c>
      <c r="T69" s="18"/>
      <c r="U69" s="3"/>
      <c r="V69" s="3">
        <f t="shared" ref="V69:V75" si="40">(F69+S69)/P69</f>
        <v>35.948275862068968</v>
      </c>
      <c r="W69" s="3">
        <f t="shared" ref="W69:W75" si="41">F69/P69</f>
        <v>35.948275862068968</v>
      </c>
      <c r="X69" s="3">
        <f>IFERROR(VLOOKUP(A69,[1]TDSheet!$A:$J,4,0),0)/5</f>
        <v>5.0999999999999996</v>
      </c>
      <c r="Y69" s="3">
        <f>IFERROR(VLOOKUP(A69,[2]TDSheet!$A:$J,4,0),0)/5</f>
        <v>3.3600000000000003</v>
      </c>
      <c r="Z69" s="3">
        <v>13.4</v>
      </c>
      <c r="AA69" s="3">
        <v>10.8</v>
      </c>
      <c r="AB69" s="26" t="s">
        <v>44</v>
      </c>
      <c r="AC69" s="3">
        <f t="shared" si="33"/>
        <v>0</v>
      </c>
      <c r="AD69" s="4">
        <v>12</v>
      </c>
      <c r="AE69" s="22">
        <f t="shared" si="34"/>
        <v>0</v>
      </c>
      <c r="AF69" s="3">
        <f t="shared" si="35"/>
        <v>0</v>
      </c>
      <c r="AG69" s="3">
        <v>14</v>
      </c>
      <c r="AH69" s="3">
        <v>70</v>
      </c>
      <c r="AI69" s="22">
        <f t="shared" si="36"/>
        <v>0</v>
      </c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</row>
    <row r="70" spans="1:55">
      <c r="A70" s="3" t="s">
        <v>114</v>
      </c>
      <c r="B70" s="3" t="s">
        <v>37</v>
      </c>
      <c r="C70" s="3">
        <v>186</v>
      </c>
      <c r="D70" s="3"/>
      <c r="E70" s="3">
        <v>21</v>
      </c>
      <c r="F70" s="3">
        <v>165</v>
      </c>
      <c r="G70" s="4">
        <v>0.3</v>
      </c>
      <c r="H70" s="3">
        <v>180</v>
      </c>
      <c r="I70" s="17" t="s">
        <v>43</v>
      </c>
      <c r="J70" s="17"/>
      <c r="K70" s="3">
        <v>21</v>
      </c>
      <c r="L70" s="3">
        <f t="shared" si="38"/>
        <v>0</v>
      </c>
      <c r="M70" s="3"/>
      <c r="N70" s="3"/>
      <c r="O70" s="3"/>
      <c r="P70" s="3">
        <f t="shared" si="39"/>
        <v>4.2</v>
      </c>
      <c r="Q70" s="18"/>
      <c r="R70" s="18"/>
      <c r="S70" s="18">
        <f t="shared" si="32"/>
        <v>0</v>
      </c>
      <c r="T70" s="18"/>
      <c r="U70" s="3"/>
      <c r="V70" s="3">
        <f t="shared" si="40"/>
        <v>39.285714285714285</v>
      </c>
      <c r="W70" s="3">
        <f t="shared" si="41"/>
        <v>39.285714285714285</v>
      </c>
      <c r="X70" s="3">
        <f>IFERROR(VLOOKUP(A70,[1]TDSheet!$A:$J,4,0),0)/5</f>
        <v>1.5</v>
      </c>
      <c r="Y70" s="3">
        <f>IFERROR(VLOOKUP(A70,[2]TDSheet!$A:$J,4,0),0)/5</f>
        <v>1.7399999999999998</v>
      </c>
      <c r="Z70" s="3">
        <v>3.2</v>
      </c>
      <c r="AA70" s="3">
        <v>5.4</v>
      </c>
      <c r="AB70" s="26" t="s">
        <v>44</v>
      </c>
      <c r="AC70" s="3">
        <f t="shared" si="33"/>
        <v>0</v>
      </c>
      <c r="AD70" s="4">
        <v>14</v>
      </c>
      <c r="AE70" s="22">
        <f t="shared" si="34"/>
        <v>0</v>
      </c>
      <c r="AF70" s="3">
        <f t="shared" si="35"/>
        <v>0</v>
      </c>
      <c r="AG70" s="3">
        <v>14</v>
      </c>
      <c r="AH70" s="3">
        <v>70</v>
      </c>
      <c r="AI70" s="22">
        <f t="shared" si="36"/>
        <v>0</v>
      </c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</row>
    <row r="71" spans="1:55">
      <c r="A71" s="3" t="s">
        <v>115</v>
      </c>
      <c r="B71" s="3" t="s">
        <v>37</v>
      </c>
      <c r="C71" s="3">
        <v>176</v>
      </c>
      <c r="D71" s="3"/>
      <c r="E71" s="3">
        <v>32</v>
      </c>
      <c r="F71" s="3">
        <v>140</v>
      </c>
      <c r="G71" s="4">
        <v>0.48</v>
      </c>
      <c r="H71" s="3">
        <v>180</v>
      </c>
      <c r="I71" s="17" t="s">
        <v>43</v>
      </c>
      <c r="J71" s="17"/>
      <c r="K71" s="3">
        <v>32</v>
      </c>
      <c r="L71" s="3">
        <f t="shared" si="38"/>
        <v>0</v>
      </c>
      <c r="M71" s="3"/>
      <c r="N71" s="3"/>
      <c r="O71" s="3"/>
      <c r="P71" s="3">
        <f t="shared" si="39"/>
        <v>6.4</v>
      </c>
      <c r="Q71" s="18"/>
      <c r="R71" s="18"/>
      <c r="S71" s="18">
        <f t="shared" si="32"/>
        <v>0</v>
      </c>
      <c r="T71" s="18"/>
      <c r="U71" s="3"/>
      <c r="V71" s="3">
        <f t="shared" si="40"/>
        <v>21.875</v>
      </c>
      <c r="W71" s="3">
        <f t="shared" si="41"/>
        <v>21.875</v>
      </c>
      <c r="X71" s="3">
        <f>IFERROR(VLOOKUP(A71,[1]TDSheet!$A:$J,4,0),0)/5</f>
        <v>4.5119999999999996</v>
      </c>
      <c r="Y71" s="3">
        <f>IFERROR(VLOOKUP(A71,[2]TDSheet!$A:$J,4,0),0)/5</f>
        <v>3.1680000000000001</v>
      </c>
      <c r="Z71" s="3">
        <v>6.6</v>
      </c>
      <c r="AA71" s="3">
        <v>6</v>
      </c>
      <c r="AB71" s="26" t="s">
        <v>44</v>
      </c>
      <c r="AC71" s="3">
        <f t="shared" si="33"/>
        <v>0</v>
      </c>
      <c r="AD71" s="4">
        <v>8</v>
      </c>
      <c r="AE71" s="22">
        <f t="shared" si="34"/>
        <v>0</v>
      </c>
      <c r="AF71" s="3">
        <f t="shared" si="35"/>
        <v>0</v>
      </c>
      <c r="AG71" s="3">
        <v>14</v>
      </c>
      <c r="AH71" s="3">
        <v>70</v>
      </c>
      <c r="AI71" s="22">
        <f t="shared" si="36"/>
        <v>0</v>
      </c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</row>
    <row r="72" spans="1:55">
      <c r="A72" s="3" t="s">
        <v>116</v>
      </c>
      <c r="B72" s="3" t="s">
        <v>37</v>
      </c>
      <c r="C72" s="3">
        <v>793</v>
      </c>
      <c r="D72" s="3">
        <v>4</v>
      </c>
      <c r="E72" s="3">
        <v>186</v>
      </c>
      <c r="F72" s="3">
        <v>590</v>
      </c>
      <c r="G72" s="4">
        <v>0.25</v>
      </c>
      <c r="H72" s="3">
        <v>180</v>
      </c>
      <c r="I72" s="17" t="s">
        <v>43</v>
      </c>
      <c r="J72" s="17"/>
      <c r="K72" s="3">
        <v>191</v>
      </c>
      <c r="L72" s="3">
        <f t="shared" si="38"/>
        <v>-5</v>
      </c>
      <c r="M72" s="3"/>
      <c r="N72" s="3"/>
      <c r="O72" s="3"/>
      <c r="P72" s="3">
        <f t="shared" si="39"/>
        <v>37.200000000000003</v>
      </c>
      <c r="Q72" s="18">
        <v>154</v>
      </c>
      <c r="R72" s="18">
        <f t="shared" si="21"/>
        <v>154</v>
      </c>
      <c r="S72" s="18">
        <f t="shared" si="32"/>
        <v>168</v>
      </c>
      <c r="T72" s="18"/>
      <c r="U72" s="3"/>
      <c r="V72" s="3">
        <f t="shared" si="40"/>
        <v>20.376344086021504</v>
      </c>
      <c r="W72" s="3">
        <f t="shared" si="41"/>
        <v>15.86021505376344</v>
      </c>
      <c r="X72" s="3">
        <f>IFERROR(VLOOKUP(A72,[1]TDSheet!$A:$J,4,0),0)/5</f>
        <v>11.1</v>
      </c>
      <c r="Y72" s="3">
        <f>IFERROR(VLOOKUP(A72,[2]TDSheet!$A:$J,4,0),0)/5</f>
        <v>11.2</v>
      </c>
      <c r="Z72" s="3">
        <v>36</v>
      </c>
      <c r="AA72" s="3">
        <v>28</v>
      </c>
      <c r="AB72" s="3"/>
      <c r="AC72" s="3">
        <f t="shared" si="33"/>
        <v>38.5</v>
      </c>
      <c r="AD72" s="4">
        <v>12</v>
      </c>
      <c r="AE72" s="22">
        <f t="shared" si="34"/>
        <v>14</v>
      </c>
      <c r="AF72" s="3">
        <f t="shared" si="35"/>
        <v>42</v>
      </c>
      <c r="AG72" s="3">
        <v>14</v>
      </c>
      <c r="AH72" s="3">
        <v>70</v>
      </c>
      <c r="AI72" s="22">
        <f t="shared" si="36"/>
        <v>0.2</v>
      </c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</row>
    <row r="73" spans="1:55">
      <c r="A73" s="3" t="s">
        <v>117</v>
      </c>
      <c r="B73" s="3" t="s">
        <v>37</v>
      </c>
      <c r="C73" s="3">
        <v>599</v>
      </c>
      <c r="D73" s="3">
        <v>1</v>
      </c>
      <c r="E73" s="3">
        <v>167</v>
      </c>
      <c r="F73" s="3">
        <v>419</v>
      </c>
      <c r="G73" s="4">
        <v>0.25</v>
      </c>
      <c r="H73" s="3">
        <v>180</v>
      </c>
      <c r="I73" s="17" t="s">
        <v>43</v>
      </c>
      <c r="J73" s="17"/>
      <c r="K73" s="3">
        <v>168</v>
      </c>
      <c r="L73" s="3">
        <f t="shared" si="38"/>
        <v>-1</v>
      </c>
      <c r="M73" s="3"/>
      <c r="N73" s="3"/>
      <c r="O73" s="3"/>
      <c r="P73" s="3">
        <f t="shared" si="39"/>
        <v>33.4</v>
      </c>
      <c r="Q73" s="18">
        <v>249</v>
      </c>
      <c r="R73" s="18">
        <f t="shared" si="21"/>
        <v>249</v>
      </c>
      <c r="S73" s="18">
        <f t="shared" si="32"/>
        <v>168</v>
      </c>
      <c r="T73" s="18"/>
      <c r="U73" s="3"/>
      <c r="V73" s="3">
        <f t="shared" si="40"/>
        <v>17.574850299401199</v>
      </c>
      <c r="W73" s="3">
        <f t="shared" si="41"/>
        <v>12.54491017964072</v>
      </c>
      <c r="X73" s="3">
        <f>IFERROR(VLOOKUP(A73,[1]TDSheet!$A:$J,4,0),0)/5</f>
        <v>8.6</v>
      </c>
      <c r="Y73" s="3">
        <f>IFERROR(VLOOKUP(A73,[2]TDSheet!$A:$J,4,0),0)/5</f>
        <v>7.9</v>
      </c>
      <c r="Z73" s="3">
        <v>21.6</v>
      </c>
      <c r="AA73" s="3">
        <v>25.2</v>
      </c>
      <c r="AB73" s="3"/>
      <c r="AC73" s="3">
        <f t="shared" si="33"/>
        <v>62.25</v>
      </c>
      <c r="AD73" s="4">
        <v>12</v>
      </c>
      <c r="AE73" s="22">
        <f t="shared" si="34"/>
        <v>14</v>
      </c>
      <c r="AF73" s="3">
        <f t="shared" si="35"/>
        <v>42</v>
      </c>
      <c r="AG73" s="3">
        <v>14</v>
      </c>
      <c r="AH73" s="3">
        <v>70</v>
      </c>
      <c r="AI73" s="22">
        <f t="shared" si="36"/>
        <v>0.2</v>
      </c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</row>
    <row r="74" spans="1:55">
      <c r="A74" s="3" t="s">
        <v>118</v>
      </c>
      <c r="B74" s="3" t="s">
        <v>42</v>
      </c>
      <c r="C74" s="3">
        <v>145.80000000000001</v>
      </c>
      <c r="D74" s="3">
        <v>2.7</v>
      </c>
      <c r="E74" s="3">
        <v>16.2</v>
      </c>
      <c r="F74" s="3">
        <v>129.6</v>
      </c>
      <c r="G74" s="4">
        <v>1</v>
      </c>
      <c r="H74" s="3">
        <v>180</v>
      </c>
      <c r="I74" s="17" t="s">
        <v>43</v>
      </c>
      <c r="J74" s="17"/>
      <c r="K74" s="3">
        <v>18.899999999999999</v>
      </c>
      <c r="L74" s="3">
        <f t="shared" si="38"/>
        <v>-2.6999999999999993</v>
      </c>
      <c r="M74" s="3"/>
      <c r="N74" s="3"/>
      <c r="O74" s="3"/>
      <c r="P74" s="3">
        <f t="shared" si="39"/>
        <v>3.2399999999999998</v>
      </c>
      <c r="Q74" s="18"/>
      <c r="R74" s="18"/>
      <c r="S74" s="18">
        <f t="shared" si="32"/>
        <v>0</v>
      </c>
      <c r="T74" s="18"/>
      <c r="U74" s="3"/>
      <c r="V74" s="3">
        <f t="shared" si="40"/>
        <v>40</v>
      </c>
      <c r="W74" s="3">
        <f t="shared" si="41"/>
        <v>40</v>
      </c>
      <c r="X74" s="3">
        <f>IFERROR(VLOOKUP(A74,[1]TDSheet!$A:$J,4,0),0)/5</f>
        <v>4.32</v>
      </c>
      <c r="Y74" s="3">
        <f>IFERROR(VLOOKUP(A74,[2]TDSheet!$A:$J,4,0),0)/5</f>
        <v>2.16</v>
      </c>
      <c r="Z74" s="3">
        <v>2.16</v>
      </c>
      <c r="AA74" s="3">
        <v>7.56</v>
      </c>
      <c r="AB74" s="26" t="s">
        <v>44</v>
      </c>
      <c r="AC74" s="3">
        <f t="shared" si="33"/>
        <v>0</v>
      </c>
      <c r="AD74" s="4">
        <v>2.7</v>
      </c>
      <c r="AE74" s="22">
        <f t="shared" si="34"/>
        <v>0</v>
      </c>
      <c r="AF74" s="3">
        <f t="shared" si="35"/>
        <v>0</v>
      </c>
      <c r="AG74" s="3">
        <v>14</v>
      </c>
      <c r="AH74" s="3">
        <v>126</v>
      </c>
      <c r="AI74" s="22">
        <f t="shared" si="36"/>
        <v>0</v>
      </c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</row>
    <row r="75" spans="1:55">
      <c r="A75" s="3" t="s">
        <v>119</v>
      </c>
      <c r="B75" s="3" t="s">
        <v>42</v>
      </c>
      <c r="C75" s="3">
        <v>455</v>
      </c>
      <c r="D75" s="3"/>
      <c r="E75" s="3">
        <v>55</v>
      </c>
      <c r="F75" s="3">
        <v>400</v>
      </c>
      <c r="G75" s="4">
        <v>1</v>
      </c>
      <c r="H75" s="3">
        <v>180</v>
      </c>
      <c r="I75" s="17" t="s">
        <v>43</v>
      </c>
      <c r="J75" s="17"/>
      <c r="K75" s="3">
        <v>55</v>
      </c>
      <c r="L75" s="3">
        <f t="shared" si="38"/>
        <v>0</v>
      </c>
      <c r="M75" s="3"/>
      <c r="N75" s="3"/>
      <c r="O75" s="3"/>
      <c r="P75" s="3">
        <f t="shared" si="39"/>
        <v>11</v>
      </c>
      <c r="Q75" s="18"/>
      <c r="R75" s="18"/>
      <c r="S75" s="18">
        <f t="shared" si="32"/>
        <v>0</v>
      </c>
      <c r="T75" s="18"/>
      <c r="U75" s="3"/>
      <c r="V75" s="3">
        <f t="shared" si="40"/>
        <v>36.363636363636367</v>
      </c>
      <c r="W75" s="3">
        <f t="shared" si="41"/>
        <v>36.363636363636367</v>
      </c>
      <c r="X75" s="3">
        <f>IFERROR(VLOOKUP(A75,[1]TDSheet!$A:$J,4,0),0)/5</f>
        <v>10</v>
      </c>
      <c r="Y75" s="3">
        <f>IFERROR(VLOOKUP(A75,[2]TDSheet!$A:$J,4,0),0)/5</f>
        <v>13</v>
      </c>
      <c r="Z75" s="3">
        <v>14</v>
      </c>
      <c r="AA75" s="3">
        <v>13</v>
      </c>
      <c r="AB75" s="26" t="s">
        <v>44</v>
      </c>
      <c r="AC75" s="3">
        <f t="shared" si="33"/>
        <v>0</v>
      </c>
      <c r="AD75" s="4">
        <v>5</v>
      </c>
      <c r="AE75" s="22">
        <f t="shared" si="34"/>
        <v>0</v>
      </c>
      <c r="AF75" s="3">
        <f t="shared" ref="AF75:AF77" si="42">AE75*AD75*G75</f>
        <v>0</v>
      </c>
      <c r="AG75" s="3">
        <v>12</v>
      </c>
      <c r="AH75" s="3">
        <v>84</v>
      </c>
      <c r="AI75" s="22">
        <f t="shared" si="36"/>
        <v>0</v>
      </c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</row>
    <row r="76" spans="1:55">
      <c r="A76" s="31" t="s">
        <v>120</v>
      </c>
      <c r="B76" s="31" t="s">
        <v>37</v>
      </c>
      <c r="C76" s="31"/>
      <c r="D76" s="31"/>
      <c r="E76" s="31"/>
      <c r="F76" s="31"/>
      <c r="G76" s="33">
        <v>0.2</v>
      </c>
      <c r="H76" s="31">
        <v>181</v>
      </c>
      <c r="I76" s="34" t="s">
        <v>43</v>
      </c>
      <c r="J76" s="34"/>
      <c r="K76" s="31"/>
      <c r="L76" s="31"/>
      <c r="M76" s="31"/>
      <c r="N76" s="31"/>
      <c r="O76" s="31"/>
      <c r="P76" s="31">
        <f t="shared" si="39"/>
        <v>0</v>
      </c>
      <c r="Q76" s="35"/>
      <c r="R76" s="35">
        <f>T76</f>
        <v>100</v>
      </c>
      <c r="S76" s="35">
        <f t="shared" si="32"/>
        <v>168</v>
      </c>
      <c r="T76" s="35">
        <v>100</v>
      </c>
      <c r="U76" s="31"/>
      <c r="V76" s="31" t="e">
        <f t="shared" ref="V76:V77" si="43">(F76+S76)/P76</f>
        <v>#DIV/0!</v>
      </c>
      <c r="W76" s="31" t="e">
        <f t="shared" ref="W76:W77" si="44">F76/P76</f>
        <v>#DIV/0!</v>
      </c>
      <c r="X76" s="31">
        <v>0</v>
      </c>
      <c r="Y76" s="31">
        <v>0</v>
      </c>
      <c r="Z76" s="31">
        <v>0</v>
      </c>
      <c r="AA76" s="31">
        <v>0</v>
      </c>
      <c r="AB76" s="31" t="s">
        <v>80</v>
      </c>
      <c r="AC76" s="31">
        <f t="shared" si="33"/>
        <v>20</v>
      </c>
      <c r="AD76" s="33">
        <v>12</v>
      </c>
      <c r="AE76" s="36">
        <f t="shared" si="34"/>
        <v>14</v>
      </c>
      <c r="AF76" s="31">
        <f t="shared" si="42"/>
        <v>33.6</v>
      </c>
      <c r="AG76" s="31">
        <v>14</v>
      </c>
      <c r="AH76" s="31">
        <v>70</v>
      </c>
      <c r="AI76" s="36">
        <f t="shared" si="36"/>
        <v>0.2</v>
      </c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</row>
    <row r="77" spans="1:55">
      <c r="A77" s="31" t="s">
        <v>121</v>
      </c>
      <c r="B77" s="31" t="s">
        <v>42</v>
      </c>
      <c r="C77" s="31"/>
      <c r="D77" s="31"/>
      <c r="E77" s="31"/>
      <c r="F77" s="31"/>
      <c r="G77" s="33">
        <v>1</v>
      </c>
      <c r="H77" s="31">
        <v>182</v>
      </c>
      <c r="I77" s="34" t="s">
        <v>43</v>
      </c>
      <c r="J77" s="34"/>
      <c r="K77" s="31"/>
      <c r="L77" s="31"/>
      <c r="M77" s="31"/>
      <c r="N77" s="31"/>
      <c r="O77" s="31"/>
      <c r="P77" s="31">
        <f t="shared" si="39"/>
        <v>0</v>
      </c>
      <c r="Q77" s="35"/>
      <c r="R77" s="35">
        <f>T77</f>
        <v>500</v>
      </c>
      <c r="S77" s="35">
        <f t="shared" si="32"/>
        <v>480</v>
      </c>
      <c r="T77" s="35">
        <v>500</v>
      </c>
      <c r="U77" s="31"/>
      <c r="V77" s="31" t="e">
        <f t="shared" si="43"/>
        <v>#DIV/0!</v>
      </c>
      <c r="W77" s="31" t="e">
        <f t="shared" si="44"/>
        <v>#DIV/0!</v>
      </c>
      <c r="X77" s="31">
        <v>0</v>
      </c>
      <c r="Y77" s="31">
        <v>0</v>
      </c>
      <c r="Z77" s="31">
        <v>0</v>
      </c>
      <c r="AA77" s="31">
        <v>0</v>
      </c>
      <c r="AB77" s="31" t="s">
        <v>80</v>
      </c>
      <c r="AC77" s="31">
        <f t="shared" si="33"/>
        <v>500</v>
      </c>
      <c r="AD77" s="33">
        <v>5</v>
      </c>
      <c r="AE77" s="36">
        <f t="shared" si="34"/>
        <v>96</v>
      </c>
      <c r="AF77" s="31">
        <f t="shared" si="42"/>
        <v>480</v>
      </c>
      <c r="AG77" s="31">
        <v>12</v>
      </c>
      <c r="AH77" s="31">
        <v>84</v>
      </c>
      <c r="AI77" s="36">
        <f t="shared" si="36"/>
        <v>1.1428571428571428</v>
      </c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</row>
    <row r="78" spans="1:55">
      <c r="A78" s="31" t="s">
        <v>123</v>
      </c>
      <c r="B78" s="32" t="s">
        <v>37</v>
      </c>
      <c r="C78" s="31"/>
      <c r="D78" s="31"/>
      <c r="E78" s="31"/>
      <c r="F78" s="31"/>
      <c r="G78" s="33">
        <v>0.23</v>
      </c>
      <c r="H78" s="31">
        <v>180</v>
      </c>
      <c r="I78" s="31" t="s">
        <v>124</v>
      </c>
      <c r="J78" s="31"/>
      <c r="K78" s="31"/>
      <c r="L78" s="31"/>
      <c r="M78" s="31"/>
      <c r="N78" s="31"/>
      <c r="O78" s="31"/>
      <c r="P78" s="31">
        <f t="shared" si="39"/>
        <v>0</v>
      </c>
      <c r="Q78" s="35"/>
      <c r="R78" s="35">
        <f>T78</f>
        <v>150</v>
      </c>
      <c r="S78" s="35">
        <f t="shared" ref="S78" si="45">AD78*AE78</f>
        <v>168</v>
      </c>
      <c r="T78" s="35">
        <v>150</v>
      </c>
      <c r="U78" s="31" t="s">
        <v>125</v>
      </c>
      <c r="V78" s="31" t="e">
        <f t="shared" ref="V78" si="46">(F78+S78)/P78</f>
        <v>#DIV/0!</v>
      </c>
      <c r="W78" s="31" t="e">
        <f t="shared" ref="W78" si="47">F78/P78</f>
        <v>#DIV/0!</v>
      </c>
      <c r="X78" s="31">
        <v>0</v>
      </c>
      <c r="Y78" s="31">
        <v>0</v>
      </c>
      <c r="Z78" s="31">
        <v>0</v>
      </c>
      <c r="AA78" s="31">
        <v>0</v>
      </c>
      <c r="AB78" s="31" t="s">
        <v>80</v>
      </c>
      <c r="AC78" s="31">
        <f t="shared" ref="AC78" si="48">G78*R78</f>
        <v>34.5</v>
      </c>
      <c r="AD78" s="33">
        <v>12</v>
      </c>
      <c r="AE78" s="36">
        <f t="shared" ref="AE78" si="49">MROUND(R78,AD78*AG78)/AD78</f>
        <v>14</v>
      </c>
      <c r="AF78" s="31">
        <f t="shared" ref="AF78" si="50">AE78*AD78*G78</f>
        <v>38.64</v>
      </c>
      <c r="AG78" s="31">
        <v>14</v>
      </c>
      <c r="AH78" s="31">
        <v>70</v>
      </c>
      <c r="AI78" s="36">
        <f t="shared" ref="AI78" si="51">AE78/AH78</f>
        <v>0.2</v>
      </c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</row>
    <row r="79" spans="1:55">
      <c r="A79" s="3"/>
      <c r="B79" s="3"/>
      <c r="C79" s="3"/>
      <c r="D79" s="3"/>
      <c r="E79" s="3"/>
      <c r="F79" s="3"/>
      <c r="G79" s="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4"/>
      <c r="AE79" s="22"/>
      <c r="AF79" s="3"/>
      <c r="AG79" s="3"/>
      <c r="AH79" s="3"/>
      <c r="AI79" s="22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</row>
    <row r="80" spans="1:55">
      <c r="A80" s="3"/>
      <c r="B80" s="3"/>
      <c r="C80" s="3"/>
      <c r="D80" s="3"/>
      <c r="E80" s="3"/>
      <c r="F80" s="3"/>
      <c r="G80" s="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4"/>
      <c r="AE80" s="22"/>
      <c r="AF80" s="3"/>
      <c r="AG80" s="3"/>
      <c r="AH80" s="3"/>
      <c r="AI80" s="22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</row>
    <row r="81" spans="1:55">
      <c r="A81" s="3"/>
      <c r="B81" s="3"/>
      <c r="C81" s="3"/>
      <c r="D81" s="3"/>
      <c r="E81" s="3"/>
      <c r="F81" s="3"/>
      <c r="G81" s="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4"/>
      <c r="AE81" s="22"/>
      <c r="AF81" s="3"/>
      <c r="AG81" s="3"/>
      <c r="AH81" s="3"/>
      <c r="AI81" s="22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</row>
    <row r="82" spans="1:55">
      <c r="A82" s="3"/>
      <c r="B82" s="3"/>
      <c r="C82" s="3"/>
      <c r="D82" s="3"/>
      <c r="E82" s="3"/>
      <c r="F82" s="3"/>
      <c r="G82" s="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4"/>
      <c r="AE82" s="22"/>
      <c r="AF82" s="3"/>
      <c r="AG82" s="3"/>
      <c r="AH82" s="3"/>
      <c r="AI82" s="22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</row>
    <row r="83" spans="1:55">
      <c r="A83" s="3"/>
      <c r="B83" s="3"/>
      <c r="C83" s="3"/>
      <c r="D83" s="3"/>
      <c r="E83" s="3"/>
      <c r="F83" s="3"/>
      <c r="G83" s="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4"/>
      <c r="AE83" s="22"/>
      <c r="AF83" s="3"/>
      <c r="AG83" s="3"/>
      <c r="AH83" s="3"/>
      <c r="AI83" s="22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</row>
    <row r="84" spans="1:55">
      <c r="A84" s="3"/>
      <c r="B84" s="3"/>
      <c r="C84" s="3"/>
      <c r="D84" s="3"/>
      <c r="E84" s="3"/>
      <c r="F84" s="3"/>
      <c r="G84" s="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4"/>
      <c r="AE84" s="22"/>
      <c r="AF84" s="3"/>
      <c r="AG84" s="3"/>
      <c r="AH84" s="3"/>
      <c r="AI84" s="22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</row>
    <row r="85" spans="1:55">
      <c r="A85" s="3"/>
      <c r="B85" s="3"/>
      <c r="C85" s="3"/>
      <c r="D85" s="3"/>
      <c r="E85" s="3"/>
      <c r="F85" s="3"/>
      <c r="G85" s="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4"/>
      <c r="AE85" s="22"/>
      <c r="AF85" s="3"/>
      <c r="AG85" s="3"/>
      <c r="AH85" s="3"/>
      <c r="AI85" s="22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</row>
    <row r="86" spans="1:55">
      <c r="A86" s="3"/>
      <c r="B86" s="3"/>
      <c r="C86" s="3"/>
      <c r="D86" s="3"/>
      <c r="E86" s="3"/>
      <c r="F86" s="3"/>
      <c r="G86" s="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4"/>
      <c r="AE86" s="22"/>
      <c r="AF86" s="3"/>
      <c r="AG86" s="3"/>
      <c r="AH86" s="3"/>
      <c r="AI86" s="22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</row>
    <row r="87" spans="1:55">
      <c r="A87" s="3"/>
      <c r="B87" s="3"/>
      <c r="C87" s="3"/>
      <c r="D87" s="3"/>
      <c r="E87" s="3"/>
      <c r="F87" s="3"/>
      <c r="G87" s="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4"/>
      <c r="AE87" s="22"/>
      <c r="AF87" s="3"/>
      <c r="AG87" s="3"/>
      <c r="AH87" s="3"/>
      <c r="AI87" s="22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</row>
    <row r="88" spans="1:55">
      <c r="A88" s="3"/>
      <c r="B88" s="3"/>
      <c r="C88" s="3"/>
      <c r="D88" s="3"/>
      <c r="E88" s="3"/>
      <c r="F88" s="3"/>
      <c r="G88" s="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4"/>
      <c r="AE88" s="22"/>
      <c r="AF88" s="3"/>
      <c r="AG88" s="3"/>
      <c r="AH88" s="3"/>
      <c r="AI88" s="22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</row>
    <row r="89" spans="1:55">
      <c r="A89" s="3"/>
      <c r="B89" s="3"/>
      <c r="C89" s="3"/>
      <c r="D89" s="3"/>
      <c r="E89" s="3"/>
      <c r="F89" s="3"/>
      <c r="G89" s="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4"/>
      <c r="AE89" s="22"/>
      <c r="AF89" s="3"/>
      <c r="AG89" s="3"/>
      <c r="AH89" s="3"/>
      <c r="AI89" s="22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</row>
    <row r="90" spans="1:55">
      <c r="A90" s="3"/>
      <c r="B90" s="3"/>
      <c r="C90" s="3"/>
      <c r="D90" s="3"/>
      <c r="E90" s="3"/>
      <c r="F90" s="3"/>
      <c r="G90" s="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4"/>
      <c r="AE90" s="22"/>
      <c r="AF90" s="3"/>
      <c r="AG90" s="3"/>
      <c r="AH90" s="3"/>
      <c r="AI90" s="22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</row>
    <row r="91" spans="1:55">
      <c r="A91" s="3"/>
      <c r="B91" s="3"/>
      <c r="C91" s="3"/>
      <c r="D91" s="3"/>
      <c r="E91" s="3"/>
      <c r="F91" s="3"/>
      <c r="G91" s="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4"/>
      <c r="AE91" s="22"/>
      <c r="AF91" s="3"/>
      <c r="AG91" s="3"/>
      <c r="AH91" s="3"/>
      <c r="AI91" s="22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</row>
    <row r="92" spans="1:55">
      <c r="A92" s="3"/>
      <c r="B92" s="3"/>
      <c r="C92" s="3"/>
      <c r="D92" s="3"/>
      <c r="E92" s="3"/>
      <c r="F92" s="3"/>
      <c r="G92" s="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4"/>
      <c r="AE92" s="22"/>
      <c r="AF92" s="3"/>
      <c r="AG92" s="3"/>
      <c r="AH92" s="3"/>
      <c r="AI92" s="22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</row>
    <row r="93" spans="1:55">
      <c r="A93" s="3"/>
      <c r="B93" s="3"/>
      <c r="C93" s="3"/>
      <c r="D93" s="3"/>
      <c r="E93" s="3"/>
      <c r="F93" s="3"/>
      <c r="G93" s="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4"/>
      <c r="AE93" s="22"/>
      <c r="AF93" s="3"/>
      <c r="AG93" s="3"/>
      <c r="AH93" s="3"/>
      <c r="AI93" s="22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</row>
    <row r="94" spans="1:55">
      <c r="A94" s="3"/>
      <c r="B94" s="3"/>
      <c r="C94" s="3"/>
      <c r="D94" s="3"/>
      <c r="E94" s="3"/>
      <c r="F94" s="3"/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4"/>
      <c r="AE94" s="22"/>
      <c r="AF94" s="3"/>
      <c r="AG94" s="3"/>
      <c r="AH94" s="3"/>
      <c r="AI94" s="22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</row>
    <row r="95" spans="1:55">
      <c r="A95" s="3"/>
      <c r="B95" s="3"/>
      <c r="C95" s="3"/>
      <c r="D95" s="3"/>
      <c r="E95" s="3"/>
      <c r="F95" s="3"/>
      <c r="G95" s="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4"/>
      <c r="AE95" s="22"/>
      <c r="AF95" s="3"/>
      <c r="AG95" s="3"/>
      <c r="AH95" s="3"/>
      <c r="AI95" s="22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</row>
    <row r="96" spans="1:55">
      <c r="A96" s="3"/>
      <c r="B96" s="3"/>
      <c r="C96" s="3"/>
      <c r="D96" s="3"/>
      <c r="E96" s="3"/>
      <c r="F96" s="3"/>
      <c r="G96" s="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4"/>
      <c r="AE96" s="22"/>
      <c r="AF96" s="3"/>
      <c r="AG96" s="3"/>
      <c r="AH96" s="3"/>
      <c r="AI96" s="22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</row>
    <row r="97" spans="1:55">
      <c r="A97" s="3"/>
      <c r="B97" s="3"/>
      <c r="C97" s="3"/>
      <c r="D97" s="3"/>
      <c r="E97" s="3"/>
      <c r="F97" s="3"/>
      <c r="G97" s="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4"/>
      <c r="AE97" s="22"/>
      <c r="AF97" s="3"/>
      <c r="AG97" s="3"/>
      <c r="AH97" s="3"/>
      <c r="AI97" s="22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</row>
    <row r="98" spans="1:55">
      <c r="A98" s="3"/>
      <c r="B98" s="3"/>
      <c r="C98" s="3"/>
      <c r="D98" s="3"/>
      <c r="E98" s="3"/>
      <c r="F98" s="3"/>
      <c r="G98" s="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4"/>
      <c r="AE98" s="22"/>
      <c r="AF98" s="3"/>
      <c r="AG98" s="3"/>
      <c r="AH98" s="3"/>
      <c r="AI98" s="22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</row>
    <row r="99" spans="1:55">
      <c r="A99" s="3"/>
      <c r="B99" s="3"/>
      <c r="C99" s="3"/>
      <c r="D99" s="3"/>
      <c r="E99" s="3"/>
      <c r="F99" s="3"/>
      <c r="G99" s="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4"/>
      <c r="AE99" s="22"/>
      <c r="AF99" s="3"/>
      <c r="AG99" s="3"/>
      <c r="AH99" s="3"/>
      <c r="AI99" s="22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</row>
    <row r="100" spans="1:55">
      <c r="A100" s="3"/>
      <c r="B100" s="3"/>
      <c r="C100" s="3"/>
      <c r="D100" s="3"/>
      <c r="E100" s="3"/>
      <c r="F100" s="3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4"/>
      <c r="AE100" s="22"/>
      <c r="AF100" s="3"/>
      <c r="AG100" s="3"/>
      <c r="AH100" s="3"/>
      <c r="AI100" s="22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</row>
    <row r="101" spans="1:55">
      <c r="A101" s="3"/>
      <c r="B101" s="3"/>
      <c r="C101" s="3"/>
      <c r="D101" s="3"/>
      <c r="E101" s="3"/>
      <c r="F101" s="3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4"/>
      <c r="AE101" s="22"/>
      <c r="AF101" s="3"/>
      <c r="AG101" s="3"/>
      <c r="AH101" s="3"/>
      <c r="AI101" s="22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</row>
    <row r="102" spans="1:55">
      <c r="A102" s="3"/>
      <c r="B102" s="3"/>
      <c r="C102" s="3"/>
      <c r="D102" s="3"/>
      <c r="E102" s="3"/>
      <c r="F102" s="3"/>
      <c r="G102" s="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4"/>
      <c r="AE102" s="22"/>
      <c r="AF102" s="3"/>
      <c r="AG102" s="3"/>
      <c r="AH102" s="3"/>
      <c r="AI102" s="22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</row>
    <row r="103" spans="1:55">
      <c r="A103" s="3"/>
      <c r="B103" s="3"/>
      <c r="C103" s="3"/>
      <c r="D103" s="3"/>
      <c r="E103" s="3"/>
      <c r="F103" s="3"/>
      <c r="G103" s="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4"/>
      <c r="AE103" s="22"/>
      <c r="AF103" s="3"/>
      <c r="AG103" s="3"/>
      <c r="AH103" s="3"/>
      <c r="AI103" s="22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</row>
    <row r="104" spans="1:55">
      <c r="A104" s="3"/>
      <c r="B104" s="3"/>
      <c r="C104" s="3"/>
      <c r="D104" s="3"/>
      <c r="E104" s="3"/>
      <c r="F104" s="3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4"/>
      <c r="AE104" s="22"/>
      <c r="AF104" s="3"/>
      <c r="AG104" s="3"/>
      <c r="AH104" s="3"/>
      <c r="AI104" s="22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</row>
    <row r="105" spans="1:55">
      <c r="A105" s="3"/>
      <c r="B105" s="3"/>
      <c r="C105" s="3"/>
      <c r="D105" s="3"/>
      <c r="E105" s="3"/>
      <c r="F105" s="3"/>
      <c r="G105" s="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4"/>
      <c r="AE105" s="22"/>
      <c r="AF105" s="3"/>
      <c r="AG105" s="3"/>
      <c r="AH105" s="3"/>
      <c r="AI105" s="22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</row>
    <row r="106" spans="1:55">
      <c r="A106" s="3"/>
      <c r="B106" s="3"/>
      <c r="C106" s="3"/>
      <c r="D106" s="3"/>
      <c r="E106" s="3"/>
      <c r="F106" s="3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4"/>
      <c r="AE106" s="22"/>
      <c r="AF106" s="3"/>
      <c r="AG106" s="3"/>
      <c r="AH106" s="3"/>
      <c r="AI106" s="22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</row>
    <row r="107" spans="1:55">
      <c r="A107" s="3"/>
      <c r="B107" s="3"/>
      <c r="C107" s="3"/>
      <c r="D107" s="3"/>
      <c r="E107" s="3"/>
      <c r="F107" s="3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4"/>
      <c r="AE107" s="22"/>
      <c r="AF107" s="3"/>
      <c r="AG107" s="3"/>
      <c r="AH107" s="3"/>
      <c r="AI107" s="22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</row>
    <row r="108" spans="1:55">
      <c r="A108" s="3"/>
      <c r="B108" s="3"/>
      <c r="C108" s="3"/>
      <c r="D108" s="3"/>
      <c r="E108" s="3"/>
      <c r="F108" s="3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4"/>
      <c r="AE108" s="22"/>
      <c r="AF108" s="3"/>
      <c r="AG108" s="3"/>
      <c r="AH108" s="3"/>
      <c r="AI108" s="22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</row>
    <row r="109" spans="1:55">
      <c r="A109" s="3"/>
      <c r="B109" s="3"/>
      <c r="C109" s="3"/>
      <c r="D109" s="3"/>
      <c r="E109" s="3"/>
      <c r="F109" s="3"/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4"/>
      <c r="AE109" s="22"/>
      <c r="AF109" s="3"/>
      <c r="AG109" s="3"/>
      <c r="AH109" s="3"/>
      <c r="AI109" s="22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</row>
    <row r="110" spans="1:55">
      <c r="A110" s="3"/>
      <c r="B110" s="3"/>
      <c r="C110" s="3"/>
      <c r="D110" s="3"/>
      <c r="E110" s="3"/>
      <c r="F110" s="3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4"/>
      <c r="AE110" s="22"/>
      <c r="AF110" s="3"/>
      <c r="AG110" s="3"/>
      <c r="AH110" s="3"/>
      <c r="AI110" s="22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</row>
    <row r="111" spans="1:55">
      <c r="A111" s="3"/>
      <c r="B111" s="3"/>
      <c r="C111" s="3"/>
      <c r="D111" s="3"/>
      <c r="E111" s="3"/>
      <c r="F111" s="3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4"/>
      <c r="AE111" s="22"/>
      <c r="AF111" s="3"/>
      <c r="AG111" s="3"/>
      <c r="AH111" s="3"/>
      <c r="AI111" s="22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</row>
    <row r="112" spans="1:55">
      <c r="A112" s="3"/>
      <c r="B112" s="3"/>
      <c r="C112" s="3"/>
      <c r="D112" s="3"/>
      <c r="E112" s="3"/>
      <c r="F112" s="3"/>
      <c r="G112" s="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4"/>
      <c r="AE112" s="22"/>
      <c r="AF112" s="3"/>
      <c r="AG112" s="3"/>
      <c r="AH112" s="3"/>
      <c r="AI112" s="22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</row>
    <row r="113" spans="1:55">
      <c r="A113" s="3"/>
      <c r="B113" s="3"/>
      <c r="C113" s="3"/>
      <c r="D113" s="3"/>
      <c r="E113" s="3"/>
      <c r="F113" s="3"/>
      <c r="G113" s="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4"/>
      <c r="AE113" s="22"/>
      <c r="AF113" s="3"/>
      <c r="AG113" s="3"/>
      <c r="AH113" s="3"/>
      <c r="AI113" s="22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</row>
    <row r="114" spans="1:55">
      <c r="A114" s="3"/>
      <c r="B114" s="3"/>
      <c r="C114" s="3"/>
      <c r="D114" s="3"/>
      <c r="E114" s="3"/>
      <c r="F114" s="3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4"/>
      <c r="AE114" s="22"/>
      <c r="AF114" s="3"/>
      <c r="AG114" s="3"/>
      <c r="AH114" s="3"/>
      <c r="AI114" s="22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</row>
    <row r="115" spans="1:55">
      <c r="A115" s="3"/>
      <c r="B115" s="3"/>
      <c r="C115" s="3"/>
      <c r="D115" s="3"/>
      <c r="E115" s="3"/>
      <c r="F115" s="3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4"/>
      <c r="AE115" s="22"/>
      <c r="AF115" s="3"/>
      <c r="AG115" s="3"/>
      <c r="AH115" s="3"/>
      <c r="AI115" s="22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</row>
    <row r="116" spans="1:55">
      <c r="A116" s="3"/>
      <c r="B116" s="3"/>
      <c r="C116" s="3"/>
      <c r="D116" s="3"/>
      <c r="E116" s="3"/>
      <c r="F116" s="3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4"/>
      <c r="AE116" s="22"/>
      <c r="AF116" s="3"/>
      <c r="AG116" s="3"/>
      <c r="AH116" s="3"/>
      <c r="AI116" s="22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</row>
    <row r="117" spans="1:55">
      <c r="A117" s="3"/>
      <c r="B117" s="3"/>
      <c r="C117" s="3"/>
      <c r="D117" s="3"/>
      <c r="E117" s="3"/>
      <c r="F117" s="3"/>
      <c r="G117" s="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4"/>
      <c r="AE117" s="22"/>
      <c r="AF117" s="3"/>
      <c r="AG117" s="3"/>
      <c r="AH117" s="3"/>
      <c r="AI117" s="22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</row>
    <row r="118" spans="1:55">
      <c r="A118" s="3"/>
      <c r="B118" s="3"/>
      <c r="C118" s="3"/>
      <c r="D118" s="3"/>
      <c r="E118" s="3"/>
      <c r="F118" s="3"/>
      <c r="G118" s="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4"/>
      <c r="AE118" s="22"/>
      <c r="AF118" s="3"/>
      <c r="AG118" s="3"/>
      <c r="AH118" s="3"/>
      <c r="AI118" s="22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</row>
    <row r="119" spans="1:55">
      <c r="A119" s="3"/>
      <c r="B119" s="3"/>
      <c r="C119" s="3"/>
      <c r="D119" s="3"/>
      <c r="E119" s="3"/>
      <c r="F119" s="3"/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4"/>
      <c r="AE119" s="22"/>
      <c r="AF119" s="3"/>
      <c r="AG119" s="3"/>
      <c r="AH119" s="3"/>
      <c r="AI119" s="22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</row>
    <row r="120" spans="1:55">
      <c r="A120" s="3"/>
      <c r="B120" s="3"/>
      <c r="C120" s="3"/>
      <c r="D120" s="3"/>
      <c r="E120" s="3"/>
      <c r="F120" s="3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4"/>
      <c r="AE120" s="22"/>
      <c r="AF120" s="3"/>
      <c r="AG120" s="3"/>
      <c r="AH120" s="3"/>
      <c r="AI120" s="22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</row>
    <row r="121" spans="1:55">
      <c r="A121" s="3"/>
      <c r="B121" s="3"/>
      <c r="C121" s="3"/>
      <c r="D121" s="3"/>
      <c r="E121" s="3"/>
      <c r="F121" s="3"/>
      <c r="G121" s="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4"/>
      <c r="AE121" s="22"/>
      <c r="AF121" s="3"/>
      <c r="AG121" s="3"/>
      <c r="AH121" s="3"/>
      <c r="AI121" s="22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</row>
    <row r="122" spans="1:55">
      <c r="A122" s="3"/>
      <c r="B122" s="3"/>
      <c r="C122" s="3"/>
      <c r="D122" s="3"/>
      <c r="E122" s="3"/>
      <c r="F122" s="3"/>
      <c r="G122" s="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4"/>
      <c r="AE122" s="22"/>
      <c r="AF122" s="3"/>
      <c r="AG122" s="3"/>
      <c r="AH122" s="3"/>
      <c r="AI122" s="22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</row>
    <row r="123" spans="1:55">
      <c r="A123" s="3"/>
      <c r="B123" s="3"/>
      <c r="C123" s="3"/>
      <c r="D123" s="3"/>
      <c r="E123" s="3"/>
      <c r="F123" s="3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4"/>
      <c r="AE123" s="22"/>
      <c r="AF123" s="3"/>
      <c r="AG123" s="3"/>
      <c r="AH123" s="3"/>
      <c r="AI123" s="22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</row>
    <row r="124" spans="1:55">
      <c r="A124" s="3"/>
      <c r="B124" s="3"/>
      <c r="C124" s="3"/>
      <c r="D124" s="3"/>
      <c r="E124" s="3"/>
      <c r="F124" s="3"/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4"/>
      <c r="AE124" s="22"/>
      <c r="AF124" s="3"/>
      <c r="AG124" s="3"/>
      <c r="AH124" s="3"/>
      <c r="AI124" s="22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</row>
    <row r="125" spans="1:55">
      <c r="A125" s="3"/>
      <c r="B125" s="3"/>
      <c r="C125" s="3"/>
      <c r="D125" s="3"/>
      <c r="E125" s="3"/>
      <c r="F125" s="3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4"/>
      <c r="AE125" s="22"/>
      <c r="AF125" s="3"/>
      <c r="AG125" s="3"/>
      <c r="AH125" s="3"/>
      <c r="AI125" s="22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</row>
    <row r="126" spans="1:55">
      <c r="A126" s="3"/>
      <c r="B126" s="3"/>
      <c r="C126" s="3"/>
      <c r="D126" s="3"/>
      <c r="E126" s="3"/>
      <c r="F126" s="3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4"/>
      <c r="AE126" s="22"/>
      <c r="AF126" s="3"/>
      <c r="AG126" s="3"/>
      <c r="AH126" s="3"/>
      <c r="AI126" s="22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</row>
    <row r="127" spans="1:55">
      <c r="A127" s="3"/>
      <c r="B127" s="3"/>
      <c r="C127" s="3"/>
      <c r="D127" s="3"/>
      <c r="E127" s="3"/>
      <c r="F127" s="3"/>
      <c r="G127" s="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4"/>
      <c r="AE127" s="22"/>
      <c r="AF127" s="3"/>
      <c r="AG127" s="3"/>
      <c r="AH127" s="3"/>
      <c r="AI127" s="22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</row>
    <row r="128" spans="1:55">
      <c r="A128" s="3"/>
      <c r="B128" s="3"/>
      <c r="C128" s="3"/>
      <c r="D128" s="3"/>
      <c r="E128" s="3"/>
      <c r="F128" s="3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4"/>
      <c r="AE128" s="22"/>
      <c r="AF128" s="3"/>
      <c r="AG128" s="3"/>
      <c r="AH128" s="3"/>
      <c r="AI128" s="22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</row>
    <row r="129" spans="1:55">
      <c r="A129" s="3"/>
      <c r="B129" s="3"/>
      <c r="C129" s="3"/>
      <c r="D129" s="3"/>
      <c r="E129" s="3"/>
      <c r="F129" s="3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4"/>
      <c r="AE129" s="22"/>
      <c r="AF129" s="3"/>
      <c r="AG129" s="3"/>
      <c r="AH129" s="3"/>
      <c r="AI129" s="22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</row>
    <row r="130" spans="1:55">
      <c r="A130" s="3"/>
      <c r="B130" s="3"/>
      <c r="C130" s="3"/>
      <c r="D130" s="3"/>
      <c r="E130" s="3"/>
      <c r="F130" s="3"/>
      <c r="G130" s="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4"/>
      <c r="AE130" s="22"/>
      <c r="AF130" s="3"/>
      <c r="AG130" s="3"/>
      <c r="AH130" s="3"/>
      <c r="AI130" s="22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</row>
    <row r="131" spans="1:55">
      <c r="A131" s="3"/>
      <c r="B131" s="3"/>
      <c r="C131" s="3"/>
      <c r="D131" s="3"/>
      <c r="E131" s="3"/>
      <c r="F131" s="3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4"/>
      <c r="AE131" s="22"/>
      <c r="AF131" s="3"/>
      <c r="AG131" s="3"/>
      <c r="AH131" s="3"/>
      <c r="AI131" s="22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</row>
    <row r="132" spans="1:55">
      <c r="A132" s="3"/>
      <c r="B132" s="3"/>
      <c r="C132" s="3"/>
      <c r="D132" s="3"/>
      <c r="E132" s="3"/>
      <c r="F132" s="3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4"/>
      <c r="AE132" s="22"/>
      <c r="AF132" s="3"/>
      <c r="AG132" s="3"/>
      <c r="AH132" s="3"/>
      <c r="AI132" s="22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</row>
    <row r="133" spans="1:55">
      <c r="A133" s="3"/>
      <c r="B133" s="3"/>
      <c r="C133" s="3"/>
      <c r="D133" s="3"/>
      <c r="E133" s="3"/>
      <c r="F133" s="3"/>
      <c r="G133" s="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4"/>
      <c r="AE133" s="22"/>
      <c r="AF133" s="3"/>
      <c r="AG133" s="3"/>
      <c r="AH133" s="3"/>
      <c r="AI133" s="22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</row>
    <row r="134" spans="1:55">
      <c r="A134" s="3"/>
      <c r="B134" s="3"/>
      <c r="C134" s="3"/>
      <c r="D134" s="3"/>
      <c r="E134" s="3"/>
      <c r="F134" s="3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4"/>
      <c r="AE134" s="22"/>
      <c r="AF134" s="3"/>
      <c r="AG134" s="3"/>
      <c r="AH134" s="3"/>
      <c r="AI134" s="22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</row>
    <row r="135" spans="1:55">
      <c r="A135" s="3"/>
      <c r="B135" s="3"/>
      <c r="C135" s="3"/>
      <c r="D135" s="3"/>
      <c r="E135" s="3"/>
      <c r="F135" s="3"/>
      <c r="G135" s="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4"/>
      <c r="AE135" s="22"/>
      <c r="AF135" s="3"/>
      <c r="AG135" s="3"/>
      <c r="AH135" s="3"/>
      <c r="AI135" s="22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</row>
    <row r="136" spans="1:55">
      <c r="A136" s="3"/>
      <c r="B136" s="3"/>
      <c r="C136" s="3"/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4"/>
      <c r="AE136" s="22"/>
      <c r="AF136" s="3"/>
      <c r="AG136" s="3"/>
      <c r="AH136" s="3"/>
      <c r="AI136" s="22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</row>
    <row r="137" spans="1:55">
      <c r="A137" s="3"/>
      <c r="B137" s="3"/>
      <c r="C137" s="3"/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4"/>
      <c r="AE137" s="22"/>
      <c r="AF137" s="3"/>
      <c r="AG137" s="3"/>
      <c r="AH137" s="3"/>
      <c r="AI137" s="22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</row>
    <row r="138" spans="1:55">
      <c r="A138" s="3"/>
      <c r="B138" s="3"/>
      <c r="C138" s="3"/>
      <c r="D138" s="3"/>
      <c r="E138" s="3"/>
      <c r="F138" s="3"/>
      <c r="G138" s="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4"/>
      <c r="AE138" s="22"/>
      <c r="AF138" s="3"/>
      <c r="AG138" s="3"/>
      <c r="AH138" s="3"/>
      <c r="AI138" s="22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</row>
    <row r="139" spans="1:55">
      <c r="A139" s="3"/>
      <c r="B139" s="3"/>
      <c r="C139" s="3"/>
      <c r="D139" s="3"/>
      <c r="E139" s="3"/>
      <c r="F139" s="3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4"/>
      <c r="AE139" s="22"/>
      <c r="AF139" s="3"/>
      <c r="AG139" s="3"/>
      <c r="AH139" s="3"/>
      <c r="AI139" s="22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</row>
    <row r="140" spans="1:55">
      <c r="A140" s="3"/>
      <c r="B140" s="3"/>
      <c r="C140" s="3"/>
      <c r="D140" s="3"/>
      <c r="E140" s="3"/>
      <c r="F140" s="3"/>
      <c r="G140" s="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4"/>
      <c r="AE140" s="22"/>
      <c r="AF140" s="3"/>
      <c r="AG140" s="3"/>
      <c r="AH140" s="3"/>
      <c r="AI140" s="22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</row>
    <row r="141" spans="1:55">
      <c r="A141" s="3"/>
      <c r="B141" s="3"/>
      <c r="C141" s="3"/>
      <c r="D141" s="3"/>
      <c r="E141" s="3"/>
      <c r="F141" s="3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4"/>
      <c r="AE141" s="22"/>
      <c r="AF141" s="3"/>
      <c r="AG141" s="3"/>
      <c r="AH141" s="3"/>
      <c r="AI141" s="22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</row>
    <row r="142" spans="1:55">
      <c r="A142" s="3"/>
      <c r="B142" s="3"/>
      <c r="C142" s="3"/>
      <c r="D142" s="3"/>
      <c r="E142" s="3"/>
      <c r="F142" s="3"/>
      <c r="G142" s="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4"/>
      <c r="AE142" s="22"/>
      <c r="AF142" s="3"/>
      <c r="AG142" s="3"/>
      <c r="AH142" s="3"/>
      <c r="AI142" s="22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</row>
    <row r="143" spans="1:55">
      <c r="A143" s="3"/>
      <c r="B143" s="3"/>
      <c r="C143" s="3"/>
      <c r="D143" s="3"/>
      <c r="E143" s="3"/>
      <c r="F143" s="3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4"/>
      <c r="AE143" s="22"/>
      <c r="AF143" s="3"/>
      <c r="AG143" s="3"/>
      <c r="AH143" s="3"/>
      <c r="AI143" s="22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</row>
    <row r="144" spans="1:55">
      <c r="A144" s="3"/>
      <c r="B144" s="3"/>
      <c r="C144" s="3"/>
      <c r="D144" s="3"/>
      <c r="E144" s="3"/>
      <c r="F144" s="3"/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4"/>
      <c r="AE144" s="22"/>
      <c r="AF144" s="3"/>
      <c r="AG144" s="3"/>
      <c r="AH144" s="3"/>
      <c r="AI144" s="22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</row>
    <row r="145" spans="1:55">
      <c r="A145" s="3"/>
      <c r="B145" s="3"/>
      <c r="C145" s="3"/>
      <c r="D145" s="3"/>
      <c r="E145" s="3"/>
      <c r="F145" s="3"/>
      <c r="G145" s="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4"/>
      <c r="AE145" s="22"/>
      <c r="AF145" s="3"/>
      <c r="AG145" s="3"/>
      <c r="AH145" s="3"/>
      <c r="AI145" s="22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</row>
    <row r="146" spans="1:55">
      <c r="A146" s="3"/>
      <c r="B146" s="3"/>
      <c r="C146" s="3"/>
      <c r="D146" s="3"/>
      <c r="E146" s="3"/>
      <c r="F146" s="3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4"/>
      <c r="AE146" s="22"/>
      <c r="AF146" s="3"/>
      <c r="AG146" s="3"/>
      <c r="AH146" s="3"/>
      <c r="AI146" s="22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</row>
    <row r="147" spans="1:55">
      <c r="A147" s="3"/>
      <c r="B147" s="3"/>
      <c r="C147" s="3"/>
      <c r="D147" s="3"/>
      <c r="E147" s="3"/>
      <c r="F147" s="3"/>
      <c r="G147" s="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4"/>
      <c r="AE147" s="22"/>
      <c r="AF147" s="3"/>
      <c r="AG147" s="3"/>
      <c r="AH147" s="3"/>
      <c r="AI147" s="22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</row>
    <row r="148" spans="1:55">
      <c r="A148" s="3"/>
      <c r="B148" s="3"/>
      <c r="C148" s="3"/>
      <c r="D148" s="3"/>
      <c r="E148" s="3"/>
      <c r="F148" s="3"/>
      <c r="G148" s="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4"/>
      <c r="AE148" s="22"/>
      <c r="AF148" s="3"/>
      <c r="AG148" s="3"/>
      <c r="AH148" s="3"/>
      <c r="AI148" s="22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</row>
    <row r="149" spans="1:55">
      <c r="A149" s="3"/>
      <c r="B149" s="3"/>
      <c r="C149" s="3"/>
      <c r="D149" s="3"/>
      <c r="E149" s="3"/>
      <c r="F149" s="3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4"/>
      <c r="AE149" s="22"/>
      <c r="AF149" s="3"/>
      <c r="AG149" s="3"/>
      <c r="AH149" s="3"/>
      <c r="AI149" s="22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</row>
    <row r="150" spans="1:55">
      <c r="A150" s="3"/>
      <c r="B150" s="3"/>
      <c r="C150" s="3"/>
      <c r="D150" s="3"/>
      <c r="E150" s="3"/>
      <c r="F150" s="3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4"/>
      <c r="AE150" s="22"/>
      <c r="AF150" s="3"/>
      <c r="AG150" s="3"/>
      <c r="AH150" s="3"/>
      <c r="AI150" s="22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</row>
    <row r="151" spans="1:55">
      <c r="A151" s="3"/>
      <c r="B151" s="3"/>
      <c r="C151" s="3"/>
      <c r="D151" s="3"/>
      <c r="E151" s="3"/>
      <c r="F151" s="3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4"/>
      <c r="AE151" s="22"/>
      <c r="AF151" s="3"/>
      <c r="AG151" s="3"/>
      <c r="AH151" s="3"/>
      <c r="AI151" s="22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</row>
    <row r="152" spans="1:55">
      <c r="A152" s="3"/>
      <c r="B152" s="3"/>
      <c r="C152" s="3"/>
      <c r="D152" s="3"/>
      <c r="E152" s="3"/>
      <c r="F152" s="3"/>
      <c r="G152" s="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4"/>
      <c r="AE152" s="22"/>
      <c r="AF152" s="3"/>
      <c r="AG152" s="3"/>
      <c r="AH152" s="3"/>
      <c r="AI152" s="22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</row>
    <row r="153" spans="1:55">
      <c r="A153" s="3"/>
      <c r="B153" s="3"/>
      <c r="C153" s="3"/>
      <c r="D153" s="3"/>
      <c r="E153" s="3"/>
      <c r="F153" s="3"/>
      <c r="G153" s="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4"/>
      <c r="AE153" s="22"/>
      <c r="AF153" s="3"/>
      <c r="AG153" s="3"/>
      <c r="AH153" s="3"/>
      <c r="AI153" s="22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</row>
    <row r="154" spans="1:55">
      <c r="A154" s="3"/>
      <c r="B154" s="3"/>
      <c r="C154" s="3"/>
      <c r="D154" s="3"/>
      <c r="E154" s="3"/>
      <c r="F154" s="3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4"/>
      <c r="AE154" s="22"/>
      <c r="AF154" s="3"/>
      <c r="AG154" s="3"/>
      <c r="AH154" s="3"/>
      <c r="AI154" s="22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</row>
    <row r="155" spans="1:55">
      <c r="A155" s="3"/>
      <c r="B155" s="3"/>
      <c r="C155" s="3"/>
      <c r="D155" s="3"/>
      <c r="E155" s="3"/>
      <c r="F155" s="3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4"/>
      <c r="AE155" s="22"/>
      <c r="AF155" s="3"/>
      <c r="AG155" s="3"/>
      <c r="AH155" s="3"/>
      <c r="AI155" s="22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</row>
    <row r="156" spans="1:55">
      <c r="A156" s="3"/>
      <c r="B156" s="3"/>
      <c r="C156" s="3"/>
      <c r="D156" s="3"/>
      <c r="E156" s="3"/>
      <c r="F156" s="3"/>
      <c r="G156" s="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4"/>
      <c r="AE156" s="22"/>
      <c r="AF156" s="3"/>
      <c r="AG156" s="3"/>
      <c r="AH156" s="3"/>
      <c r="AI156" s="22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</row>
    <row r="157" spans="1:55">
      <c r="A157" s="3"/>
      <c r="B157" s="3"/>
      <c r="C157" s="3"/>
      <c r="D157" s="3"/>
      <c r="E157" s="3"/>
      <c r="F157" s="3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4"/>
      <c r="AE157" s="22"/>
      <c r="AF157" s="3"/>
      <c r="AG157" s="3"/>
      <c r="AH157" s="3"/>
      <c r="AI157" s="22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</row>
    <row r="158" spans="1:55">
      <c r="A158" s="3"/>
      <c r="B158" s="3"/>
      <c r="C158" s="3"/>
      <c r="D158" s="3"/>
      <c r="E158" s="3"/>
      <c r="F158" s="3"/>
      <c r="G158" s="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4"/>
      <c r="AE158" s="22"/>
      <c r="AF158" s="3"/>
      <c r="AG158" s="3"/>
      <c r="AH158" s="3"/>
      <c r="AI158" s="22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</row>
    <row r="159" spans="1:55">
      <c r="A159" s="3"/>
      <c r="B159" s="3"/>
      <c r="C159" s="3"/>
      <c r="D159" s="3"/>
      <c r="E159" s="3"/>
      <c r="F159" s="3"/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4"/>
      <c r="AE159" s="22"/>
      <c r="AF159" s="3"/>
      <c r="AG159" s="3"/>
      <c r="AH159" s="3"/>
      <c r="AI159" s="22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</row>
    <row r="160" spans="1:55">
      <c r="A160" s="3"/>
      <c r="B160" s="3"/>
      <c r="C160" s="3"/>
      <c r="D160" s="3"/>
      <c r="E160" s="3"/>
      <c r="F160" s="3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4"/>
      <c r="AE160" s="22"/>
      <c r="AF160" s="3"/>
      <c r="AG160" s="3"/>
      <c r="AH160" s="3"/>
      <c r="AI160" s="22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</row>
    <row r="161" spans="1:55">
      <c r="A161" s="3"/>
      <c r="B161" s="3"/>
      <c r="C161" s="3"/>
      <c r="D161" s="3"/>
      <c r="E161" s="3"/>
      <c r="F161" s="3"/>
      <c r="G161" s="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4"/>
      <c r="AE161" s="22"/>
      <c r="AF161" s="3"/>
      <c r="AG161" s="3"/>
      <c r="AH161" s="3"/>
      <c r="AI161" s="22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</row>
    <row r="162" spans="1:55">
      <c r="A162" s="3"/>
      <c r="B162" s="3"/>
      <c r="C162" s="3"/>
      <c r="D162" s="3"/>
      <c r="E162" s="3"/>
      <c r="F162" s="3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4"/>
      <c r="AE162" s="22"/>
      <c r="AF162" s="3"/>
      <c r="AG162" s="3"/>
      <c r="AH162" s="3"/>
      <c r="AI162" s="22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</row>
    <row r="163" spans="1:55">
      <c r="A163" s="3"/>
      <c r="B163" s="3"/>
      <c r="C163" s="3"/>
      <c r="D163" s="3"/>
      <c r="E163" s="3"/>
      <c r="F163" s="3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4"/>
      <c r="AE163" s="22"/>
      <c r="AF163" s="3"/>
      <c r="AG163" s="3"/>
      <c r="AH163" s="3"/>
      <c r="AI163" s="22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</row>
    <row r="164" spans="1:55">
      <c r="A164" s="3"/>
      <c r="B164" s="3"/>
      <c r="C164" s="3"/>
      <c r="D164" s="3"/>
      <c r="E164" s="3"/>
      <c r="F164" s="3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4"/>
      <c r="AE164" s="22"/>
      <c r="AF164" s="3"/>
      <c r="AG164" s="3"/>
      <c r="AH164" s="3"/>
      <c r="AI164" s="22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</row>
    <row r="165" spans="1:55">
      <c r="A165" s="3"/>
      <c r="B165" s="3"/>
      <c r="C165" s="3"/>
      <c r="D165" s="3"/>
      <c r="E165" s="3"/>
      <c r="F165" s="3"/>
      <c r="G165" s="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4"/>
      <c r="AE165" s="22"/>
      <c r="AF165" s="3"/>
      <c r="AG165" s="3"/>
      <c r="AH165" s="3"/>
      <c r="AI165" s="22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</row>
    <row r="166" spans="1:55">
      <c r="A166" s="3"/>
      <c r="B166" s="3"/>
      <c r="C166" s="3"/>
      <c r="D166" s="3"/>
      <c r="E166" s="3"/>
      <c r="F166" s="3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4"/>
      <c r="AE166" s="22"/>
      <c r="AF166" s="3"/>
      <c r="AG166" s="3"/>
      <c r="AH166" s="3"/>
      <c r="AI166" s="22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</row>
    <row r="167" spans="1:55">
      <c r="A167" s="3"/>
      <c r="B167" s="3"/>
      <c r="C167" s="3"/>
      <c r="D167" s="3"/>
      <c r="E167" s="3"/>
      <c r="F167" s="3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4"/>
      <c r="AE167" s="22"/>
      <c r="AF167" s="3"/>
      <c r="AG167" s="3"/>
      <c r="AH167" s="3"/>
      <c r="AI167" s="22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</row>
    <row r="168" spans="1:55">
      <c r="A168" s="3"/>
      <c r="B168" s="3"/>
      <c r="C168" s="3"/>
      <c r="D168" s="3"/>
      <c r="E168" s="3"/>
      <c r="F168" s="3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4"/>
      <c r="AE168" s="22"/>
      <c r="AF168" s="3"/>
      <c r="AG168" s="3"/>
      <c r="AH168" s="3"/>
      <c r="AI168" s="22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</row>
    <row r="169" spans="1:55">
      <c r="A169" s="3"/>
      <c r="B169" s="3"/>
      <c r="C169" s="3"/>
      <c r="D169" s="3"/>
      <c r="E169" s="3"/>
      <c r="F169" s="3"/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4"/>
      <c r="AE169" s="22"/>
      <c r="AF169" s="3"/>
      <c r="AG169" s="3"/>
      <c r="AH169" s="3"/>
      <c r="AI169" s="22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</row>
    <row r="170" spans="1:55">
      <c r="A170" s="3"/>
      <c r="B170" s="3"/>
      <c r="C170" s="3"/>
      <c r="D170" s="3"/>
      <c r="E170" s="3"/>
      <c r="F170" s="3"/>
      <c r="G170" s="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4"/>
      <c r="AE170" s="22"/>
      <c r="AF170" s="3"/>
      <c r="AG170" s="3"/>
      <c r="AH170" s="3"/>
      <c r="AI170" s="22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</row>
    <row r="171" spans="1:55">
      <c r="A171" s="3"/>
      <c r="B171" s="3"/>
      <c r="C171" s="3"/>
      <c r="D171" s="3"/>
      <c r="E171" s="3"/>
      <c r="F171" s="3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4"/>
      <c r="AE171" s="22"/>
      <c r="AF171" s="3"/>
      <c r="AG171" s="3"/>
      <c r="AH171" s="3"/>
      <c r="AI171" s="22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</row>
    <row r="172" spans="1:55">
      <c r="A172" s="3"/>
      <c r="B172" s="3"/>
      <c r="C172" s="3"/>
      <c r="D172" s="3"/>
      <c r="E172" s="3"/>
      <c r="F172" s="3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4"/>
      <c r="AE172" s="22"/>
      <c r="AF172" s="3"/>
      <c r="AG172" s="3"/>
      <c r="AH172" s="3"/>
      <c r="AI172" s="22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</row>
    <row r="173" spans="1:55">
      <c r="A173" s="3"/>
      <c r="B173" s="3"/>
      <c r="C173" s="3"/>
      <c r="D173" s="3"/>
      <c r="E173" s="3"/>
      <c r="F173" s="3"/>
      <c r="G173" s="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4"/>
      <c r="AE173" s="22"/>
      <c r="AF173" s="3"/>
      <c r="AG173" s="3"/>
      <c r="AH173" s="3"/>
      <c r="AI173" s="22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</row>
    <row r="174" spans="1:55">
      <c r="A174" s="3"/>
      <c r="B174" s="3"/>
      <c r="C174" s="3"/>
      <c r="D174" s="3"/>
      <c r="E174" s="3"/>
      <c r="F174" s="3"/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4"/>
      <c r="AE174" s="22"/>
      <c r="AF174" s="3"/>
      <c r="AG174" s="3"/>
      <c r="AH174" s="3"/>
      <c r="AI174" s="22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</row>
    <row r="175" spans="1:55">
      <c r="A175" s="3"/>
      <c r="B175" s="3"/>
      <c r="C175" s="3"/>
      <c r="D175" s="3"/>
      <c r="E175" s="3"/>
      <c r="F175" s="3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4"/>
      <c r="AE175" s="22"/>
      <c r="AF175" s="3"/>
      <c r="AG175" s="3"/>
      <c r="AH175" s="3"/>
      <c r="AI175" s="22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</row>
    <row r="176" spans="1:55">
      <c r="A176" s="3"/>
      <c r="B176" s="3"/>
      <c r="C176" s="3"/>
      <c r="D176" s="3"/>
      <c r="E176" s="3"/>
      <c r="F176" s="3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4"/>
      <c r="AE176" s="22"/>
      <c r="AF176" s="3"/>
      <c r="AG176" s="3"/>
      <c r="AH176" s="3"/>
      <c r="AI176" s="22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</row>
    <row r="177" spans="1:55">
      <c r="A177" s="3"/>
      <c r="B177" s="3"/>
      <c r="C177" s="3"/>
      <c r="D177" s="3"/>
      <c r="E177" s="3"/>
      <c r="F177" s="3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4"/>
      <c r="AE177" s="22"/>
      <c r="AF177" s="3"/>
      <c r="AG177" s="3"/>
      <c r="AH177" s="3"/>
      <c r="AI177" s="22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</row>
    <row r="178" spans="1:55">
      <c r="A178" s="3"/>
      <c r="B178" s="3"/>
      <c r="C178" s="3"/>
      <c r="D178" s="3"/>
      <c r="E178" s="3"/>
      <c r="F178" s="3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4"/>
      <c r="AE178" s="22"/>
      <c r="AF178" s="3"/>
      <c r="AG178" s="3"/>
      <c r="AH178" s="3"/>
      <c r="AI178" s="22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</row>
    <row r="179" spans="1:55">
      <c r="A179" s="3"/>
      <c r="B179" s="3"/>
      <c r="C179" s="3"/>
      <c r="D179" s="3"/>
      <c r="E179" s="3"/>
      <c r="F179" s="3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4"/>
      <c r="AE179" s="22"/>
      <c r="AF179" s="3"/>
      <c r="AG179" s="3"/>
      <c r="AH179" s="3"/>
      <c r="AI179" s="22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</row>
    <row r="180" spans="1:55">
      <c r="A180" s="3"/>
      <c r="B180" s="3"/>
      <c r="C180" s="3"/>
      <c r="D180" s="3"/>
      <c r="E180" s="3"/>
      <c r="F180" s="3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4"/>
      <c r="AE180" s="22"/>
      <c r="AF180" s="3"/>
      <c r="AG180" s="3"/>
      <c r="AH180" s="3"/>
      <c r="AI180" s="22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</row>
    <row r="181" spans="1:55">
      <c r="A181" s="3"/>
      <c r="B181" s="3"/>
      <c r="C181" s="3"/>
      <c r="D181" s="3"/>
      <c r="E181" s="3"/>
      <c r="F181" s="3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4"/>
      <c r="AE181" s="22"/>
      <c r="AF181" s="3"/>
      <c r="AG181" s="3"/>
      <c r="AH181" s="3"/>
      <c r="AI181" s="22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</row>
    <row r="182" spans="1:55">
      <c r="A182" s="3"/>
      <c r="B182" s="3"/>
      <c r="C182" s="3"/>
      <c r="D182" s="3"/>
      <c r="E182" s="3"/>
      <c r="F182" s="3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4"/>
      <c r="AE182" s="22"/>
      <c r="AF182" s="3"/>
      <c r="AG182" s="3"/>
      <c r="AH182" s="3"/>
      <c r="AI182" s="22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</row>
    <row r="183" spans="1:55">
      <c r="A183" s="3"/>
      <c r="B183" s="3"/>
      <c r="C183" s="3"/>
      <c r="D183" s="3"/>
      <c r="E183" s="3"/>
      <c r="F183" s="3"/>
      <c r="G183" s="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4"/>
      <c r="AE183" s="22"/>
      <c r="AF183" s="3"/>
      <c r="AG183" s="3"/>
      <c r="AH183" s="3"/>
      <c r="AI183" s="22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</row>
    <row r="184" spans="1:55">
      <c r="A184" s="3"/>
      <c r="B184" s="3"/>
      <c r="C184" s="3"/>
      <c r="D184" s="3"/>
      <c r="E184" s="3"/>
      <c r="F184" s="3"/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4"/>
      <c r="AE184" s="22"/>
      <c r="AF184" s="3"/>
      <c r="AG184" s="3"/>
      <c r="AH184" s="3"/>
      <c r="AI184" s="22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</row>
    <row r="185" spans="1:55">
      <c r="A185" s="3"/>
      <c r="B185" s="3"/>
      <c r="C185" s="3"/>
      <c r="D185" s="3"/>
      <c r="E185" s="3"/>
      <c r="F185" s="3"/>
      <c r="G185" s="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4"/>
      <c r="AE185" s="22"/>
      <c r="AF185" s="3"/>
      <c r="AG185" s="3"/>
      <c r="AH185" s="3"/>
      <c r="AI185" s="22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</row>
    <row r="186" spans="1:55">
      <c r="A186" s="3"/>
      <c r="B186" s="3"/>
      <c r="C186" s="3"/>
      <c r="D186" s="3"/>
      <c r="E186" s="3"/>
      <c r="F186" s="3"/>
      <c r="G186" s="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4"/>
      <c r="AE186" s="22"/>
      <c r="AF186" s="3"/>
      <c r="AG186" s="3"/>
      <c r="AH186" s="3"/>
      <c r="AI186" s="22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</row>
    <row r="187" spans="1:55">
      <c r="A187" s="3"/>
      <c r="B187" s="3"/>
      <c r="C187" s="3"/>
      <c r="D187" s="3"/>
      <c r="E187" s="3"/>
      <c r="F187" s="3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4"/>
      <c r="AE187" s="22"/>
      <c r="AF187" s="3"/>
      <c r="AG187" s="3"/>
      <c r="AH187" s="3"/>
      <c r="AI187" s="22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</row>
    <row r="188" spans="1:55">
      <c r="A188" s="3"/>
      <c r="B188" s="3"/>
      <c r="C188" s="3"/>
      <c r="D188" s="3"/>
      <c r="E188" s="3"/>
      <c r="F188" s="3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4"/>
      <c r="AE188" s="22"/>
      <c r="AF188" s="3"/>
      <c r="AG188" s="3"/>
      <c r="AH188" s="3"/>
      <c r="AI188" s="22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</row>
    <row r="189" spans="1:55">
      <c r="A189" s="3"/>
      <c r="B189" s="3"/>
      <c r="C189" s="3"/>
      <c r="D189" s="3"/>
      <c r="E189" s="3"/>
      <c r="F189" s="3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4"/>
      <c r="AE189" s="22"/>
      <c r="AF189" s="3"/>
      <c r="AG189" s="3"/>
      <c r="AH189" s="3"/>
      <c r="AI189" s="22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</row>
    <row r="190" spans="1:55">
      <c r="A190" s="3"/>
      <c r="B190" s="3"/>
      <c r="C190" s="3"/>
      <c r="D190" s="3"/>
      <c r="E190" s="3"/>
      <c r="F190" s="3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4"/>
      <c r="AE190" s="22"/>
      <c r="AF190" s="3"/>
      <c r="AG190" s="3"/>
      <c r="AH190" s="3"/>
      <c r="AI190" s="22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</row>
    <row r="191" spans="1:55">
      <c r="A191" s="3"/>
      <c r="B191" s="3"/>
      <c r="C191" s="3"/>
      <c r="D191" s="3"/>
      <c r="E191" s="3"/>
      <c r="F191" s="3"/>
      <c r="G191" s="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4"/>
      <c r="AE191" s="22"/>
      <c r="AF191" s="3"/>
      <c r="AG191" s="3"/>
      <c r="AH191" s="3"/>
      <c r="AI191" s="22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</row>
    <row r="192" spans="1:55">
      <c r="A192" s="3"/>
      <c r="B192" s="3"/>
      <c r="C192" s="3"/>
      <c r="D192" s="3"/>
      <c r="E192" s="3"/>
      <c r="F192" s="3"/>
      <c r="G192" s="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4"/>
      <c r="AE192" s="22"/>
      <c r="AF192" s="3"/>
      <c r="AG192" s="3"/>
      <c r="AH192" s="3"/>
      <c r="AI192" s="22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</row>
    <row r="193" spans="1:55">
      <c r="A193" s="3"/>
      <c r="B193" s="3"/>
      <c r="C193" s="3"/>
      <c r="D193" s="3"/>
      <c r="E193" s="3"/>
      <c r="F193" s="3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4"/>
      <c r="AE193" s="22"/>
      <c r="AF193" s="3"/>
      <c r="AG193" s="3"/>
      <c r="AH193" s="3"/>
      <c r="AI193" s="22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</row>
    <row r="194" spans="1:55">
      <c r="A194" s="3"/>
      <c r="B194" s="3"/>
      <c r="C194" s="3"/>
      <c r="D194" s="3"/>
      <c r="E194" s="3"/>
      <c r="F194" s="3"/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4"/>
      <c r="AE194" s="22"/>
      <c r="AF194" s="3"/>
      <c r="AG194" s="3"/>
      <c r="AH194" s="3"/>
      <c r="AI194" s="22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</row>
    <row r="195" spans="1:55">
      <c r="A195" s="3"/>
      <c r="B195" s="3"/>
      <c r="C195" s="3"/>
      <c r="D195" s="3"/>
      <c r="E195" s="3"/>
      <c r="F195" s="3"/>
      <c r="G195" s="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4"/>
      <c r="AE195" s="22"/>
      <c r="AF195" s="3"/>
      <c r="AG195" s="3"/>
      <c r="AH195" s="3"/>
      <c r="AI195" s="22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</row>
    <row r="196" spans="1:55">
      <c r="A196" s="3"/>
      <c r="B196" s="3"/>
      <c r="C196" s="3"/>
      <c r="D196" s="3"/>
      <c r="E196" s="3"/>
      <c r="F196" s="3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4"/>
      <c r="AE196" s="22"/>
      <c r="AF196" s="3"/>
      <c r="AG196" s="3"/>
      <c r="AH196" s="3"/>
      <c r="AI196" s="22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</row>
    <row r="197" spans="1:55">
      <c r="A197" s="3"/>
      <c r="B197" s="3"/>
      <c r="C197" s="3"/>
      <c r="D197" s="3"/>
      <c r="E197" s="3"/>
      <c r="F197" s="3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4"/>
      <c r="AE197" s="22"/>
      <c r="AF197" s="3"/>
      <c r="AG197" s="3"/>
      <c r="AH197" s="3"/>
      <c r="AI197" s="22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</row>
    <row r="198" spans="1:55">
      <c r="A198" s="3"/>
      <c r="B198" s="3"/>
      <c r="C198" s="3"/>
      <c r="D198" s="3"/>
      <c r="E198" s="3"/>
      <c r="F198" s="3"/>
      <c r="G198" s="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4"/>
      <c r="AE198" s="22"/>
      <c r="AF198" s="3"/>
      <c r="AG198" s="3"/>
      <c r="AH198" s="3"/>
      <c r="AI198" s="22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</row>
    <row r="199" spans="1:55">
      <c r="A199" s="3"/>
      <c r="B199" s="3"/>
      <c r="C199" s="3"/>
      <c r="D199" s="3"/>
      <c r="E199" s="3"/>
      <c r="F199" s="3"/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4"/>
      <c r="AE199" s="22"/>
      <c r="AF199" s="3"/>
      <c r="AG199" s="3"/>
      <c r="AH199" s="3"/>
      <c r="AI199" s="22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</row>
    <row r="200" spans="1:55">
      <c r="A200" s="3"/>
      <c r="B200" s="3"/>
      <c r="C200" s="3"/>
      <c r="D200" s="3"/>
      <c r="E200" s="3"/>
      <c r="F200" s="3"/>
      <c r="G200" s="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4"/>
      <c r="AE200" s="22"/>
      <c r="AF200" s="3"/>
      <c r="AG200" s="3"/>
      <c r="AH200" s="3"/>
      <c r="AI200" s="22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</row>
    <row r="201" spans="1:55">
      <c r="A201" s="3"/>
      <c r="B201" s="3"/>
      <c r="C201" s="3"/>
      <c r="D201" s="3"/>
      <c r="E201" s="3"/>
      <c r="F201" s="3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4"/>
      <c r="AE201" s="22"/>
      <c r="AF201" s="3"/>
      <c r="AG201" s="3"/>
      <c r="AH201" s="3"/>
      <c r="AI201" s="22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</row>
    <row r="202" spans="1:55">
      <c r="A202" s="3"/>
      <c r="B202" s="3"/>
      <c r="C202" s="3"/>
      <c r="D202" s="3"/>
      <c r="E202" s="3"/>
      <c r="F202" s="3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4"/>
      <c r="AE202" s="22"/>
      <c r="AF202" s="3"/>
      <c r="AG202" s="3"/>
      <c r="AH202" s="3"/>
      <c r="AI202" s="22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</row>
    <row r="203" spans="1:55">
      <c r="A203" s="3"/>
      <c r="B203" s="3"/>
      <c r="C203" s="3"/>
      <c r="D203" s="3"/>
      <c r="E203" s="3"/>
      <c r="F203" s="3"/>
      <c r="G203" s="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4"/>
      <c r="AE203" s="22"/>
      <c r="AF203" s="3"/>
      <c r="AG203" s="3"/>
      <c r="AH203" s="3"/>
      <c r="AI203" s="22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</row>
    <row r="204" spans="1:55">
      <c r="A204" s="3"/>
      <c r="B204" s="3"/>
      <c r="C204" s="3"/>
      <c r="D204" s="3"/>
      <c r="E204" s="3"/>
      <c r="F204" s="3"/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4"/>
      <c r="AE204" s="22"/>
      <c r="AF204" s="3"/>
      <c r="AG204" s="3"/>
      <c r="AH204" s="3"/>
      <c r="AI204" s="22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</row>
    <row r="205" spans="1:55">
      <c r="A205" s="3"/>
      <c r="B205" s="3"/>
      <c r="C205" s="3"/>
      <c r="D205" s="3"/>
      <c r="E205" s="3"/>
      <c r="F205" s="3"/>
      <c r="G205" s="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4"/>
      <c r="AE205" s="22"/>
      <c r="AF205" s="3"/>
      <c r="AG205" s="3"/>
      <c r="AH205" s="3"/>
      <c r="AI205" s="22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</row>
    <row r="206" spans="1:55">
      <c r="A206" s="3"/>
      <c r="B206" s="3"/>
      <c r="C206" s="3"/>
      <c r="D206" s="3"/>
      <c r="E206" s="3"/>
      <c r="F206" s="3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4"/>
      <c r="AE206" s="22"/>
      <c r="AF206" s="3"/>
      <c r="AG206" s="3"/>
      <c r="AH206" s="3"/>
      <c r="AI206" s="22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</row>
    <row r="207" spans="1:55">
      <c r="A207" s="3"/>
      <c r="B207" s="3"/>
      <c r="C207" s="3"/>
      <c r="D207" s="3"/>
      <c r="E207" s="3"/>
      <c r="F207" s="3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4"/>
      <c r="AE207" s="22"/>
      <c r="AF207" s="3"/>
      <c r="AG207" s="3"/>
      <c r="AH207" s="3"/>
      <c r="AI207" s="22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</row>
    <row r="208" spans="1:55">
      <c r="A208" s="3"/>
      <c r="B208" s="3"/>
      <c r="C208" s="3"/>
      <c r="D208" s="3"/>
      <c r="E208" s="3"/>
      <c r="F208" s="3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4"/>
      <c r="AE208" s="22"/>
      <c r="AF208" s="3"/>
      <c r="AG208" s="3"/>
      <c r="AH208" s="3"/>
      <c r="AI208" s="22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</row>
    <row r="209" spans="1:55">
      <c r="A209" s="3"/>
      <c r="B209" s="3"/>
      <c r="C209" s="3"/>
      <c r="D209" s="3"/>
      <c r="E209" s="3"/>
      <c r="F209" s="3"/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4"/>
      <c r="AE209" s="22"/>
      <c r="AF209" s="3"/>
      <c r="AG209" s="3"/>
      <c r="AH209" s="3"/>
      <c r="AI209" s="22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</row>
    <row r="210" spans="1:55">
      <c r="A210" s="3"/>
      <c r="B210" s="3"/>
      <c r="C210" s="3"/>
      <c r="D210" s="3"/>
      <c r="E210" s="3"/>
      <c r="F210" s="3"/>
      <c r="G210" s="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4"/>
      <c r="AE210" s="22"/>
      <c r="AF210" s="3"/>
      <c r="AG210" s="3"/>
      <c r="AH210" s="3"/>
      <c r="AI210" s="22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</row>
    <row r="211" spans="1:55">
      <c r="A211" s="3"/>
      <c r="B211" s="3"/>
      <c r="C211" s="3"/>
      <c r="D211" s="3"/>
      <c r="E211" s="3"/>
      <c r="F211" s="3"/>
      <c r="G211" s="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4"/>
      <c r="AE211" s="22"/>
      <c r="AF211" s="3"/>
      <c r="AG211" s="3"/>
      <c r="AH211" s="3"/>
      <c r="AI211" s="22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</row>
    <row r="212" spans="1:55">
      <c r="A212" s="3"/>
      <c r="B212" s="3"/>
      <c r="C212" s="3"/>
      <c r="D212" s="3"/>
      <c r="E212" s="3"/>
      <c r="F212" s="3"/>
      <c r="G212" s="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4"/>
      <c r="AE212" s="22"/>
      <c r="AF212" s="3"/>
      <c r="AG212" s="3"/>
      <c r="AH212" s="3"/>
      <c r="AI212" s="22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</row>
    <row r="213" spans="1:55">
      <c r="A213" s="3"/>
      <c r="B213" s="3"/>
      <c r="C213" s="3"/>
      <c r="D213" s="3"/>
      <c r="E213" s="3"/>
      <c r="F213" s="3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4"/>
      <c r="AE213" s="22"/>
      <c r="AF213" s="3"/>
      <c r="AG213" s="3"/>
      <c r="AH213" s="3"/>
      <c r="AI213" s="22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</row>
    <row r="214" spans="1:55">
      <c r="A214" s="3"/>
      <c r="B214" s="3"/>
      <c r="C214" s="3"/>
      <c r="D214" s="3"/>
      <c r="E214" s="3"/>
      <c r="F214" s="3"/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4"/>
      <c r="AE214" s="22"/>
      <c r="AF214" s="3"/>
      <c r="AG214" s="3"/>
      <c r="AH214" s="3"/>
      <c r="AI214" s="22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</row>
    <row r="215" spans="1:55">
      <c r="A215" s="3"/>
      <c r="B215" s="3"/>
      <c r="C215" s="3"/>
      <c r="D215" s="3"/>
      <c r="E215" s="3"/>
      <c r="F215" s="3"/>
      <c r="G215" s="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4"/>
      <c r="AE215" s="22"/>
      <c r="AF215" s="3"/>
      <c r="AG215" s="3"/>
      <c r="AH215" s="3"/>
      <c r="AI215" s="22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</row>
    <row r="216" spans="1:55">
      <c r="A216" s="3"/>
      <c r="B216" s="3"/>
      <c r="C216" s="3"/>
      <c r="D216" s="3"/>
      <c r="E216" s="3"/>
      <c r="F216" s="3"/>
      <c r="G216" s="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4"/>
      <c r="AE216" s="22"/>
      <c r="AF216" s="3"/>
      <c r="AG216" s="3"/>
      <c r="AH216" s="3"/>
      <c r="AI216" s="22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</row>
    <row r="217" spans="1:55">
      <c r="A217" s="3"/>
      <c r="B217" s="3"/>
      <c r="C217" s="3"/>
      <c r="D217" s="3"/>
      <c r="E217" s="3"/>
      <c r="F217" s="3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4"/>
      <c r="AE217" s="22"/>
      <c r="AF217" s="3"/>
      <c r="AG217" s="3"/>
      <c r="AH217" s="3"/>
      <c r="AI217" s="22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</row>
    <row r="218" spans="1:55">
      <c r="A218" s="3"/>
      <c r="B218" s="3"/>
      <c r="C218" s="3"/>
      <c r="D218" s="3"/>
      <c r="E218" s="3"/>
      <c r="F218" s="3"/>
      <c r="G218" s="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4"/>
      <c r="AE218" s="22"/>
      <c r="AF218" s="3"/>
      <c r="AG218" s="3"/>
      <c r="AH218" s="3"/>
      <c r="AI218" s="22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</row>
    <row r="219" spans="1:55">
      <c r="A219" s="3"/>
      <c r="B219" s="3"/>
      <c r="C219" s="3"/>
      <c r="D219" s="3"/>
      <c r="E219" s="3"/>
      <c r="F219" s="3"/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4"/>
      <c r="AE219" s="22"/>
      <c r="AF219" s="3"/>
      <c r="AG219" s="3"/>
      <c r="AH219" s="3"/>
      <c r="AI219" s="22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</row>
    <row r="220" spans="1:55">
      <c r="A220" s="3"/>
      <c r="B220" s="3"/>
      <c r="C220" s="3"/>
      <c r="D220" s="3"/>
      <c r="E220" s="3"/>
      <c r="F220" s="3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4"/>
      <c r="AE220" s="22"/>
      <c r="AF220" s="3"/>
      <c r="AG220" s="3"/>
      <c r="AH220" s="3"/>
      <c r="AI220" s="22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</row>
    <row r="221" spans="1:55">
      <c r="A221" s="3"/>
      <c r="B221" s="3"/>
      <c r="C221" s="3"/>
      <c r="D221" s="3"/>
      <c r="E221" s="3"/>
      <c r="F221" s="3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4"/>
      <c r="AE221" s="22"/>
      <c r="AF221" s="3"/>
      <c r="AG221" s="3"/>
      <c r="AH221" s="3"/>
      <c r="AI221" s="22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</row>
    <row r="222" spans="1:55">
      <c r="A222" s="3"/>
      <c r="B222" s="3"/>
      <c r="C222" s="3"/>
      <c r="D222" s="3"/>
      <c r="E222" s="3"/>
      <c r="F222" s="3"/>
      <c r="G222" s="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4"/>
      <c r="AE222" s="22"/>
      <c r="AF222" s="3"/>
      <c r="AG222" s="3"/>
      <c r="AH222" s="3"/>
      <c r="AI222" s="22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</row>
    <row r="223" spans="1:55">
      <c r="A223" s="3"/>
      <c r="B223" s="3"/>
      <c r="C223" s="3"/>
      <c r="D223" s="3"/>
      <c r="E223" s="3"/>
      <c r="F223" s="3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4"/>
      <c r="AE223" s="22"/>
      <c r="AF223" s="3"/>
      <c r="AG223" s="3"/>
      <c r="AH223" s="3"/>
      <c r="AI223" s="22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</row>
    <row r="224" spans="1:55">
      <c r="A224" s="3"/>
      <c r="B224" s="3"/>
      <c r="C224" s="3"/>
      <c r="D224" s="3"/>
      <c r="E224" s="3"/>
      <c r="F224" s="3"/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4"/>
      <c r="AE224" s="22"/>
      <c r="AF224" s="3"/>
      <c r="AG224" s="3"/>
      <c r="AH224" s="3"/>
      <c r="AI224" s="22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</row>
    <row r="225" spans="1:55">
      <c r="A225" s="3"/>
      <c r="B225" s="3"/>
      <c r="C225" s="3"/>
      <c r="D225" s="3"/>
      <c r="E225" s="3"/>
      <c r="F225" s="3"/>
      <c r="G225" s="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4"/>
      <c r="AE225" s="22"/>
      <c r="AF225" s="3"/>
      <c r="AG225" s="3"/>
      <c r="AH225" s="3"/>
      <c r="AI225" s="22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</row>
    <row r="226" spans="1:55">
      <c r="A226" s="3"/>
      <c r="B226" s="3"/>
      <c r="C226" s="3"/>
      <c r="D226" s="3"/>
      <c r="E226" s="3"/>
      <c r="F226" s="3"/>
      <c r="G226" s="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4"/>
      <c r="AE226" s="22"/>
      <c r="AF226" s="3"/>
      <c r="AG226" s="3"/>
      <c r="AH226" s="3"/>
      <c r="AI226" s="22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</row>
    <row r="227" spans="1:55">
      <c r="A227" s="3"/>
      <c r="B227" s="3"/>
      <c r="C227" s="3"/>
      <c r="D227" s="3"/>
      <c r="E227" s="3"/>
      <c r="F227" s="3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4"/>
      <c r="AE227" s="22"/>
      <c r="AF227" s="3"/>
      <c r="AG227" s="3"/>
      <c r="AH227" s="3"/>
      <c r="AI227" s="22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</row>
    <row r="228" spans="1:55">
      <c r="A228" s="3"/>
      <c r="B228" s="3"/>
      <c r="C228" s="3"/>
      <c r="D228" s="3"/>
      <c r="E228" s="3"/>
      <c r="F228" s="3"/>
      <c r="G228" s="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4"/>
      <c r="AE228" s="22"/>
      <c r="AF228" s="3"/>
      <c r="AG228" s="3"/>
      <c r="AH228" s="3"/>
      <c r="AI228" s="22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</row>
    <row r="229" spans="1:55">
      <c r="A229" s="3"/>
      <c r="B229" s="3"/>
      <c r="C229" s="3"/>
      <c r="D229" s="3"/>
      <c r="E229" s="3"/>
      <c r="F229" s="3"/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4"/>
      <c r="AE229" s="22"/>
      <c r="AF229" s="3"/>
      <c r="AG229" s="3"/>
      <c r="AH229" s="3"/>
      <c r="AI229" s="22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</row>
    <row r="230" spans="1:55">
      <c r="A230" s="3"/>
      <c r="B230" s="3"/>
      <c r="C230" s="3"/>
      <c r="D230" s="3"/>
      <c r="E230" s="3"/>
      <c r="F230" s="3"/>
      <c r="G230" s="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4"/>
      <c r="AE230" s="22"/>
      <c r="AF230" s="3"/>
      <c r="AG230" s="3"/>
      <c r="AH230" s="3"/>
      <c r="AI230" s="22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</row>
    <row r="231" spans="1:55">
      <c r="A231" s="3"/>
      <c r="B231" s="3"/>
      <c r="C231" s="3"/>
      <c r="D231" s="3"/>
      <c r="E231" s="3"/>
      <c r="F231" s="3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4"/>
      <c r="AE231" s="22"/>
      <c r="AF231" s="3"/>
      <c r="AG231" s="3"/>
      <c r="AH231" s="3"/>
      <c r="AI231" s="22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</row>
    <row r="232" spans="1:55">
      <c r="A232" s="3"/>
      <c r="B232" s="3"/>
      <c r="C232" s="3"/>
      <c r="D232" s="3"/>
      <c r="E232" s="3"/>
      <c r="F232" s="3"/>
      <c r="G232" s="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4"/>
      <c r="AE232" s="22"/>
      <c r="AF232" s="3"/>
      <c r="AG232" s="3"/>
      <c r="AH232" s="3"/>
      <c r="AI232" s="22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</row>
    <row r="233" spans="1:55">
      <c r="A233" s="3"/>
      <c r="B233" s="3"/>
      <c r="C233" s="3"/>
      <c r="D233" s="3"/>
      <c r="E233" s="3"/>
      <c r="F233" s="3"/>
      <c r="G233" s="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4"/>
      <c r="AE233" s="22"/>
      <c r="AF233" s="3"/>
      <c r="AG233" s="3"/>
      <c r="AH233" s="3"/>
      <c r="AI233" s="22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</row>
    <row r="234" spans="1:55">
      <c r="A234" s="3"/>
      <c r="B234" s="3"/>
      <c r="C234" s="3"/>
      <c r="D234" s="3"/>
      <c r="E234" s="3"/>
      <c r="F234" s="3"/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4"/>
      <c r="AE234" s="22"/>
      <c r="AF234" s="3"/>
      <c r="AG234" s="3"/>
      <c r="AH234" s="3"/>
      <c r="AI234" s="22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</row>
    <row r="235" spans="1:55">
      <c r="A235" s="3"/>
      <c r="B235" s="3"/>
      <c r="C235" s="3"/>
      <c r="D235" s="3"/>
      <c r="E235" s="3"/>
      <c r="F235" s="3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4"/>
      <c r="AE235" s="22"/>
      <c r="AF235" s="3"/>
      <c r="AG235" s="3"/>
      <c r="AH235" s="3"/>
      <c r="AI235" s="22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</row>
    <row r="236" spans="1:55">
      <c r="A236" s="3"/>
      <c r="B236" s="3"/>
      <c r="C236" s="3"/>
      <c r="D236" s="3"/>
      <c r="E236" s="3"/>
      <c r="F236" s="3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4"/>
      <c r="AE236" s="22"/>
      <c r="AF236" s="3"/>
      <c r="AG236" s="3"/>
      <c r="AH236" s="3"/>
      <c r="AI236" s="22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</row>
    <row r="237" spans="1:55">
      <c r="A237" s="3"/>
      <c r="B237" s="3"/>
      <c r="C237" s="3"/>
      <c r="D237" s="3"/>
      <c r="E237" s="3"/>
      <c r="F237" s="3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4"/>
      <c r="AE237" s="22"/>
      <c r="AF237" s="3"/>
      <c r="AG237" s="3"/>
      <c r="AH237" s="3"/>
      <c r="AI237" s="22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</row>
    <row r="238" spans="1:55">
      <c r="A238" s="3"/>
      <c r="B238" s="3"/>
      <c r="C238" s="3"/>
      <c r="D238" s="3"/>
      <c r="E238" s="3"/>
      <c r="F238" s="3"/>
      <c r="G238" s="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4"/>
      <c r="AE238" s="22"/>
      <c r="AF238" s="3"/>
      <c r="AG238" s="3"/>
      <c r="AH238" s="3"/>
      <c r="AI238" s="22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</row>
    <row r="239" spans="1:55">
      <c r="A239" s="3"/>
      <c r="B239" s="3"/>
      <c r="C239" s="3"/>
      <c r="D239" s="3"/>
      <c r="E239" s="3"/>
      <c r="F239" s="3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4"/>
      <c r="AE239" s="22"/>
      <c r="AF239" s="3"/>
      <c r="AG239" s="3"/>
      <c r="AH239" s="3"/>
      <c r="AI239" s="22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</row>
    <row r="240" spans="1:55">
      <c r="A240" s="3"/>
      <c r="B240" s="3"/>
      <c r="C240" s="3"/>
      <c r="D240" s="3"/>
      <c r="E240" s="3"/>
      <c r="F240" s="3"/>
      <c r="G240" s="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4"/>
      <c r="AE240" s="22"/>
      <c r="AF240" s="3"/>
      <c r="AG240" s="3"/>
      <c r="AH240" s="3"/>
      <c r="AI240" s="22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</row>
    <row r="241" spans="1:55">
      <c r="A241" s="3"/>
      <c r="B241" s="3"/>
      <c r="C241" s="3"/>
      <c r="D241" s="3"/>
      <c r="E241" s="3"/>
      <c r="F241" s="3"/>
      <c r="G241" s="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4"/>
      <c r="AE241" s="22"/>
      <c r="AF241" s="3"/>
      <c r="AG241" s="3"/>
      <c r="AH241" s="3"/>
      <c r="AI241" s="22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</row>
    <row r="242" spans="1:55">
      <c r="A242" s="3"/>
      <c r="B242" s="3"/>
      <c r="C242" s="3"/>
      <c r="D242" s="3"/>
      <c r="E242" s="3"/>
      <c r="F242" s="3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4"/>
      <c r="AE242" s="22"/>
      <c r="AF242" s="3"/>
      <c r="AG242" s="3"/>
      <c r="AH242" s="3"/>
      <c r="AI242" s="22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</row>
    <row r="243" spans="1:55">
      <c r="A243" s="3"/>
      <c r="B243" s="3"/>
      <c r="C243" s="3"/>
      <c r="D243" s="3"/>
      <c r="E243" s="3"/>
      <c r="F243" s="3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4"/>
      <c r="AE243" s="22"/>
      <c r="AF243" s="3"/>
      <c r="AG243" s="3"/>
      <c r="AH243" s="3"/>
      <c r="AI243" s="22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</row>
    <row r="244" spans="1:55">
      <c r="A244" s="3"/>
      <c r="B244" s="3"/>
      <c r="C244" s="3"/>
      <c r="D244" s="3"/>
      <c r="E244" s="3"/>
      <c r="F244" s="3"/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4"/>
      <c r="AE244" s="22"/>
      <c r="AF244" s="3"/>
      <c r="AG244" s="3"/>
      <c r="AH244" s="3"/>
      <c r="AI244" s="22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</row>
    <row r="245" spans="1:55">
      <c r="A245" s="3"/>
      <c r="B245" s="3"/>
      <c r="C245" s="3"/>
      <c r="D245" s="3"/>
      <c r="E245" s="3"/>
      <c r="F245" s="3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4"/>
      <c r="AE245" s="22"/>
      <c r="AF245" s="3"/>
      <c r="AG245" s="3"/>
      <c r="AH245" s="3"/>
      <c r="AI245" s="22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</row>
    <row r="246" spans="1:55">
      <c r="A246" s="3"/>
      <c r="B246" s="3"/>
      <c r="C246" s="3"/>
      <c r="D246" s="3"/>
      <c r="E246" s="3"/>
      <c r="F246" s="3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4"/>
      <c r="AE246" s="22"/>
      <c r="AF246" s="3"/>
      <c r="AG246" s="3"/>
      <c r="AH246" s="3"/>
      <c r="AI246" s="22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</row>
    <row r="247" spans="1:55">
      <c r="A247" s="3"/>
      <c r="B247" s="3"/>
      <c r="C247" s="3"/>
      <c r="D247" s="3"/>
      <c r="E247" s="3"/>
      <c r="F247" s="3"/>
      <c r="G247" s="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4"/>
      <c r="AE247" s="22"/>
      <c r="AF247" s="3"/>
      <c r="AG247" s="3"/>
      <c r="AH247" s="3"/>
      <c r="AI247" s="22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</row>
    <row r="248" spans="1:55">
      <c r="A248" s="3"/>
      <c r="B248" s="3"/>
      <c r="C248" s="3"/>
      <c r="D248" s="3"/>
      <c r="E248" s="3"/>
      <c r="F248" s="3"/>
      <c r="G248" s="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4"/>
      <c r="AE248" s="22"/>
      <c r="AF248" s="3"/>
      <c r="AG248" s="3"/>
      <c r="AH248" s="3"/>
      <c r="AI248" s="22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</row>
    <row r="249" spans="1:55">
      <c r="A249" s="3"/>
      <c r="B249" s="3"/>
      <c r="C249" s="3"/>
      <c r="D249" s="3"/>
      <c r="E249" s="3"/>
      <c r="F249" s="3"/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4"/>
      <c r="AE249" s="22"/>
      <c r="AF249" s="3"/>
      <c r="AG249" s="3"/>
      <c r="AH249" s="3"/>
      <c r="AI249" s="22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</row>
    <row r="250" spans="1:55">
      <c r="A250" s="3"/>
      <c r="B250" s="3"/>
      <c r="C250" s="3"/>
      <c r="D250" s="3"/>
      <c r="E250" s="3"/>
      <c r="F250" s="3"/>
      <c r="G250" s="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4"/>
      <c r="AE250" s="22"/>
      <c r="AF250" s="3"/>
      <c r="AG250" s="3"/>
      <c r="AH250" s="3"/>
      <c r="AI250" s="22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</row>
    <row r="251" spans="1:55">
      <c r="A251" s="3"/>
      <c r="B251" s="3"/>
      <c r="C251" s="3"/>
      <c r="D251" s="3"/>
      <c r="E251" s="3"/>
      <c r="F251" s="3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4"/>
      <c r="AE251" s="22"/>
      <c r="AF251" s="3"/>
      <c r="AG251" s="3"/>
      <c r="AH251" s="3"/>
      <c r="AI251" s="22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</row>
    <row r="252" spans="1:55">
      <c r="A252" s="3"/>
      <c r="B252" s="3"/>
      <c r="C252" s="3"/>
      <c r="D252" s="3"/>
      <c r="E252" s="3"/>
      <c r="F252" s="3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4"/>
      <c r="AE252" s="22"/>
      <c r="AF252" s="3"/>
      <c r="AG252" s="3"/>
      <c r="AH252" s="3"/>
      <c r="AI252" s="22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</row>
    <row r="253" spans="1:55">
      <c r="A253" s="3"/>
      <c r="B253" s="3"/>
      <c r="C253" s="3"/>
      <c r="D253" s="3"/>
      <c r="E253" s="3"/>
      <c r="F253" s="3"/>
      <c r="G253" s="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4"/>
      <c r="AE253" s="22"/>
      <c r="AF253" s="3"/>
      <c r="AG253" s="3"/>
      <c r="AH253" s="3"/>
      <c r="AI253" s="22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</row>
    <row r="254" spans="1:55">
      <c r="A254" s="3"/>
      <c r="B254" s="3"/>
      <c r="C254" s="3"/>
      <c r="D254" s="3"/>
      <c r="E254" s="3"/>
      <c r="F254" s="3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4"/>
      <c r="AE254" s="22"/>
      <c r="AF254" s="3"/>
      <c r="AG254" s="3"/>
      <c r="AH254" s="3"/>
      <c r="AI254" s="22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</row>
    <row r="255" spans="1:55">
      <c r="A255" s="3"/>
      <c r="B255" s="3"/>
      <c r="C255" s="3"/>
      <c r="D255" s="3"/>
      <c r="E255" s="3"/>
      <c r="F255" s="3"/>
      <c r="G255" s="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4"/>
      <c r="AE255" s="22"/>
      <c r="AF255" s="3"/>
      <c r="AG255" s="3"/>
      <c r="AH255" s="3"/>
      <c r="AI255" s="22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</row>
    <row r="256" spans="1:55">
      <c r="A256" s="3"/>
      <c r="B256" s="3"/>
      <c r="C256" s="3"/>
      <c r="D256" s="3"/>
      <c r="E256" s="3"/>
      <c r="F256" s="3"/>
      <c r="G256" s="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4"/>
      <c r="AE256" s="22"/>
      <c r="AF256" s="3"/>
      <c r="AG256" s="3"/>
      <c r="AH256" s="3"/>
      <c r="AI256" s="22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</row>
    <row r="257" spans="1:55">
      <c r="A257" s="3"/>
      <c r="B257" s="3"/>
      <c r="C257" s="3"/>
      <c r="D257" s="3"/>
      <c r="E257" s="3"/>
      <c r="F257" s="3"/>
      <c r="G257" s="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4"/>
      <c r="AE257" s="22"/>
      <c r="AF257" s="3"/>
      <c r="AG257" s="3"/>
      <c r="AH257" s="3"/>
      <c r="AI257" s="22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</row>
    <row r="258" spans="1:55">
      <c r="A258" s="3"/>
      <c r="B258" s="3"/>
      <c r="C258" s="3"/>
      <c r="D258" s="3"/>
      <c r="E258" s="3"/>
      <c r="F258" s="3"/>
      <c r="G258" s="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4"/>
      <c r="AE258" s="22"/>
      <c r="AF258" s="3"/>
      <c r="AG258" s="3"/>
      <c r="AH258" s="3"/>
      <c r="AI258" s="22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</row>
    <row r="259" spans="1:55">
      <c r="A259" s="3"/>
      <c r="B259" s="3"/>
      <c r="C259" s="3"/>
      <c r="D259" s="3"/>
      <c r="E259" s="3"/>
      <c r="F259" s="3"/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4"/>
      <c r="AE259" s="22"/>
      <c r="AF259" s="3"/>
      <c r="AG259" s="3"/>
      <c r="AH259" s="3"/>
      <c r="AI259" s="22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</row>
    <row r="260" spans="1:55">
      <c r="A260" s="3"/>
      <c r="B260" s="3"/>
      <c r="C260" s="3"/>
      <c r="D260" s="3"/>
      <c r="E260" s="3"/>
      <c r="F260" s="3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4"/>
      <c r="AE260" s="22"/>
      <c r="AF260" s="3"/>
      <c r="AG260" s="3"/>
      <c r="AH260" s="3"/>
      <c r="AI260" s="22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</row>
    <row r="261" spans="1:55">
      <c r="A261" s="3"/>
      <c r="B261" s="3"/>
      <c r="C261" s="3"/>
      <c r="D261" s="3"/>
      <c r="E261" s="3"/>
      <c r="F261" s="3"/>
      <c r="G261" s="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4"/>
      <c r="AE261" s="22"/>
      <c r="AF261" s="3"/>
      <c r="AG261" s="3"/>
      <c r="AH261" s="3"/>
      <c r="AI261" s="22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</row>
    <row r="262" spans="1:55">
      <c r="A262" s="3"/>
      <c r="B262" s="3"/>
      <c r="C262" s="3"/>
      <c r="D262" s="3"/>
      <c r="E262" s="3"/>
      <c r="F262" s="3"/>
      <c r="G262" s="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4"/>
      <c r="AE262" s="22"/>
      <c r="AF262" s="3"/>
      <c r="AG262" s="3"/>
      <c r="AH262" s="3"/>
      <c r="AI262" s="22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</row>
    <row r="263" spans="1:55">
      <c r="A263" s="3"/>
      <c r="B263" s="3"/>
      <c r="C263" s="3"/>
      <c r="D263" s="3"/>
      <c r="E263" s="3"/>
      <c r="F263" s="3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4"/>
      <c r="AE263" s="22"/>
      <c r="AF263" s="3"/>
      <c r="AG263" s="3"/>
      <c r="AH263" s="3"/>
      <c r="AI263" s="22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</row>
    <row r="264" spans="1:55">
      <c r="A264" s="3"/>
      <c r="B264" s="3"/>
      <c r="C264" s="3"/>
      <c r="D264" s="3"/>
      <c r="E264" s="3"/>
      <c r="F264" s="3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4"/>
      <c r="AE264" s="22"/>
      <c r="AF264" s="3"/>
      <c r="AG264" s="3"/>
      <c r="AH264" s="3"/>
      <c r="AI264" s="22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</row>
    <row r="265" spans="1:55">
      <c r="A265" s="3"/>
      <c r="B265" s="3"/>
      <c r="C265" s="3"/>
      <c r="D265" s="3"/>
      <c r="E265" s="3"/>
      <c r="F265" s="3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4"/>
      <c r="AE265" s="22"/>
      <c r="AF265" s="3"/>
      <c r="AG265" s="3"/>
      <c r="AH265" s="3"/>
      <c r="AI265" s="22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</row>
    <row r="266" spans="1:55">
      <c r="A266" s="3"/>
      <c r="B266" s="3"/>
      <c r="C266" s="3"/>
      <c r="D266" s="3"/>
      <c r="E266" s="3"/>
      <c r="F266" s="3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4"/>
      <c r="AE266" s="22"/>
      <c r="AF266" s="3"/>
      <c r="AG266" s="3"/>
      <c r="AH266" s="3"/>
      <c r="AI266" s="22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</row>
    <row r="267" spans="1:55">
      <c r="A267" s="3"/>
      <c r="B267" s="3"/>
      <c r="C267" s="3"/>
      <c r="D267" s="3"/>
      <c r="E267" s="3"/>
      <c r="F267" s="3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4"/>
      <c r="AE267" s="22"/>
      <c r="AF267" s="3"/>
      <c r="AG267" s="3"/>
      <c r="AH267" s="3"/>
      <c r="AI267" s="22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</row>
    <row r="268" spans="1:55">
      <c r="A268" s="3"/>
      <c r="B268" s="3"/>
      <c r="C268" s="3"/>
      <c r="D268" s="3"/>
      <c r="E268" s="3"/>
      <c r="F268" s="3"/>
      <c r="G268" s="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4"/>
      <c r="AE268" s="22"/>
      <c r="AF268" s="3"/>
      <c r="AG268" s="3"/>
      <c r="AH268" s="3"/>
      <c r="AI268" s="22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</row>
    <row r="269" spans="1:55">
      <c r="A269" s="3"/>
      <c r="B269" s="3"/>
      <c r="C269" s="3"/>
      <c r="D269" s="3"/>
      <c r="E269" s="3"/>
      <c r="F269" s="3"/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4"/>
      <c r="AE269" s="22"/>
      <c r="AF269" s="3"/>
      <c r="AG269" s="3"/>
      <c r="AH269" s="3"/>
      <c r="AI269" s="22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</row>
    <row r="270" spans="1:55">
      <c r="A270" s="3"/>
      <c r="B270" s="3"/>
      <c r="C270" s="3"/>
      <c r="D270" s="3"/>
      <c r="E270" s="3"/>
      <c r="F270" s="3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4"/>
      <c r="AE270" s="22"/>
      <c r="AF270" s="3"/>
      <c r="AG270" s="3"/>
      <c r="AH270" s="3"/>
      <c r="AI270" s="22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</row>
    <row r="271" spans="1:55">
      <c r="A271" s="3"/>
      <c r="B271" s="3"/>
      <c r="C271" s="3"/>
      <c r="D271" s="3"/>
      <c r="E271" s="3"/>
      <c r="F271" s="3"/>
      <c r="G271" s="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4"/>
      <c r="AE271" s="22"/>
      <c r="AF271" s="3"/>
      <c r="AG271" s="3"/>
      <c r="AH271" s="3"/>
      <c r="AI271" s="22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</row>
    <row r="272" spans="1:55">
      <c r="A272" s="3"/>
      <c r="B272" s="3"/>
      <c r="C272" s="3"/>
      <c r="D272" s="3"/>
      <c r="E272" s="3"/>
      <c r="F272" s="3"/>
      <c r="G272" s="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4"/>
      <c r="AE272" s="22"/>
      <c r="AF272" s="3"/>
      <c r="AG272" s="3"/>
      <c r="AH272" s="3"/>
      <c r="AI272" s="22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</row>
    <row r="273" spans="1:55">
      <c r="A273" s="3"/>
      <c r="B273" s="3"/>
      <c r="C273" s="3"/>
      <c r="D273" s="3"/>
      <c r="E273" s="3"/>
      <c r="F273" s="3"/>
      <c r="G273" s="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4"/>
      <c r="AE273" s="22"/>
      <c r="AF273" s="3"/>
      <c r="AG273" s="3"/>
      <c r="AH273" s="3"/>
      <c r="AI273" s="22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</row>
    <row r="274" spans="1:55">
      <c r="A274" s="3"/>
      <c r="B274" s="3"/>
      <c r="C274" s="3"/>
      <c r="D274" s="3"/>
      <c r="E274" s="3"/>
      <c r="F274" s="3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4"/>
      <c r="AE274" s="22"/>
      <c r="AF274" s="3"/>
      <c r="AG274" s="3"/>
      <c r="AH274" s="3"/>
      <c r="AI274" s="22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</row>
    <row r="275" spans="1:55">
      <c r="A275" s="3"/>
      <c r="B275" s="3"/>
      <c r="C275" s="3"/>
      <c r="D275" s="3"/>
      <c r="E275" s="3"/>
      <c r="F275" s="3"/>
      <c r="G275" s="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4"/>
      <c r="AE275" s="22"/>
      <c r="AF275" s="3"/>
      <c r="AG275" s="3"/>
      <c r="AH275" s="3"/>
      <c r="AI275" s="22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</row>
    <row r="276" spans="1:55">
      <c r="A276" s="3"/>
      <c r="B276" s="3"/>
      <c r="C276" s="3"/>
      <c r="D276" s="3"/>
      <c r="E276" s="3"/>
      <c r="F276" s="3"/>
      <c r="G276" s="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4"/>
      <c r="AE276" s="22"/>
      <c r="AF276" s="3"/>
      <c r="AG276" s="3"/>
      <c r="AH276" s="3"/>
      <c r="AI276" s="22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</row>
    <row r="277" spans="1:55">
      <c r="A277" s="3"/>
      <c r="B277" s="3"/>
      <c r="C277" s="3"/>
      <c r="D277" s="3"/>
      <c r="E277" s="3"/>
      <c r="F277" s="3"/>
      <c r="G277" s="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4"/>
      <c r="AE277" s="22"/>
      <c r="AF277" s="3"/>
      <c r="AG277" s="3"/>
      <c r="AH277" s="3"/>
      <c r="AI277" s="22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</row>
    <row r="278" spans="1:55">
      <c r="A278" s="3"/>
      <c r="B278" s="3"/>
      <c r="C278" s="3"/>
      <c r="D278" s="3"/>
      <c r="E278" s="3"/>
      <c r="F278" s="3"/>
      <c r="G278" s="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4"/>
      <c r="AE278" s="22"/>
      <c r="AF278" s="3"/>
      <c r="AG278" s="3"/>
      <c r="AH278" s="3"/>
      <c r="AI278" s="22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</row>
    <row r="279" spans="1:55">
      <c r="A279" s="3"/>
      <c r="B279" s="3"/>
      <c r="C279" s="3"/>
      <c r="D279" s="3"/>
      <c r="E279" s="3"/>
      <c r="F279" s="3"/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4"/>
      <c r="AE279" s="22"/>
      <c r="AF279" s="3"/>
      <c r="AG279" s="3"/>
      <c r="AH279" s="3"/>
      <c r="AI279" s="22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</row>
    <row r="280" spans="1:55">
      <c r="A280" s="3"/>
      <c r="B280" s="3"/>
      <c r="C280" s="3"/>
      <c r="D280" s="3"/>
      <c r="E280" s="3"/>
      <c r="F280" s="3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4"/>
      <c r="AE280" s="22"/>
      <c r="AF280" s="3"/>
      <c r="AG280" s="3"/>
      <c r="AH280" s="3"/>
      <c r="AI280" s="22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</row>
    <row r="281" spans="1:55">
      <c r="A281" s="3"/>
      <c r="B281" s="3"/>
      <c r="C281" s="3"/>
      <c r="D281" s="3"/>
      <c r="E281" s="3"/>
      <c r="F281" s="3"/>
      <c r="G281" s="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4"/>
      <c r="AE281" s="22"/>
      <c r="AF281" s="3"/>
      <c r="AG281" s="3"/>
      <c r="AH281" s="3"/>
      <c r="AI281" s="22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</row>
    <row r="282" spans="1:55">
      <c r="A282" s="3"/>
      <c r="B282" s="3"/>
      <c r="C282" s="3"/>
      <c r="D282" s="3"/>
      <c r="E282" s="3"/>
      <c r="F282" s="3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4"/>
      <c r="AE282" s="22"/>
      <c r="AF282" s="3"/>
      <c r="AG282" s="3"/>
      <c r="AH282" s="3"/>
      <c r="AI282" s="22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</row>
    <row r="283" spans="1:55">
      <c r="A283" s="3"/>
      <c r="B283" s="3"/>
      <c r="C283" s="3"/>
      <c r="D283" s="3"/>
      <c r="E283" s="3"/>
      <c r="F283" s="3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4"/>
      <c r="AE283" s="22"/>
      <c r="AF283" s="3"/>
      <c r="AG283" s="3"/>
      <c r="AH283" s="3"/>
      <c r="AI283" s="22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</row>
    <row r="284" spans="1:55">
      <c r="A284" s="3"/>
      <c r="B284" s="3"/>
      <c r="C284" s="3"/>
      <c r="D284" s="3"/>
      <c r="E284" s="3"/>
      <c r="F284" s="3"/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4"/>
      <c r="AE284" s="22"/>
      <c r="AF284" s="3"/>
      <c r="AG284" s="3"/>
      <c r="AH284" s="3"/>
      <c r="AI284" s="22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</row>
    <row r="285" spans="1:55">
      <c r="A285" s="3"/>
      <c r="B285" s="3"/>
      <c r="C285" s="3"/>
      <c r="D285" s="3"/>
      <c r="E285" s="3"/>
      <c r="F285" s="3"/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4"/>
      <c r="AE285" s="22"/>
      <c r="AF285" s="3"/>
      <c r="AG285" s="3"/>
      <c r="AH285" s="3"/>
      <c r="AI285" s="22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</row>
    <row r="286" spans="1:55">
      <c r="A286" s="3"/>
      <c r="B286" s="3"/>
      <c r="C286" s="3"/>
      <c r="D286" s="3"/>
      <c r="E286" s="3"/>
      <c r="F286" s="3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4"/>
      <c r="AE286" s="22"/>
      <c r="AF286" s="3"/>
      <c r="AG286" s="3"/>
      <c r="AH286" s="3"/>
      <c r="AI286" s="22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</row>
    <row r="287" spans="1:55">
      <c r="A287" s="3"/>
      <c r="B287" s="3"/>
      <c r="C287" s="3"/>
      <c r="D287" s="3"/>
      <c r="E287" s="3"/>
      <c r="F287" s="3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4"/>
      <c r="AE287" s="22"/>
      <c r="AF287" s="3"/>
      <c r="AG287" s="3"/>
      <c r="AH287" s="3"/>
      <c r="AI287" s="22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</row>
    <row r="288" spans="1:55">
      <c r="A288" s="3"/>
      <c r="B288" s="3"/>
      <c r="C288" s="3"/>
      <c r="D288" s="3"/>
      <c r="E288" s="3"/>
      <c r="F288" s="3"/>
      <c r="G288" s="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4"/>
      <c r="AE288" s="22"/>
      <c r="AF288" s="3"/>
      <c r="AG288" s="3"/>
      <c r="AH288" s="3"/>
      <c r="AI288" s="22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</row>
    <row r="289" spans="1:55">
      <c r="A289" s="3"/>
      <c r="B289" s="3"/>
      <c r="C289" s="3"/>
      <c r="D289" s="3"/>
      <c r="E289" s="3"/>
      <c r="F289" s="3"/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4"/>
      <c r="AE289" s="22"/>
      <c r="AF289" s="3"/>
      <c r="AG289" s="3"/>
      <c r="AH289" s="3"/>
      <c r="AI289" s="22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</row>
    <row r="290" spans="1:55">
      <c r="A290" s="3"/>
      <c r="B290" s="3"/>
      <c r="C290" s="3"/>
      <c r="D290" s="3"/>
      <c r="E290" s="3"/>
      <c r="F290" s="3"/>
      <c r="G290" s="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4"/>
      <c r="AE290" s="22"/>
      <c r="AF290" s="3"/>
      <c r="AG290" s="3"/>
      <c r="AH290" s="3"/>
      <c r="AI290" s="22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</row>
    <row r="291" spans="1:55">
      <c r="A291" s="3"/>
      <c r="B291" s="3"/>
      <c r="C291" s="3"/>
      <c r="D291" s="3"/>
      <c r="E291" s="3"/>
      <c r="F291" s="3"/>
      <c r="G291" s="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4"/>
      <c r="AE291" s="22"/>
      <c r="AF291" s="3"/>
      <c r="AG291" s="3"/>
      <c r="AH291" s="3"/>
      <c r="AI291" s="22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</row>
    <row r="292" spans="1:55">
      <c r="A292" s="3"/>
      <c r="B292" s="3"/>
      <c r="C292" s="3"/>
      <c r="D292" s="3"/>
      <c r="E292" s="3"/>
      <c r="F292" s="3"/>
      <c r="G292" s="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4"/>
      <c r="AE292" s="22"/>
      <c r="AF292" s="3"/>
      <c r="AG292" s="3"/>
      <c r="AH292" s="3"/>
      <c r="AI292" s="22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</row>
    <row r="293" spans="1:55">
      <c r="A293" s="3"/>
      <c r="B293" s="3"/>
      <c r="C293" s="3"/>
      <c r="D293" s="3"/>
      <c r="E293" s="3"/>
      <c r="F293" s="3"/>
      <c r="G293" s="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4"/>
      <c r="AE293" s="22"/>
      <c r="AF293" s="3"/>
      <c r="AG293" s="3"/>
      <c r="AH293" s="3"/>
      <c r="AI293" s="22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</row>
    <row r="294" spans="1:55">
      <c r="A294" s="3"/>
      <c r="B294" s="3"/>
      <c r="C294" s="3"/>
      <c r="D294" s="3"/>
      <c r="E294" s="3"/>
      <c r="F294" s="3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4"/>
      <c r="AE294" s="22"/>
      <c r="AF294" s="3"/>
      <c r="AG294" s="3"/>
      <c r="AH294" s="3"/>
      <c r="AI294" s="22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</row>
    <row r="295" spans="1:55">
      <c r="A295" s="3"/>
      <c r="B295" s="3"/>
      <c r="C295" s="3"/>
      <c r="D295" s="3"/>
      <c r="E295" s="3"/>
      <c r="F295" s="3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4"/>
      <c r="AE295" s="22"/>
      <c r="AF295" s="3"/>
      <c r="AG295" s="3"/>
      <c r="AH295" s="3"/>
      <c r="AI295" s="22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</row>
    <row r="296" spans="1:55">
      <c r="A296" s="3"/>
      <c r="B296" s="3"/>
      <c r="C296" s="3"/>
      <c r="D296" s="3"/>
      <c r="E296" s="3"/>
      <c r="F296" s="3"/>
      <c r="G296" s="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4"/>
      <c r="AE296" s="22"/>
      <c r="AF296" s="3"/>
      <c r="AG296" s="3"/>
      <c r="AH296" s="3"/>
      <c r="AI296" s="22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</row>
    <row r="297" spans="1:55">
      <c r="A297" s="3"/>
      <c r="B297" s="3"/>
      <c r="C297" s="3"/>
      <c r="D297" s="3"/>
      <c r="E297" s="3"/>
      <c r="F297" s="3"/>
      <c r="G297" s="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4"/>
      <c r="AE297" s="22"/>
      <c r="AF297" s="3"/>
      <c r="AG297" s="3"/>
      <c r="AH297" s="3"/>
      <c r="AI297" s="22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</row>
    <row r="298" spans="1:55">
      <c r="A298" s="3"/>
      <c r="B298" s="3"/>
      <c r="C298" s="3"/>
      <c r="D298" s="3"/>
      <c r="E298" s="3"/>
      <c r="F298" s="3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4"/>
      <c r="AE298" s="22"/>
      <c r="AF298" s="3"/>
      <c r="AG298" s="3"/>
      <c r="AH298" s="3"/>
      <c r="AI298" s="22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</row>
    <row r="299" spans="1:55">
      <c r="A299" s="3"/>
      <c r="B299" s="3"/>
      <c r="C299" s="3"/>
      <c r="D299" s="3"/>
      <c r="E299" s="3"/>
      <c r="F299" s="3"/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4"/>
      <c r="AE299" s="22"/>
      <c r="AF299" s="3"/>
      <c r="AG299" s="3"/>
      <c r="AH299" s="3"/>
      <c r="AI299" s="22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</row>
    <row r="300" spans="1:55">
      <c r="A300" s="3"/>
      <c r="B300" s="3"/>
      <c r="C300" s="3"/>
      <c r="D300" s="3"/>
      <c r="E300" s="3"/>
      <c r="F300" s="3"/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4"/>
      <c r="AE300" s="22"/>
      <c r="AF300" s="3"/>
      <c r="AG300" s="3"/>
      <c r="AH300" s="3"/>
      <c r="AI300" s="22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</row>
    <row r="301" spans="1:55">
      <c r="A301" s="3"/>
      <c r="B301" s="3"/>
      <c r="C301" s="3"/>
      <c r="D301" s="3"/>
      <c r="E301" s="3"/>
      <c r="F301" s="3"/>
      <c r="G301" s="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4"/>
      <c r="AE301" s="22"/>
      <c r="AF301" s="3"/>
      <c r="AG301" s="3"/>
      <c r="AH301" s="3"/>
      <c r="AI301" s="22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</row>
    <row r="302" spans="1:55">
      <c r="A302" s="3"/>
      <c r="B302" s="3"/>
      <c r="C302" s="3"/>
      <c r="D302" s="3"/>
      <c r="E302" s="3"/>
      <c r="F302" s="3"/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4"/>
      <c r="AE302" s="22"/>
      <c r="AF302" s="3"/>
      <c r="AG302" s="3"/>
      <c r="AH302" s="3"/>
      <c r="AI302" s="22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</row>
    <row r="303" spans="1:55">
      <c r="A303" s="3"/>
      <c r="B303" s="3"/>
      <c r="C303" s="3"/>
      <c r="D303" s="3"/>
      <c r="E303" s="3"/>
      <c r="F303" s="3"/>
      <c r="G303" s="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4"/>
      <c r="AE303" s="22"/>
      <c r="AF303" s="3"/>
      <c r="AG303" s="3"/>
      <c r="AH303" s="3"/>
      <c r="AI303" s="22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</row>
    <row r="304" spans="1:55">
      <c r="A304" s="3"/>
      <c r="B304" s="3"/>
      <c r="C304" s="3"/>
      <c r="D304" s="3"/>
      <c r="E304" s="3"/>
      <c r="F304" s="3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4"/>
      <c r="AE304" s="22"/>
      <c r="AF304" s="3"/>
      <c r="AG304" s="3"/>
      <c r="AH304" s="3"/>
      <c r="AI304" s="22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</row>
    <row r="305" spans="1:55">
      <c r="A305" s="3"/>
      <c r="B305" s="3"/>
      <c r="C305" s="3"/>
      <c r="D305" s="3"/>
      <c r="E305" s="3"/>
      <c r="F305" s="3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4"/>
      <c r="AE305" s="22"/>
      <c r="AF305" s="3"/>
      <c r="AG305" s="3"/>
      <c r="AH305" s="3"/>
      <c r="AI305" s="22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</row>
    <row r="306" spans="1:55">
      <c r="A306" s="3"/>
      <c r="B306" s="3"/>
      <c r="C306" s="3"/>
      <c r="D306" s="3"/>
      <c r="E306" s="3"/>
      <c r="F306" s="3"/>
      <c r="G306" s="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4"/>
      <c r="AE306" s="22"/>
      <c r="AF306" s="3"/>
      <c r="AG306" s="3"/>
      <c r="AH306" s="3"/>
      <c r="AI306" s="22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</row>
    <row r="307" spans="1:55">
      <c r="A307" s="3"/>
      <c r="B307" s="3"/>
      <c r="C307" s="3"/>
      <c r="D307" s="3"/>
      <c r="E307" s="3"/>
      <c r="F307" s="3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4"/>
      <c r="AE307" s="22"/>
      <c r="AF307" s="3"/>
      <c r="AG307" s="3"/>
      <c r="AH307" s="3"/>
      <c r="AI307" s="22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</row>
    <row r="308" spans="1:55">
      <c r="A308" s="3"/>
      <c r="B308" s="3"/>
      <c r="C308" s="3"/>
      <c r="D308" s="3"/>
      <c r="E308" s="3"/>
      <c r="F308" s="3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4"/>
      <c r="AE308" s="22"/>
      <c r="AF308" s="3"/>
      <c r="AG308" s="3"/>
      <c r="AH308" s="3"/>
      <c r="AI308" s="22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</row>
    <row r="309" spans="1:55">
      <c r="A309" s="3"/>
      <c r="B309" s="3"/>
      <c r="C309" s="3"/>
      <c r="D309" s="3"/>
      <c r="E309" s="3"/>
      <c r="F309" s="3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4"/>
      <c r="AE309" s="22"/>
      <c r="AF309" s="3"/>
      <c r="AG309" s="3"/>
      <c r="AH309" s="3"/>
      <c r="AI309" s="22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</row>
    <row r="310" spans="1:55">
      <c r="A310" s="3"/>
      <c r="B310" s="3"/>
      <c r="C310" s="3"/>
      <c r="D310" s="3"/>
      <c r="E310" s="3"/>
      <c r="F310" s="3"/>
      <c r="G310" s="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4"/>
      <c r="AE310" s="22"/>
      <c r="AF310" s="3"/>
      <c r="AG310" s="3"/>
      <c r="AH310" s="3"/>
      <c r="AI310" s="22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</row>
    <row r="311" spans="1:55">
      <c r="A311" s="3"/>
      <c r="B311" s="3"/>
      <c r="C311" s="3"/>
      <c r="D311" s="3"/>
      <c r="E311" s="3"/>
      <c r="F311" s="3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4"/>
      <c r="AE311" s="22"/>
      <c r="AF311" s="3"/>
      <c r="AG311" s="3"/>
      <c r="AH311" s="3"/>
      <c r="AI311" s="22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</row>
    <row r="312" spans="1:55">
      <c r="A312" s="3"/>
      <c r="B312" s="3"/>
      <c r="C312" s="3"/>
      <c r="D312" s="3"/>
      <c r="E312" s="3"/>
      <c r="F312" s="3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4"/>
      <c r="AE312" s="22"/>
      <c r="AF312" s="3"/>
      <c r="AG312" s="3"/>
      <c r="AH312" s="3"/>
      <c r="AI312" s="22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</row>
    <row r="313" spans="1:55">
      <c r="A313" s="3"/>
      <c r="B313" s="3"/>
      <c r="C313" s="3"/>
      <c r="D313" s="3"/>
      <c r="E313" s="3"/>
      <c r="F313" s="3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4"/>
      <c r="AE313" s="22"/>
      <c r="AF313" s="3"/>
      <c r="AG313" s="3"/>
      <c r="AH313" s="3"/>
      <c r="AI313" s="22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</row>
    <row r="314" spans="1:55">
      <c r="A314" s="3"/>
      <c r="B314" s="3"/>
      <c r="C314" s="3"/>
      <c r="D314" s="3"/>
      <c r="E314" s="3"/>
      <c r="F314" s="3"/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4"/>
      <c r="AE314" s="22"/>
      <c r="AF314" s="3"/>
      <c r="AG314" s="3"/>
      <c r="AH314" s="3"/>
      <c r="AI314" s="22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</row>
    <row r="315" spans="1:55">
      <c r="A315" s="3"/>
      <c r="B315" s="3"/>
      <c r="C315" s="3"/>
      <c r="D315" s="3"/>
      <c r="E315" s="3"/>
      <c r="F315" s="3"/>
      <c r="G315" s="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4"/>
      <c r="AE315" s="22"/>
      <c r="AF315" s="3"/>
      <c r="AG315" s="3"/>
      <c r="AH315" s="3"/>
      <c r="AI315" s="22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</row>
    <row r="316" spans="1:55">
      <c r="A316" s="3"/>
      <c r="B316" s="3"/>
      <c r="C316" s="3"/>
      <c r="D316" s="3"/>
      <c r="E316" s="3"/>
      <c r="F316" s="3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4"/>
      <c r="AE316" s="22"/>
      <c r="AF316" s="3"/>
      <c r="AG316" s="3"/>
      <c r="AH316" s="3"/>
      <c r="AI316" s="22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</row>
    <row r="317" spans="1:55">
      <c r="A317" s="3"/>
      <c r="B317" s="3"/>
      <c r="C317" s="3"/>
      <c r="D317" s="3"/>
      <c r="E317" s="3"/>
      <c r="F317" s="3"/>
      <c r="G317" s="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4"/>
      <c r="AE317" s="22"/>
      <c r="AF317" s="3"/>
      <c r="AG317" s="3"/>
      <c r="AH317" s="3"/>
      <c r="AI317" s="22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</row>
    <row r="318" spans="1:55">
      <c r="A318" s="3"/>
      <c r="B318" s="3"/>
      <c r="C318" s="3"/>
      <c r="D318" s="3"/>
      <c r="E318" s="3"/>
      <c r="F318" s="3"/>
      <c r="G318" s="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4"/>
      <c r="AE318" s="22"/>
      <c r="AF318" s="3"/>
      <c r="AG318" s="3"/>
      <c r="AH318" s="3"/>
      <c r="AI318" s="22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</row>
    <row r="319" spans="1:55">
      <c r="A319" s="3"/>
      <c r="B319" s="3"/>
      <c r="C319" s="3"/>
      <c r="D319" s="3"/>
      <c r="E319" s="3"/>
      <c r="F319" s="3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4"/>
      <c r="AE319" s="22"/>
      <c r="AF319" s="3"/>
      <c r="AG319" s="3"/>
      <c r="AH319" s="3"/>
      <c r="AI319" s="22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</row>
    <row r="320" spans="1:55">
      <c r="A320" s="3"/>
      <c r="B320" s="3"/>
      <c r="C320" s="3"/>
      <c r="D320" s="3"/>
      <c r="E320" s="3"/>
      <c r="F320" s="3"/>
      <c r="G320" s="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4"/>
      <c r="AE320" s="22"/>
      <c r="AF320" s="3"/>
      <c r="AG320" s="3"/>
      <c r="AH320" s="3"/>
      <c r="AI320" s="22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</row>
    <row r="321" spans="1:55">
      <c r="A321" s="3"/>
      <c r="B321" s="3"/>
      <c r="C321" s="3"/>
      <c r="D321" s="3"/>
      <c r="E321" s="3"/>
      <c r="F321" s="3"/>
      <c r="G321" s="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4"/>
      <c r="AE321" s="22"/>
      <c r="AF321" s="3"/>
      <c r="AG321" s="3"/>
      <c r="AH321" s="3"/>
      <c r="AI321" s="22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</row>
    <row r="322" spans="1:55">
      <c r="A322" s="3"/>
      <c r="B322" s="3"/>
      <c r="C322" s="3"/>
      <c r="D322" s="3"/>
      <c r="E322" s="3"/>
      <c r="F322" s="3"/>
      <c r="G322" s="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4"/>
      <c r="AE322" s="22"/>
      <c r="AF322" s="3"/>
      <c r="AG322" s="3"/>
      <c r="AH322" s="3"/>
      <c r="AI322" s="22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</row>
    <row r="323" spans="1:55">
      <c r="A323" s="3"/>
      <c r="B323" s="3"/>
      <c r="C323" s="3"/>
      <c r="D323" s="3"/>
      <c r="E323" s="3"/>
      <c r="F323" s="3"/>
      <c r="G323" s="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4"/>
      <c r="AE323" s="22"/>
      <c r="AF323" s="3"/>
      <c r="AG323" s="3"/>
      <c r="AH323" s="3"/>
      <c r="AI323" s="22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</row>
    <row r="324" spans="1:55">
      <c r="A324" s="3"/>
      <c r="B324" s="3"/>
      <c r="C324" s="3"/>
      <c r="D324" s="3"/>
      <c r="E324" s="3"/>
      <c r="F324" s="3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4"/>
      <c r="AE324" s="22"/>
      <c r="AF324" s="3"/>
      <c r="AG324" s="3"/>
      <c r="AH324" s="3"/>
      <c r="AI324" s="22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</row>
    <row r="325" spans="1:55">
      <c r="A325" s="3"/>
      <c r="B325" s="3"/>
      <c r="C325" s="3"/>
      <c r="D325" s="3"/>
      <c r="E325" s="3"/>
      <c r="F325" s="3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4"/>
      <c r="AE325" s="22"/>
      <c r="AF325" s="3"/>
      <c r="AG325" s="3"/>
      <c r="AH325" s="3"/>
      <c r="AI325" s="22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</row>
    <row r="326" spans="1:55">
      <c r="A326" s="3"/>
      <c r="B326" s="3"/>
      <c r="C326" s="3"/>
      <c r="D326" s="3"/>
      <c r="E326" s="3"/>
      <c r="F326" s="3"/>
      <c r="G326" s="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4"/>
      <c r="AE326" s="22"/>
      <c r="AF326" s="3"/>
      <c r="AG326" s="3"/>
      <c r="AH326" s="3"/>
      <c r="AI326" s="22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</row>
    <row r="327" spans="1:55">
      <c r="A327" s="3"/>
      <c r="B327" s="3"/>
      <c r="C327" s="3"/>
      <c r="D327" s="3"/>
      <c r="E327" s="3"/>
      <c r="F327" s="3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4"/>
      <c r="AE327" s="22"/>
      <c r="AF327" s="3"/>
      <c r="AG327" s="3"/>
      <c r="AH327" s="3"/>
      <c r="AI327" s="22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</row>
    <row r="328" spans="1:55">
      <c r="A328" s="3"/>
      <c r="B328" s="3"/>
      <c r="C328" s="3"/>
      <c r="D328" s="3"/>
      <c r="E328" s="3"/>
      <c r="F328" s="3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4"/>
      <c r="AE328" s="22"/>
      <c r="AF328" s="3"/>
      <c r="AG328" s="3"/>
      <c r="AH328" s="3"/>
      <c r="AI328" s="22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</row>
    <row r="329" spans="1:55">
      <c r="A329" s="3"/>
      <c r="B329" s="3"/>
      <c r="C329" s="3"/>
      <c r="D329" s="3"/>
      <c r="E329" s="3"/>
      <c r="F329" s="3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4"/>
      <c r="AE329" s="22"/>
      <c r="AF329" s="3"/>
      <c r="AG329" s="3"/>
      <c r="AH329" s="3"/>
      <c r="AI329" s="22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</row>
    <row r="330" spans="1:55">
      <c r="A330" s="3"/>
      <c r="B330" s="3"/>
      <c r="C330" s="3"/>
      <c r="D330" s="3"/>
      <c r="E330" s="3"/>
      <c r="F330" s="3"/>
      <c r="G330" s="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4"/>
      <c r="AE330" s="22"/>
      <c r="AF330" s="3"/>
      <c r="AG330" s="3"/>
      <c r="AH330" s="3"/>
      <c r="AI330" s="22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</row>
    <row r="331" spans="1:55">
      <c r="A331" s="3"/>
      <c r="B331" s="3"/>
      <c r="C331" s="3"/>
      <c r="D331" s="3"/>
      <c r="E331" s="3"/>
      <c r="F331" s="3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4"/>
      <c r="AE331" s="22"/>
      <c r="AF331" s="3"/>
      <c r="AG331" s="3"/>
      <c r="AH331" s="3"/>
      <c r="AI331" s="22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</row>
    <row r="332" spans="1:55">
      <c r="A332" s="3"/>
      <c r="B332" s="3"/>
      <c r="C332" s="3"/>
      <c r="D332" s="3"/>
      <c r="E332" s="3"/>
      <c r="F332" s="3"/>
      <c r="G332" s="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4"/>
      <c r="AE332" s="22"/>
      <c r="AF332" s="3"/>
      <c r="AG332" s="3"/>
      <c r="AH332" s="3"/>
      <c r="AI332" s="22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</row>
    <row r="333" spans="1:55">
      <c r="A333" s="3"/>
      <c r="B333" s="3"/>
      <c r="C333" s="3"/>
      <c r="D333" s="3"/>
      <c r="E333" s="3"/>
      <c r="F333" s="3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4"/>
      <c r="AE333" s="22"/>
      <c r="AF333" s="3"/>
      <c r="AG333" s="3"/>
      <c r="AH333" s="3"/>
      <c r="AI333" s="22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</row>
    <row r="334" spans="1:55">
      <c r="A334" s="3"/>
      <c r="B334" s="3"/>
      <c r="C334" s="3"/>
      <c r="D334" s="3"/>
      <c r="E334" s="3"/>
      <c r="F334" s="3"/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4"/>
      <c r="AE334" s="22"/>
      <c r="AF334" s="3"/>
      <c r="AG334" s="3"/>
      <c r="AH334" s="3"/>
      <c r="AI334" s="22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</row>
    <row r="335" spans="1:55">
      <c r="A335" s="3"/>
      <c r="B335" s="3"/>
      <c r="C335" s="3"/>
      <c r="D335" s="3"/>
      <c r="E335" s="3"/>
      <c r="F335" s="3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4"/>
      <c r="AE335" s="22"/>
      <c r="AF335" s="3"/>
      <c r="AG335" s="3"/>
      <c r="AH335" s="3"/>
      <c r="AI335" s="22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</row>
    <row r="336" spans="1:55">
      <c r="A336" s="3"/>
      <c r="B336" s="3"/>
      <c r="C336" s="3"/>
      <c r="D336" s="3"/>
      <c r="E336" s="3"/>
      <c r="F336" s="3"/>
      <c r="G336" s="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4"/>
      <c r="AE336" s="22"/>
      <c r="AF336" s="3"/>
      <c r="AG336" s="3"/>
      <c r="AH336" s="3"/>
      <c r="AI336" s="22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</row>
    <row r="337" spans="1:55">
      <c r="A337" s="3"/>
      <c r="B337" s="3"/>
      <c r="C337" s="3"/>
      <c r="D337" s="3"/>
      <c r="E337" s="3"/>
      <c r="F337" s="3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4"/>
      <c r="AE337" s="22"/>
      <c r="AF337" s="3"/>
      <c r="AG337" s="3"/>
      <c r="AH337" s="3"/>
      <c r="AI337" s="22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</row>
    <row r="338" spans="1:55">
      <c r="A338" s="3"/>
      <c r="B338" s="3"/>
      <c r="C338" s="3"/>
      <c r="D338" s="3"/>
      <c r="E338" s="3"/>
      <c r="F338" s="3"/>
      <c r="G338" s="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4"/>
      <c r="AE338" s="22"/>
      <c r="AF338" s="3"/>
      <c r="AG338" s="3"/>
      <c r="AH338" s="3"/>
      <c r="AI338" s="22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</row>
    <row r="339" spans="1:55">
      <c r="A339" s="3"/>
      <c r="B339" s="3"/>
      <c r="C339" s="3"/>
      <c r="D339" s="3"/>
      <c r="E339" s="3"/>
      <c r="F339" s="3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4"/>
      <c r="AE339" s="22"/>
      <c r="AF339" s="3"/>
      <c r="AG339" s="3"/>
      <c r="AH339" s="3"/>
      <c r="AI339" s="22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</row>
    <row r="340" spans="1:55">
      <c r="A340" s="3"/>
      <c r="B340" s="3"/>
      <c r="C340" s="3"/>
      <c r="D340" s="3"/>
      <c r="E340" s="3"/>
      <c r="F340" s="3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4"/>
      <c r="AE340" s="22"/>
      <c r="AF340" s="3"/>
      <c r="AG340" s="3"/>
      <c r="AH340" s="3"/>
      <c r="AI340" s="22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</row>
    <row r="341" spans="1:55">
      <c r="A341" s="3"/>
      <c r="B341" s="3"/>
      <c r="C341" s="3"/>
      <c r="D341" s="3"/>
      <c r="E341" s="3"/>
      <c r="F341" s="3"/>
      <c r="G341" s="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4"/>
      <c r="AE341" s="22"/>
      <c r="AF341" s="3"/>
      <c r="AG341" s="3"/>
      <c r="AH341" s="3"/>
      <c r="AI341" s="22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</row>
    <row r="342" spans="1:55">
      <c r="A342" s="3"/>
      <c r="B342" s="3"/>
      <c r="C342" s="3"/>
      <c r="D342" s="3"/>
      <c r="E342" s="3"/>
      <c r="F342" s="3"/>
      <c r="G342" s="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4"/>
      <c r="AE342" s="22"/>
      <c r="AF342" s="3"/>
      <c r="AG342" s="3"/>
      <c r="AH342" s="3"/>
      <c r="AI342" s="22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</row>
    <row r="343" spans="1:55">
      <c r="A343" s="3"/>
      <c r="B343" s="3"/>
      <c r="C343" s="3"/>
      <c r="D343" s="3"/>
      <c r="E343" s="3"/>
      <c r="F343" s="3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4"/>
      <c r="AE343" s="22"/>
      <c r="AF343" s="3"/>
      <c r="AG343" s="3"/>
      <c r="AH343" s="3"/>
      <c r="AI343" s="22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</row>
    <row r="344" spans="1:55">
      <c r="A344" s="3"/>
      <c r="B344" s="3"/>
      <c r="C344" s="3"/>
      <c r="D344" s="3"/>
      <c r="E344" s="3"/>
      <c r="F344" s="3"/>
      <c r="G344" s="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4"/>
      <c r="AE344" s="22"/>
      <c r="AF344" s="3"/>
      <c r="AG344" s="3"/>
      <c r="AH344" s="3"/>
      <c r="AI344" s="22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</row>
    <row r="345" spans="1:55">
      <c r="A345" s="3"/>
      <c r="B345" s="3"/>
      <c r="C345" s="3"/>
      <c r="D345" s="3"/>
      <c r="E345" s="3"/>
      <c r="F345" s="3"/>
      <c r="G345" s="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4"/>
      <c r="AE345" s="22"/>
      <c r="AF345" s="3"/>
      <c r="AG345" s="3"/>
      <c r="AH345" s="3"/>
      <c r="AI345" s="22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</row>
    <row r="346" spans="1:55">
      <c r="A346" s="3"/>
      <c r="B346" s="3"/>
      <c r="C346" s="3"/>
      <c r="D346" s="3"/>
      <c r="E346" s="3"/>
      <c r="F346" s="3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4"/>
      <c r="AE346" s="22"/>
      <c r="AF346" s="3"/>
      <c r="AG346" s="3"/>
      <c r="AH346" s="3"/>
      <c r="AI346" s="22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</row>
    <row r="347" spans="1:55">
      <c r="A347" s="3"/>
      <c r="B347" s="3"/>
      <c r="C347" s="3"/>
      <c r="D347" s="3"/>
      <c r="E347" s="3"/>
      <c r="F347" s="3"/>
      <c r="G347" s="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4"/>
      <c r="AE347" s="22"/>
      <c r="AF347" s="3"/>
      <c r="AG347" s="3"/>
      <c r="AH347" s="3"/>
      <c r="AI347" s="22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</row>
    <row r="348" spans="1:55">
      <c r="A348" s="3"/>
      <c r="B348" s="3"/>
      <c r="C348" s="3"/>
      <c r="D348" s="3"/>
      <c r="E348" s="3"/>
      <c r="F348" s="3"/>
      <c r="G348" s="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4"/>
      <c r="AE348" s="22"/>
      <c r="AF348" s="3"/>
      <c r="AG348" s="3"/>
      <c r="AH348" s="3"/>
      <c r="AI348" s="22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</row>
    <row r="349" spans="1:55">
      <c r="A349" s="3"/>
      <c r="B349" s="3"/>
      <c r="C349" s="3"/>
      <c r="D349" s="3"/>
      <c r="E349" s="3"/>
      <c r="F349" s="3"/>
      <c r="G349" s="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4"/>
      <c r="AE349" s="22"/>
      <c r="AF349" s="3"/>
      <c r="AG349" s="3"/>
      <c r="AH349" s="3"/>
      <c r="AI349" s="22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</row>
    <row r="350" spans="1:55">
      <c r="A350" s="3"/>
      <c r="B350" s="3"/>
      <c r="C350" s="3"/>
      <c r="D350" s="3"/>
      <c r="E350" s="3"/>
      <c r="F350" s="3"/>
      <c r="G350" s="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4"/>
      <c r="AE350" s="22"/>
      <c r="AF350" s="3"/>
      <c r="AG350" s="3"/>
      <c r="AH350" s="3"/>
      <c r="AI350" s="22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</row>
    <row r="351" spans="1:55">
      <c r="A351" s="3"/>
      <c r="B351" s="3"/>
      <c r="C351" s="3"/>
      <c r="D351" s="3"/>
      <c r="E351" s="3"/>
      <c r="F351" s="3"/>
      <c r="G351" s="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4"/>
      <c r="AE351" s="22"/>
      <c r="AF351" s="3"/>
      <c r="AG351" s="3"/>
      <c r="AH351" s="3"/>
      <c r="AI351" s="22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</row>
    <row r="352" spans="1:55">
      <c r="A352" s="3"/>
      <c r="B352" s="3"/>
      <c r="C352" s="3"/>
      <c r="D352" s="3"/>
      <c r="E352" s="3"/>
      <c r="F352" s="3"/>
      <c r="G352" s="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4"/>
      <c r="AE352" s="22"/>
      <c r="AF352" s="3"/>
      <c r="AG352" s="3"/>
      <c r="AH352" s="3"/>
      <c r="AI352" s="22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</row>
    <row r="353" spans="1:55">
      <c r="A353" s="3"/>
      <c r="B353" s="3"/>
      <c r="C353" s="3"/>
      <c r="D353" s="3"/>
      <c r="E353" s="3"/>
      <c r="F353" s="3"/>
      <c r="G353" s="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4"/>
      <c r="AE353" s="22"/>
      <c r="AF353" s="3"/>
      <c r="AG353" s="3"/>
      <c r="AH353" s="3"/>
      <c r="AI353" s="22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</row>
    <row r="354" spans="1:55">
      <c r="A354" s="3"/>
      <c r="B354" s="3"/>
      <c r="C354" s="3"/>
      <c r="D354" s="3"/>
      <c r="E354" s="3"/>
      <c r="F354" s="3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4"/>
      <c r="AE354" s="22"/>
      <c r="AF354" s="3"/>
      <c r="AG354" s="3"/>
      <c r="AH354" s="3"/>
      <c r="AI354" s="22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</row>
    <row r="355" spans="1:55">
      <c r="A355" s="3"/>
      <c r="B355" s="3"/>
      <c r="C355" s="3"/>
      <c r="D355" s="3"/>
      <c r="E355" s="3"/>
      <c r="F355" s="3"/>
      <c r="G355" s="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4"/>
      <c r="AE355" s="22"/>
      <c r="AF355" s="3"/>
      <c r="AG355" s="3"/>
      <c r="AH355" s="3"/>
      <c r="AI355" s="22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</row>
    <row r="356" spans="1:55">
      <c r="A356" s="3"/>
      <c r="B356" s="3"/>
      <c r="C356" s="3"/>
      <c r="D356" s="3"/>
      <c r="E356" s="3"/>
      <c r="F356" s="3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4"/>
      <c r="AE356" s="22"/>
      <c r="AF356" s="3"/>
      <c r="AG356" s="3"/>
      <c r="AH356" s="3"/>
      <c r="AI356" s="22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</row>
    <row r="357" spans="1:55">
      <c r="A357" s="3"/>
      <c r="B357" s="3"/>
      <c r="C357" s="3"/>
      <c r="D357" s="3"/>
      <c r="E357" s="3"/>
      <c r="F357" s="3"/>
      <c r="G357" s="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4"/>
      <c r="AE357" s="22"/>
      <c r="AF357" s="3"/>
      <c r="AG357" s="3"/>
      <c r="AH357" s="3"/>
      <c r="AI357" s="22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</row>
    <row r="358" spans="1:55">
      <c r="A358" s="3"/>
      <c r="B358" s="3"/>
      <c r="C358" s="3"/>
      <c r="D358" s="3"/>
      <c r="E358" s="3"/>
      <c r="F358" s="3"/>
      <c r="G358" s="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4"/>
      <c r="AE358" s="22"/>
      <c r="AF358" s="3"/>
      <c r="AG358" s="3"/>
      <c r="AH358" s="3"/>
      <c r="AI358" s="22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</row>
    <row r="359" spans="1:55">
      <c r="A359" s="3"/>
      <c r="B359" s="3"/>
      <c r="C359" s="3"/>
      <c r="D359" s="3"/>
      <c r="E359" s="3"/>
      <c r="F359" s="3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4"/>
      <c r="AE359" s="22"/>
      <c r="AF359" s="3"/>
      <c r="AG359" s="3"/>
      <c r="AH359" s="3"/>
      <c r="AI359" s="22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</row>
    <row r="360" spans="1:55">
      <c r="A360" s="3"/>
      <c r="B360" s="3"/>
      <c r="C360" s="3"/>
      <c r="D360" s="3"/>
      <c r="E360" s="3"/>
      <c r="F360" s="3"/>
      <c r="G360" s="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4"/>
      <c r="AE360" s="22"/>
      <c r="AF360" s="3"/>
      <c r="AG360" s="3"/>
      <c r="AH360" s="3"/>
      <c r="AI360" s="22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</row>
    <row r="361" spans="1:55">
      <c r="A361" s="3"/>
      <c r="B361" s="3"/>
      <c r="C361" s="3"/>
      <c r="D361" s="3"/>
      <c r="E361" s="3"/>
      <c r="F361" s="3"/>
      <c r="G361" s="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4"/>
      <c r="AE361" s="22"/>
      <c r="AF361" s="3"/>
      <c r="AG361" s="3"/>
      <c r="AH361" s="3"/>
      <c r="AI361" s="22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</row>
    <row r="362" spans="1:55">
      <c r="A362" s="3"/>
      <c r="B362" s="3"/>
      <c r="C362" s="3"/>
      <c r="D362" s="3"/>
      <c r="E362" s="3"/>
      <c r="F362" s="3"/>
      <c r="G362" s="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4"/>
      <c r="AE362" s="22"/>
      <c r="AF362" s="3"/>
      <c r="AG362" s="3"/>
      <c r="AH362" s="3"/>
      <c r="AI362" s="22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</row>
    <row r="363" spans="1:55">
      <c r="A363" s="3"/>
      <c r="B363" s="3"/>
      <c r="C363" s="3"/>
      <c r="D363" s="3"/>
      <c r="E363" s="3"/>
      <c r="F363" s="3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4"/>
      <c r="AE363" s="22"/>
      <c r="AF363" s="3"/>
      <c r="AG363" s="3"/>
      <c r="AH363" s="3"/>
      <c r="AI363" s="22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</row>
    <row r="364" spans="1:55">
      <c r="A364" s="3"/>
      <c r="B364" s="3"/>
      <c r="C364" s="3"/>
      <c r="D364" s="3"/>
      <c r="E364" s="3"/>
      <c r="F364" s="3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4"/>
      <c r="AE364" s="22"/>
      <c r="AF364" s="3"/>
      <c r="AG364" s="3"/>
      <c r="AH364" s="3"/>
      <c r="AI364" s="22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</row>
    <row r="365" spans="1:55">
      <c r="A365" s="3"/>
      <c r="B365" s="3"/>
      <c r="C365" s="3"/>
      <c r="D365" s="3"/>
      <c r="E365" s="3"/>
      <c r="F365" s="3"/>
      <c r="G365" s="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4"/>
      <c r="AE365" s="22"/>
      <c r="AF365" s="3"/>
      <c r="AG365" s="3"/>
      <c r="AH365" s="3"/>
      <c r="AI365" s="22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</row>
    <row r="366" spans="1:55">
      <c r="A366" s="3"/>
      <c r="B366" s="3"/>
      <c r="C366" s="3"/>
      <c r="D366" s="3"/>
      <c r="E366" s="3"/>
      <c r="F366" s="3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4"/>
      <c r="AE366" s="22"/>
      <c r="AF366" s="3"/>
      <c r="AG366" s="3"/>
      <c r="AH366" s="3"/>
      <c r="AI366" s="22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</row>
    <row r="367" spans="1:55">
      <c r="A367" s="3"/>
      <c r="B367" s="3"/>
      <c r="C367" s="3"/>
      <c r="D367" s="3"/>
      <c r="E367" s="3"/>
      <c r="F367" s="3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4"/>
      <c r="AE367" s="22"/>
      <c r="AF367" s="3"/>
      <c r="AG367" s="3"/>
      <c r="AH367" s="3"/>
      <c r="AI367" s="22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</row>
    <row r="368" spans="1:55">
      <c r="A368" s="3"/>
      <c r="B368" s="3"/>
      <c r="C368" s="3"/>
      <c r="D368" s="3"/>
      <c r="E368" s="3"/>
      <c r="F368" s="3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4"/>
      <c r="AE368" s="22"/>
      <c r="AF368" s="3"/>
      <c r="AG368" s="3"/>
      <c r="AH368" s="3"/>
      <c r="AI368" s="22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</row>
    <row r="369" spans="1:55">
      <c r="A369" s="3"/>
      <c r="B369" s="3"/>
      <c r="C369" s="3"/>
      <c r="D369" s="3"/>
      <c r="E369" s="3"/>
      <c r="F369" s="3"/>
      <c r="G369" s="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4"/>
      <c r="AE369" s="22"/>
      <c r="AF369" s="3"/>
      <c r="AG369" s="3"/>
      <c r="AH369" s="3"/>
      <c r="AI369" s="22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</row>
    <row r="370" spans="1:55">
      <c r="A370" s="3"/>
      <c r="B370" s="3"/>
      <c r="C370" s="3"/>
      <c r="D370" s="3"/>
      <c r="E370" s="3"/>
      <c r="F370" s="3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4"/>
      <c r="AE370" s="22"/>
      <c r="AF370" s="3"/>
      <c r="AG370" s="3"/>
      <c r="AH370" s="3"/>
      <c r="AI370" s="22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</row>
    <row r="371" spans="1:55">
      <c r="A371" s="3"/>
      <c r="B371" s="3"/>
      <c r="C371" s="3"/>
      <c r="D371" s="3"/>
      <c r="E371" s="3"/>
      <c r="F371" s="3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4"/>
      <c r="AE371" s="22"/>
      <c r="AF371" s="3"/>
      <c r="AG371" s="3"/>
      <c r="AH371" s="3"/>
      <c r="AI371" s="22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</row>
    <row r="372" spans="1:55">
      <c r="A372" s="3"/>
      <c r="B372" s="3"/>
      <c r="C372" s="3"/>
      <c r="D372" s="3"/>
      <c r="E372" s="3"/>
      <c r="F372" s="3"/>
      <c r="G372" s="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4"/>
      <c r="AE372" s="22"/>
      <c r="AF372" s="3"/>
      <c r="AG372" s="3"/>
      <c r="AH372" s="3"/>
      <c r="AI372" s="22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</row>
    <row r="373" spans="1:55">
      <c r="A373" s="3"/>
      <c r="B373" s="3"/>
      <c r="C373" s="3"/>
      <c r="D373" s="3"/>
      <c r="E373" s="3"/>
      <c r="F373" s="3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4"/>
      <c r="AE373" s="22"/>
      <c r="AF373" s="3"/>
      <c r="AG373" s="3"/>
      <c r="AH373" s="3"/>
      <c r="AI373" s="22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</row>
    <row r="374" spans="1:55">
      <c r="A374" s="3"/>
      <c r="B374" s="3"/>
      <c r="C374" s="3"/>
      <c r="D374" s="3"/>
      <c r="E374" s="3"/>
      <c r="F374" s="3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4"/>
      <c r="AE374" s="22"/>
      <c r="AF374" s="3"/>
      <c r="AG374" s="3"/>
      <c r="AH374" s="3"/>
      <c r="AI374" s="22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</row>
    <row r="375" spans="1:55">
      <c r="A375" s="3"/>
      <c r="B375" s="3"/>
      <c r="C375" s="3"/>
      <c r="D375" s="3"/>
      <c r="E375" s="3"/>
      <c r="F375" s="3"/>
      <c r="G375" s="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4"/>
      <c r="AE375" s="22"/>
      <c r="AF375" s="3"/>
      <c r="AG375" s="3"/>
      <c r="AH375" s="3"/>
      <c r="AI375" s="22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</row>
    <row r="376" spans="1:55">
      <c r="A376" s="3"/>
      <c r="B376" s="3"/>
      <c r="C376" s="3"/>
      <c r="D376" s="3"/>
      <c r="E376" s="3"/>
      <c r="F376" s="3"/>
      <c r="G376" s="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4"/>
      <c r="AE376" s="22"/>
      <c r="AF376" s="3"/>
      <c r="AG376" s="3"/>
      <c r="AH376" s="3"/>
      <c r="AI376" s="22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</row>
    <row r="377" spans="1:55">
      <c r="A377" s="3"/>
      <c r="B377" s="3"/>
      <c r="C377" s="3"/>
      <c r="D377" s="3"/>
      <c r="E377" s="3"/>
      <c r="F377" s="3"/>
      <c r="G377" s="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4"/>
      <c r="AE377" s="22"/>
      <c r="AF377" s="3"/>
      <c r="AG377" s="3"/>
      <c r="AH377" s="3"/>
      <c r="AI377" s="22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</row>
    <row r="378" spans="1:55">
      <c r="A378" s="3"/>
      <c r="B378" s="3"/>
      <c r="C378" s="3"/>
      <c r="D378" s="3"/>
      <c r="E378" s="3"/>
      <c r="F378" s="3"/>
      <c r="G378" s="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4"/>
      <c r="AE378" s="22"/>
      <c r="AF378" s="3"/>
      <c r="AG378" s="3"/>
      <c r="AH378" s="3"/>
      <c r="AI378" s="22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</row>
    <row r="379" spans="1:55">
      <c r="A379" s="3"/>
      <c r="B379" s="3"/>
      <c r="C379" s="3"/>
      <c r="D379" s="3"/>
      <c r="E379" s="3"/>
      <c r="F379" s="3"/>
      <c r="G379" s="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4"/>
      <c r="AE379" s="22"/>
      <c r="AF379" s="3"/>
      <c r="AG379" s="3"/>
      <c r="AH379" s="3"/>
      <c r="AI379" s="22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</row>
    <row r="380" spans="1:55">
      <c r="A380" s="3"/>
      <c r="B380" s="3"/>
      <c r="C380" s="3"/>
      <c r="D380" s="3"/>
      <c r="E380" s="3"/>
      <c r="F380" s="3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4"/>
      <c r="AE380" s="22"/>
      <c r="AF380" s="3"/>
      <c r="AG380" s="3"/>
      <c r="AH380" s="3"/>
      <c r="AI380" s="22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</row>
    <row r="381" spans="1:55">
      <c r="A381" s="3"/>
      <c r="B381" s="3"/>
      <c r="C381" s="3"/>
      <c r="D381" s="3"/>
      <c r="E381" s="3"/>
      <c r="F381" s="3"/>
      <c r="G381" s="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4"/>
      <c r="AE381" s="22"/>
      <c r="AF381" s="3"/>
      <c r="AG381" s="3"/>
      <c r="AH381" s="3"/>
      <c r="AI381" s="22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</row>
    <row r="382" spans="1:55">
      <c r="A382" s="3"/>
      <c r="B382" s="3"/>
      <c r="C382" s="3"/>
      <c r="D382" s="3"/>
      <c r="E382" s="3"/>
      <c r="F382" s="3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4"/>
      <c r="AE382" s="22"/>
      <c r="AF382" s="3"/>
      <c r="AG382" s="3"/>
      <c r="AH382" s="3"/>
      <c r="AI382" s="22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</row>
    <row r="383" spans="1:55">
      <c r="A383" s="3"/>
      <c r="B383" s="3"/>
      <c r="C383" s="3"/>
      <c r="D383" s="3"/>
      <c r="E383" s="3"/>
      <c r="F383" s="3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4"/>
      <c r="AE383" s="22"/>
      <c r="AF383" s="3"/>
      <c r="AG383" s="3"/>
      <c r="AH383" s="3"/>
      <c r="AI383" s="22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</row>
    <row r="384" spans="1:55">
      <c r="A384" s="3"/>
      <c r="B384" s="3"/>
      <c r="C384" s="3"/>
      <c r="D384" s="3"/>
      <c r="E384" s="3"/>
      <c r="F384" s="3"/>
      <c r="G384" s="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4"/>
      <c r="AE384" s="22"/>
      <c r="AF384" s="3"/>
      <c r="AG384" s="3"/>
      <c r="AH384" s="3"/>
      <c r="AI384" s="22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</row>
    <row r="385" spans="1:55">
      <c r="A385" s="3"/>
      <c r="B385" s="3"/>
      <c r="C385" s="3"/>
      <c r="D385" s="3"/>
      <c r="E385" s="3"/>
      <c r="F385" s="3"/>
      <c r="G385" s="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4"/>
      <c r="AE385" s="22"/>
      <c r="AF385" s="3"/>
      <c r="AG385" s="3"/>
      <c r="AH385" s="3"/>
      <c r="AI385" s="22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</row>
    <row r="386" spans="1:55">
      <c r="A386" s="3"/>
      <c r="B386" s="3"/>
      <c r="C386" s="3"/>
      <c r="D386" s="3"/>
      <c r="E386" s="3"/>
      <c r="F386" s="3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4"/>
      <c r="AE386" s="22"/>
      <c r="AF386" s="3"/>
      <c r="AG386" s="3"/>
      <c r="AH386" s="3"/>
      <c r="AI386" s="22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</row>
    <row r="387" spans="1:55">
      <c r="A387" s="3"/>
      <c r="B387" s="3"/>
      <c r="C387" s="3"/>
      <c r="D387" s="3"/>
      <c r="E387" s="3"/>
      <c r="F387" s="3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4"/>
      <c r="AE387" s="22"/>
      <c r="AF387" s="3"/>
      <c r="AG387" s="3"/>
      <c r="AH387" s="3"/>
      <c r="AI387" s="22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</row>
    <row r="388" spans="1:55">
      <c r="A388" s="3"/>
      <c r="B388" s="3"/>
      <c r="C388" s="3"/>
      <c r="D388" s="3"/>
      <c r="E388" s="3"/>
      <c r="F388" s="3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4"/>
      <c r="AE388" s="22"/>
      <c r="AF388" s="3"/>
      <c r="AG388" s="3"/>
      <c r="AH388" s="3"/>
      <c r="AI388" s="22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</row>
    <row r="389" spans="1:55">
      <c r="A389" s="3"/>
      <c r="B389" s="3"/>
      <c r="C389" s="3"/>
      <c r="D389" s="3"/>
      <c r="E389" s="3"/>
      <c r="F389" s="3"/>
      <c r="G389" s="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4"/>
      <c r="AE389" s="22"/>
      <c r="AF389" s="3"/>
      <c r="AG389" s="3"/>
      <c r="AH389" s="3"/>
      <c r="AI389" s="22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</row>
    <row r="390" spans="1:55">
      <c r="A390" s="3"/>
      <c r="B390" s="3"/>
      <c r="C390" s="3"/>
      <c r="D390" s="3"/>
      <c r="E390" s="3"/>
      <c r="F390" s="3"/>
      <c r="G390" s="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4"/>
      <c r="AE390" s="22"/>
      <c r="AF390" s="3"/>
      <c r="AG390" s="3"/>
      <c r="AH390" s="3"/>
      <c r="AI390" s="22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</row>
    <row r="391" spans="1:55">
      <c r="A391" s="3"/>
      <c r="B391" s="3"/>
      <c r="C391" s="3"/>
      <c r="D391" s="3"/>
      <c r="E391" s="3"/>
      <c r="F391" s="3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4"/>
      <c r="AE391" s="22"/>
      <c r="AF391" s="3"/>
      <c r="AG391" s="3"/>
      <c r="AH391" s="3"/>
      <c r="AI391" s="22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</row>
    <row r="392" spans="1:55">
      <c r="A392" s="3"/>
      <c r="B392" s="3"/>
      <c r="C392" s="3"/>
      <c r="D392" s="3"/>
      <c r="E392" s="3"/>
      <c r="F392" s="3"/>
      <c r="G392" s="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4"/>
      <c r="AE392" s="22"/>
      <c r="AF392" s="3"/>
      <c r="AG392" s="3"/>
      <c r="AH392" s="3"/>
      <c r="AI392" s="22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</row>
    <row r="393" spans="1:55">
      <c r="A393" s="3"/>
      <c r="B393" s="3"/>
      <c r="C393" s="3"/>
      <c r="D393" s="3"/>
      <c r="E393" s="3"/>
      <c r="F393" s="3"/>
      <c r="G393" s="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4"/>
      <c r="AE393" s="22"/>
      <c r="AF393" s="3"/>
      <c r="AG393" s="3"/>
      <c r="AH393" s="3"/>
      <c r="AI393" s="22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</row>
    <row r="394" spans="1:55">
      <c r="A394" s="3"/>
      <c r="B394" s="3"/>
      <c r="C394" s="3"/>
      <c r="D394" s="3"/>
      <c r="E394" s="3"/>
      <c r="F394" s="3"/>
      <c r="G394" s="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4"/>
      <c r="AE394" s="22"/>
      <c r="AF394" s="3"/>
      <c r="AG394" s="3"/>
      <c r="AH394" s="3"/>
      <c r="AI394" s="22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</row>
    <row r="395" spans="1:55">
      <c r="A395" s="3"/>
      <c r="B395" s="3"/>
      <c r="C395" s="3"/>
      <c r="D395" s="3"/>
      <c r="E395" s="3"/>
      <c r="F395" s="3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4"/>
      <c r="AE395" s="22"/>
      <c r="AF395" s="3"/>
      <c r="AG395" s="3"/>
      <c r="AH395" s="3"/>
      <c r="AI395" s="22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</row>
    <row r="396" spans="1:55">
      <c r="A396" s="3"/>
      <c r="B396" s="3"/>
      <c r="C396" s="3"/>
      <c r="D396" s="3"/>
      <c r="E396" s="3"/>
      <c r="F396" s="3"/>
      <c r="G396" s="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4"/>
      <c r="AE396" s="22"/>
      <c r="AF396" s="3"/>
      <c r="AG396" s="3"/>
      <c r="AH396" s="3"/>
      <c r="AI396" s="22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</row>
    <row r="397" spans="1:55">
      <c r="A397" s="3"/>
      <c r="B397" s="3"/>
      <c r="C397" s="3"/>
      <c r="D397" s="3"/>
      <c r="E397" s="3"/>
      <c r="F397" s="3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4"/>
      <c r="AE397" s="22"/>
      <c r="AF397" s="3"/>
      <c r="AG397" s="3"/>
      <c r="AH397" s="3"/>
      <c r="AI397" s="22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</row>
    <row r="398" spans="1:55">
      <c r="A398" s="3"/>
      <c r="B398" s="3"/>
      <c r="C398" s="3"/>
      <c r="D398" s="3"/>
      <c r="E398" s="3"/>
      <c r="F398" s="3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4"/>
      <c r="AE398" s="22"/>
      <c r="AF398" s="3"/>
      <c r="AG398" s="3"/>
      <c r="AH398" s="3"/>
      <c r="AI398" s="22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</row>
    <row r="399" spans="1:55">
      <c r="A399" s="3"/>
      <c r="B399" s="3"/>
      <c r="C399" s="3"/>
      <c r="D399" s="3"/>
      <c r="E399" s="3"/>
      <c r="F399" s="3"/>
      <c r="G399" s="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4"/>
      <c r="AE399" s="22"/>
      <c r="AF399" s="3"/>
      <c r="AG399" s="3"/>
      <c r="AH399" s="3"/>
      <c r="AI399" s="22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</row>
    <row r="400" spans="1:55">
      <c r="A400" s="3"/>
      <c r="B400" s="3"/>
      <c r="C400" s="3"/>
      <c r="D400" s="3"/>
      <c r="E400" s="3"/>
      <c r="F400" s="3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4"/>
      <c r="AE400" s="22"/>
      <c r="AF400" s="3"/>
      <c r="AG400" s="3"/>
      <c r="AH400" s="3"/>
      <c r="AI400" s="22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</row>
    <row r="401" spans="1:55">
      <c r="A401" s="3"/>
      <c r="B401" s="3"/>
      <c r="C401" s="3"/>
      <c r="D401" s="3"/>
      <c r="E401" s="3"/>
      <c r="F401" s="3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4"/>
      <c r="AE401" s="22"/>
      <c r="AF401" s="3"/>
      <c r="AG401" s="3"/>
      <c r="AH401" s="3"/>
      <c r="AI401" s="22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</row>
    <row r="402" spans="1:55">
      <c r="A402" s="3"/>
      <c r="B402" s="3"/>
      <c r="C402" s="3"/>
      <c r="D402" s="3"/>
      <c r="E402" s="3"/>
      <c r="F402" s="3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4"/>
      <c r="AE402" s="22"/>
      <c r="AF402" s="3"/>
      <c r="AG402" s="3"/>
      <c r="AH402" s="3"/>
      <c r="AI402" s="22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</row>
    <row r="403" spans="1:55">
      <c r="A403" s="3"/>
      <c r="B403" s="3"/>
      <c r="C403" s="3"/>
      <c r="D403" s="3"/>
      <c r="E403" s="3"/>
      <c r="F403" s="3"/>
      <c r="G403" s="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4"/>
      <c r="AE403" s="22"/>
      <c r="AF403" s="3"/>
      <c r="AG403" s="3"/>
      <c r="AH403" s="3"/>
      <c r="AI403" s="22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</row>
    <row r="404" spans="1:55">
      <c r="A404" s="3"/>
      <c r="B404" s="3"/>
      <c r="C404" s="3"/>
      <c r="D404" s="3"/>
      <c r="E404" s="3"/>
      <c r="F404" s="3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4"/>
      <c r="AE404" s="22"/>
      <c r="AF404" s="3"/>
      <c r="AG404" s="3"/>
      <c r="AH404" s="3"/>
      <c r="AI404" s="22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</row>
    <row r="405" spans="1:55">
      <c r="A405" s="3"/>
      <c r="B405" s="3"/>
      <c r="C405" s="3"/>
      <c r="D405" s="3"/>
      <c r="E405" s="3"/>
      <c r="F405" s="3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4"/>
      <c r="AE405" s="22"/>
      <c r="AF405" s="3"/>
      <c r="AG405" s="3"/>
      <c r="AH405" s="3"/>
      <c r="AI405" s="22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</row>
    <row r="406" spans="1:55">
      <c r="A406" s="3"/>
      <c r="B406" s="3"/>
      <c r="C406" s="3"/>
      <c r="D406" s="3"/>
      <c r="E406" s="3"/>
      <c r="F406" s="3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4"/>
      <c r="AE406" s="22"/>
      <c r="AF406" s="3"/>
      <c r="AG406" s="3"/>
      <c r="AH406" s="3"/>
      <c r="AI406" s="22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</row>
    <row r="407" spans="1:55">
      <c r="A407" s="3"/>
      <c r="B407" s="3"/>
      <c r="C407" s="3"/>
      <c r="D407" s="3"/>
      <c r="E407" s="3"/>
      <c r="F407" s="3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4"/>
      <c r="AE407" s="22"/>
      <c r="AF407" s="3"/>
      <c r="AG407" s="3"/>
      <c r="AH407" s="3"/>
      <c r="AI407" s="22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</row>
    <row r="408" spans="1:55">
      <c r="A408" s="3"/>
      <c r="B408" s="3"/>
      <c r="C408" s="3"/>
      <c r="D408" s="3"/>
      <c r="E408" s="3"/>
      <c r="F408" s="3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4"/>
      <c r="AE408" s="22"/>
      <c r="AF408" s="3"/>
      <c r="AG408" s="3"/>
      <c r="AH408" s="3"/>
      <c r="AI408" s="22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</row>
    <row r="409" spans="1:55">
      <c r="A409" s="3"/>
      <c r="B409" s="3"/>
      <c r="C409" s="3"/>
      <c r="D409" s="3"/>
      <c r="E409" s="3"/>
      <c r="F409" s="3"/>
      <c r="G409" s="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4"/>
      <c r="AE409" s="22"/>
      <c r="AF409" s="3"/>
      <c r="AG409" s="3"/>
      <c r="AH409" s="3"/>
      <c r="AI409" s="22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</row>
    <row r="410" spans="1:55">
      <c r="A410" s="3"/>
      <c r="B410" s="3"/>
      <c r="C410" s="3"/>
      <c r="D410" s="3"/>
      <c r="E410" s="3"/>
      <c r="F410" s="3"/>
      <c r="G410" s="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4"/>
      <c r="AE410" s="22"/>
      <c r="AF410" s="3"/>
      <c r="AG410" s="3"/>
      <c r="AH410" s="3"/>
      <c r="AI410" s="22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</row>
    <row r="411" spans="1:55">
      <c r="A411" s="3"/>
      <c r="B411" s="3"/>
      <c r="C411" s="3"/>
      <c r="D411" s="3"/>
      <c r="E411" s="3"/>
      <c r="F411" s="3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4"/>
      <c r="AE411" s="22"/>
      <c r="AF411" s="3"/>
      <c r="AG411" s="3"/>
      <c r="AH411" s="3"/>
      <c r="AI411" s="22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</row>
    <row r="412" spans="1:55">
      <c r="A412" s="3"/>
      <c r="B412" s="3"/>
      <c r="C412" s="3"/>
      <c r="D412" s="3"/>
      <c r="E412" s="3"/>
      <c r="F412" s="3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4"/>
      <c r="AE412" s="22"/>
      <c r="AF412" s="3"/>
      <c r="AG412" s="3"/>
      <c r="AH412" s="3"/>
      <c r="AI412" s="22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</row>
    <row r="413" spans="1:55">
      <c r="A413" s="3"/>
      <c r="B413" s="3"/>
      <c r="C413" s="3"/>
      <c r="D413" s="3"/>
      <c r="E413" s="3"/>
      <c r="F413" s="3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4"/>
      <c r="AE413" s="22"/>
      <c r="AF413" s="3"/>
      <c r="AG413" s="3"/>
      <c r="AH413" s="3"/>
      <c r="AI413" s="22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</row>
    <row r="414" spans="1:55">
      <c r="A414" s="3"/>
      <c r="B414" s="3"/>
      <c r="C414" s="3"/>
      <c r="D414" s="3"/>
      <c r="E414" s="3"/>
      <c r="F414" s="3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4"/>
      <c r="AE414" s="22"/>
      <c r="AF414" s="3"/>
      <c r="AG414" s="3"/>
      <c r="AH414" s="3"/>
      <c r="AI414" s="22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</row>
    <row r="415" spans="1:55">
      <c r="A415" s="3"/>
      <c r="B415" s="3"/>
      <c r="C415" s="3"/>
      <c r="D415" s="3"/>
      <c r="E415" s="3"/>
      <c r="F415" s="3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4"/>
      <c r="AE415" s="22"/>
      <c r="AF415" s="3"/>
      <c r="AG415" s="3"/>
      <c r="AH415" s="3"/>
      <c r="AI415" s="22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</row>
    <row r="416" spans="1:55">
      <c r="A416" s="3"/>
      <c r="B416" s="3"/>
      <c r="C416" s="3"/>
      <c r="D416" s="3"/>
      <c r="E416" s="3"/>
      <c r="F416" s="3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4"/>
      <c r="AE416" s="22"/>
      <c r="AF416" s="3"/>
      <c r="AG416" s="3"/>
      <c r="AH416" s="3"/>
      <c r="AI416" s="22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</row>
    <row r="417" spans="1:55">
      <c r="A417" s="3"/>
      <c r="B417" s="3"/>
      <c r="C417" s="3"/>
      <c r="D417" s="3"/>
      <c r="E417" s="3"/>
      <c r="F417" s="3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4"/>
      <c r="AE417" s="22"/>
      <c r="AF417" s="3"/>
      <c r="AG417" s="3"/>
      <c r="AH417" s="3"/>
      <c r="AI417" s="22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</row>
    <row r="418" spans="1:55">
      <c r="A418" s="3"/>
      <c r="B418" s="3"/>
      <c r="C418" s="3"/>
      <c r="D418" s="3"/>
      <c r="E418" s="3"/>
      <c r="F418" s="3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4"/>
      <c r="AE418" s="22"/>
      <c r="AF418" s="3"/>
      <c r="AG418" s="3"/>
      <c r="AH418" s="3"/>
      <c r="AI418" s="22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</row>
    <row r="419" spans="1:55">
      <c r="A419" s="3"/>
      <c r="B419" s="3"/>
      <c r="C419" s="3"/>
      <c r="D419" s="3"/>
      <c r="E419" s="3"/>
      <c r="F419" s="3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4"/>
      <c r="AE419" s="22"/>
      <c r="AF419" s="3"/>
      <c r="AG419" s="3"/>
      <c r="AH419" s="3"/>
      <c r="AI419" s="22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</row>
    <row r="420" spans="1:55">
      <c r="A420" s="3"/>
      <c r="B420" s="3"/>
      <c r="C420" s="3"/>
      <c r="D420" s="3"/>
      <c r="E420" s="3"/>
      <c r="F420" s="3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4"/>
      <c r="AE420" s="22"/>
      <c r="AF420" s="3"/>
      <c r="AG420" s="3"/>
      <c r="AH420" s="3"/>
      <c r="AI420" s="22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</row>
    <row r="421" spans="1:55">
      <c r="A421" s="3"/>
      <c r="B421" s="3"/>
      <c r="C421" s="3"/>
      <c r="D421" s="3"/>
      <c r="E421" s="3"/>
      <c r="F421" s="3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4"/>
      <c r="AE421" s="22"/>
      <c r="AF421" s="3"/>
      <c r="AG421" s="3"/>
      <c r="AH421" s="3"/>
      <c r="AI421" s="22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</row>
    <row r="422" spans="1:55">
      <c r="A422" s="3"/>
      <c r="B422" s="3"/>
      <c r="C422" s="3"/>
      <c r="D422" s="3"/>
      <c r="E422" s="3"/>
      <c r="F422" s="3"/>
      <c r="G422" s="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4"/>
      <c r="AE422" s="22"/>
      <c r="AF422" s="3"/>
      <c r="AG422" s="3"/>
      <c r="AH422" s="3"/>
      <c r="AI422" s="22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</row>
    <row r="423" spans="1:55">
      <c r="A423" s="3"/>
      <c r="B423" s="3"/>
      <c r="C423" s="3"/>
      <c r="D423" s="3"/>
      <c r="E423" s="3"/>
      <c r="F423" s="3"/>
      <c r="G423" s="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4"/>
      <c r="AE423" s="22"/>
      <c r="AF423" s="3"/>
      <c r="AG423" s="3"/>
      <c r="AH423" s="3"/>
      <c r="AI423" s="22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</row>
    <row r="424" spans="1:55">
      <c r="A424" s="3"/>
      <c r="B424" s="3"/>
      <c r="C424" s="3"/>
      <c r="D424" s="3"/>
      <c r="E424" s="3"/>
      <c r="F424" s="3"/>
      <c r="G424" s="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4"/>
      <c r="AE424" s="22"/>
      <c r="AF424" s="3"/>
      <c r="AG424" s="3"/>
      <c r="AH424" s="3"/>
      <c r="AI424" s="22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</row>
    <row r="425" spans="1:55">
      <c r="A425" s="3"/>
      <c r="B425" s="3"/>
      <c r="C425" s="3"/>
      <c r="D425" s="3"/>
      <c r="E425" s="3"/>
      <c r="F425" s="3"/>
      <c r="G425" s="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4"/>
      <c r="AE425" s="22"/>
      <c r="AF425" s="3"/>
      <c r="AG425" s="3"/>
      <c r="AH425" s="3"/>
      <c r="AI425" s="22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</row>
    <row r="426" spans="1:55">
      <c r="A426" s="3"/>
      <c r="B426" s="3"/>
      <c r="C426" s="3"/>
      <c r="D426" s="3"/>
      <c r="E426" s="3"/>
      <c r="F426" s="3"/>
      <c r="G426" s="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4"/>
      <c r="AE426" s="22"/>
      <c r="AF426" s="3"/>
      <c r="AG426" s="3"/>
      <c r="AH426" s="3"/>
      <c r="AI426" s="22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</row>
    <row r="427" spans="1:55">
      <c r="A427" s="3"/>
      <c r="B427" s="3"/>
      <c r="C427" s="3"/>
      <c r="D427" s="3"/>
      <c r="E427" s="3"/>
      <c r="F427" s="3"/>
      <c r="G427" s="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4"/>
      <c r="AE427" s="22"/>
      <c r="AF427" s="3"/>
      <c r="AG427" s="3"/>
      <c r="AH427" s="3"/>
      <c r="AI427" s="22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</row>
    <row r="428" spans="1:55">
      <c r="A428" s="3"/>
      <c r="B428" s="3"/>
      <c r="C428" s="3"/>
      <c r="D428" s="3"/>
      <c r="E428" s="3"/>
      <c r="F428" s="3"/>
      <c r="G428" s="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4"/>
      <c r="AE428" s="22"/>
      <c r="AF428" s="3"/>
      <c r="AG428" s="3"/>
      <c r="AH428" s="3"/>
      <c r="AI428" s="22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</row>
    <row r="429" spans="1:55">
      <c r="A429" s="3"/>
      <c r="B429" s="3"/>
      <c r="C429" s="3"/>
      <c r="D429" s="3"/>
      <c r="E429" s="3"/>
      <c r="F429" s="3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4"/>
      <c r="AE429" s="22"/>
      <c r="AF429" s="3"/>
      <c r="AG429" s="3"/>
      <c r="AH429" s="3"/>
      <c r="AI429" s="22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</row>
    <row r="430" spans="1:55">
      <c r="A430" s="3"/>
      <c r="B430" s="3"/>
      <c r="C430" s="3"/>
      <c r="D430" s="3"/>
      <c r="E430" s="3"/>
      <c r="F430" s="3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4"/>
      <c r="AE430" s="22"/>
      <c r="AF430" s="3"/>
      <c r="AG430" s="3"/>
      <c r="AH430" s="3"/>
      <c r="AI430" s="22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</row>
    <row r="431" spans="1:55">
      <c r="A431" s="3"/>
      <c r="B431" s="3"/>
      <c r="C431" s="3"/>
      <c r="D431" s="3"/>
      <c r="E431" s="3"/>
      <c r="F431" s="3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4"/>
      <c r="AE431" s="22"/>
      <c r="AF431" s="3"/>
      <c r="AG431" s="3"/>
      <c r="AH431" s="3"/>
      <c r="AI431" s="22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</row>
    <row r="432" spans="1:55">
      <c r="A432" s="3"/>
      <c r="B432" s="3"/>
      <c r="C432" s="3"/>
      <c r="D432" s="3"/>
      <c r="E432" s="3"/>
      <c r="F432" s="3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4"/>
      <c r="AE432" s="22"/>
      <c r="AF432" s="3"/>
      <c r="AG432" s="3"/>
      <c r="AH432" s="3"/>
      <c r="AI432" s="22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</row>
    <row r="433" spans="1:55">
      <c r="A433" s="3"/>
      <c r="B433" s="3"/>
      <c r="C433" s="3"/>
      <c r="D433" s="3"/>
      <c r="E433" s="3"/>
      <c r="F433" s="3"/>
      <c r="G433" s="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4"/>
      <c r="AE433" s="22"/>
      <c r="AF433" s="3"/>
      <c r="AG433" s="3"/>
      <c r="AH433" s="3"/>
      <c r="AI433" s="22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</row>
    <row r="434" spans="1:55">
      <c r="A434" s="3"/>
      <c r="B434" s="3"/>
      <c r="C434" s="3"/>
      <c r="D434" s="3"/>
      <c r="E434" s="3"/>
      <c r="F434" s="3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4"/>
      <c r="AE434" s="22"/>
      <c r="AF434" s="3"/>
      <c r="AG434" s="3"/>
      <c r="AH434" s="3"/>
      <c r="AI434" s="22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</row>
    <row r="435" spans="1:55">
      <c r="A435" s="3"/>
      <c r="B435" s="3"/>
      <c r="C435" s="3"/>
      <c r="D435" s="3"/>
      <c r="E435" s="3"/>
      <c r="F435" s="3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4"/>
      <c r="AE435" s="22"/>
      <c r="AF435" s="3"/>
      <c r="AG435" s="3"/>
      <c r="AH435" s="3"/>
      <c r="AI435" s="22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</row>
    <row r="436" spans="1:55">
      <c r="A436" s="3"/>
      <c r="B436" s="3"/>
      <c r="C436" s="3"/>
      <c r="D436" s="3"/>
      <c r="E436" s="3"/>
      <c r="F436" s="3"/>
      <c r="G436" s="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4"/>
      <c r="AE436" s="22"/>
      <c r="AF436" s="3"/>
      <c r="AG436" s="3"/>
      <c r="AH436" s="3"/>
      <c r="AI436" s="22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</row>
    <row r="437" spans="1:55">
      <c r="A437" s="3"/>
      <c r="B437" s="3"/>
      <c r="C437" s="3"/>
      <c r="D437" s="3"/>
      <c r="E437" s="3"/>
      <c r="F437" s="3"/>
      <c r="G437" s="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4"/>
      <c r="AE437" s="22"/>
      <c r="AF437" s="3"/>
      <c r="AG437" s="3"/>
      <c r="AH437" s="3"/>
      <c r="AI437" s="22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</row>
    <row r="438" spans="1:55">
      <c r="A438" s="3"/>
      <c r="B438" s="3"/>
      <c r="C438" s="3"/>
      <c r="D438" s="3"/>
      <c r="E438" s="3"/>
      <c r="F438" s="3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4"/>
      <c r="AE438" s="22"/>
      <c r="AF438" s="3"/>
      <c r="AG438" s="3"/>
      <c r="AH438" s="3"/>
      <c r="AI438" s="22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</row>
    <row r="439" spans="1:55">
      <c r="A439" s="3"/>
      <c r="B439" s="3"/>
      <c r="C439" s="3"/>
      <c r="D439" s="3"/>
      <c r="E439" s="3"/>
      <c r="F439" s="3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4"/>
      <c r="AE439" s="22"/>
      <c r="AF439" s="3"/>
      <c r="AG439" s="3"/>
      <c r="AH439" s="3"/>
      <c r="AI439" s="22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</row>
    <row r="440" spans="1:55">
      <c r="A440" s="3"/>
      <c r="B440" s="3"/>
      <c r="C440" s="3"/>
      <c r="D440" s="3"/>
      <c r="E440" s="3"/>
      <c r="F440" s="3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4"/>
      <c r="AE440" s="22"/>
      <c r="AF440" s="3"/>
      <c r="AG440" s="3"/>
      <c r="AH440" s="3"/>
      <c r="AI440" s="22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</row>
    <row r="441" spans="1:55">
      <c r="A441" s="3"/>
      <c r="B441" s="3"/>
      <c r="C441" s="3"/>
      <c r="D441" s="3"/>
      <c r="E441" s="3"/>
      <c r="F441" s="3"/>
      <c r="G441" s="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4"/>
      <c r="AE441" s="22"/>
      <c r="AF441" s="3"/>
      <c r="AG441" s="3"/>
      <c r="AH441" s="3"/>
      <c r="AI441" s="22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</row>
    <row r="442" spans="1:55">
      <c r="A442" s="3"/>
      <c r="B442" s="3"/>
      <c r="C442" s="3"/>
      <c r="D442" s="3"/>
      <c r="E442" s="3"/>
      <c r="F442" s="3"/>
      <c r="G442" s="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4"/>
      <c r="AE442" s="22"/>
      <c r="AF442" s="3"/>
      <c r="AG442" s="3"/>
      <c r="AH442" s="3"/>
      <c r="AI442" s="22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</row>
    <row r="443" spans="1:55">
      <c r="A443" s="3"/>
      <c r="B443" s="3"/>
      <c r="C443" s="3"/>
      <c r="D443" s="3"/>
      <c r="E443" s="3"/>
      <c r="F443" s="3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4"/>
      <c r="AE443" s="22"/>
      <c r="AF443" s="3"/>
      <c r="AG443" s="3"/>
      <c r="AH443" s="3"/>
      <c r="AI443" s="22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</row>
    <row r="444" spans="1:55">
      <c r="A444" s="3"/>
      <c r="B444" s="3"/>
      <c r="C444" s="3"/>
      <c r="D444" s="3"/>
      <c r="E444" s="3"/>
      <c r="F444" s="3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4"/>
      <c r="AE444" s="22"/>
      <c r="AF444" s="3"/>
      <c r="AG444" s="3"/>
      <c r="AH444" s="3"/>
      <c r="AI444" s="22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</row>
    <row r="445" spans="1:55">
      <c r="A445" s="3"/>
      <c r="B445" s="3"/>
      <c r="C445" s="3"/>
      <c r="D445" s="3"/>
      <c r="E445" s="3"/>
      <c r="F445" s="3"/>
      <c r="G445" s="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4"/>
      <c r="AE445" s="22"/>
      <c r="AF445" s="3"/>
      <c r="AG445" s="3"/>
      <c r="AH445" s="3"/>
      <c r="AI445" s="22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</row>
    <row r="446" spans="1:55">
      <c r="A446" s="3"/>
      <c r="B446" s="3"/>
      <c r="C446" s="3"/>
      <c r="D446" s="3"/>
      <c r="E446" s="3"/>
      <c r="F446" s="3"/>
      <c r="G446" s="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4"/>
      <c r="AE446" s="22"/>
      <c r="AF446" s="3"/>
      <c r="AG446" s="3"/>
      <c r="AH446" s="3"/>
      <c r="AI446" s="22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</row>
    <row r="447" spans="1:55">
      <c r="A447" s="3"/>
      <c r="B447" s="3"/>
      <c r="C447" s="3"/>
      <c r="D447" s="3"/>
      <c r="E447" s="3"/>
      <c r="F447" s="3"/>
      <c r="G447" s="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4"/>
      <c r="AE447" s="22"/>
      <c r="AF447" s="3"/>
      <c r="AG447" s="3"/>
      <c r="AH447" s="3"/>
      <c r="AI447" s="22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</row>
    <row r="448" spans="1:55">
      <c r="A448" s="3"/>
      <c r="B448" s="3"/>
      <c r="C448" s="3"/>
      <c r="D448" s="3"/>
      <c r="E448" s="3"/>
      <c r="F448" s="3"/>
      <c r="G448" s="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4"/>
      <c r="AE448" s="22"/>
      <c r="AF448" s="3"/>
      <c r="AG448" s="3"/>
      <c r="AH448" s="3"/>
      <c r="AI448" s="22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</row>
    <row r="449" spans="1:55">
      <c r="A449" s="3"/>
      <c r="B449" s="3"/>
      <c r="C449" s="3"/>
      <c r="D449" s="3"/>
      <c r="E449" s="3"/>
      <c r="F449" s="3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4"/>
      <c r="AE449" s="22"/>
      <c r="AF449" s="3"/>
      <c r="AG449" s="3"/>
      <c r="AH449" s="3"/>
      <c r="AI449" s="22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</row>
    <row r="450" spans="1:55">
      <c r="A450" s="3"/>
      <c r="B450" s="3"/>
      <c r="C450" s="3"/>
      <c r="D450" s="3"/>
      <c r="E450" s="3"/>
      <c r="F450" s="3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4"/>
      <c r="AE450" s="22"/>
      <c r="AF450" s="3"/>
      <c r="AG450" s="3"/>
      <c r="AH450" s="3"/>
      <c r="AI450" s="22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</row>
    <row r="451" spans="1:55">
      <c r="A451" s="3"/>
      <c r="B451" s="3"/>
      <c r="C451" s="3"/>
      <c r="D451" s="3"/>
      <c r="E451" s="3"/>
      <c r="F451" s="3"/>
      <c r="G451" s="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4"/>
      <c r="AE451" s="22"/>
      <c r="AF451" s="3"/>
      <c r="AG451" s="3"/>
      <c r="AH451" s="3"/>
      <c r="AI451" s="22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</row>
    <row r="452" spans="1:55">
      <c r="A452" s="3"/>
      <c r="B452" s="3"/>
      <c r="C452" s="3"/>
      <c r="D452" s="3"/>
      <c r="E452" s="3"/>
      <c r="F452" s="3"/>
      <c r="G452" s="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4"/>
      <c r="AE452" s="22"/>
      <c r="AF452" s="3"/>
      <c r="AG452" s="3"/>
      <c r="AH452" s="3"/>
      <c r="AI452" s="22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</row>
    <row r="453" spans="1:55">
      <c r="A453" s="3"/>
      <c r="B453" s="3"/>
      <c r="C453" s="3"/>
      <c r="D453" s="3"/>
      <c r="E453" s="3"/>
      <c r="F453" s="3"/>
      <c r="G453" s="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4"/>
      <c r="AE453" s="22"/>
      <c r="AF453" s="3"/>
      <c r="AG453" s="3"/>
      <c r="AH453" s="3"/>
      <c r="AI453" s="22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</row>
    <row r="454" spans="1:55">
      <c r="A454" s="3"/>
      <c r="B454" s="3"/>
      <c r="C454" s="3"/>
      <c r="D454" s="3"/>
      <c r="E454" s="3"/>
      <c r="F454" s="3"/>
      <c r="G454" s="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4"/>
      <c r="AE454" s="22"/>
      <c r="AF454" s="3"/>
      <c r="AG454" s="3"/>
      <c r="AH454" s="3"/>
      <c r="AI454" s="22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</row>
    <row r="455" spans="1:55">
      <c r="A455" s="3"/>
      <c r="B455" s="3"/>
      <c r="C455" s="3"/>
      <c r="D455" s="3"/>
      <c r="E455" s="3"/>
      <c r="F455" s="3"/>
      <c r="G455" s="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4"/>
      <c r="AE455" s="22"/>
      <c r="AF455" s="3"/>
      <c r="AG455" s="3"/>
      <c r="AH455" s="3"/>
      <c r="AI455" s="22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</row>
    <row r="456" spans="1:55">
      <c r="A456" s="3"/>
      <c r="B456" s="3"/>
      <c r="C456" s="3"/>
      <c r="D456" s="3"/>
      <c r="E456" s="3"/>
      <c r="F456" s="3"/>
      <c r="G456" s="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4"/>
      <c r="AE456" s="22"/>
      <c r="AF456" s="3"/>
      <c r="AG456" s="3"/>
      <c r="AH456" s="3"/>
      <c r="AI456" s="22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</row>
    <row r="457" spans="1:55">
      <c r="A457" s="3"/>
      <c r="B457" s="3"/>
      <c r="C457" s="3"/>
      <c r="D457" s="3"/>
      <c r="E457" s="3"/>
      <c r="F457" s="3"/>
      <c r="G457" s="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4"/>
      <c r="AE457" s="22"/>
      <c r="AF457" s="3"/>
      <c r="AG457" s="3"/>
      <c r="AH457" s="3"/>
      <c r="AI457" s="22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</row>
    <row r="458" spans="1:55">
      <c r="A458" s="3"/>
      <c r="B458" s="3"/>
      <c r="C458" s="3"/>
      <c r="D458" s="3"/>
      <c r="E458" s="3"/>
      <c r="F458" s="3"/>
      <c r="G458" s="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4"/>
      <c r="AE458" s="22"/>
      <c r="AF458" s="3"/>
      <c r="AG458" s="3"/>
      <c r="AH458" s="3"/>
      <c r="AI458" s="22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</row>
    <row r="459" spans="1:55">
      <c r="A459" s="3"/>
      <c r="B459" s="3"/>
      <c r="C459" s="3"/>
      <c r="D459" s="3"/>
      <c r="E459" s="3"/>
      <c r="F459" s="3"/>
      <c r="G459" s="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4"/>
      <c r="AE459" s="22"/>
      <c r="AF459" s="3"/>
      <c r="AG459" s="3"/>
      <c r="AH459" s="3"/>
      <c r="AI459" s="22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</row>
    <row r="460" spans="1:55">
      <c r="A460" s="3"/>
      <c r="B460" s="3"/>
      <c r="C460" s="3"/>
      <c r="D460" s="3"/>
      <c r="E460" s="3"/>
      <c r="F460" s="3"/>
      <c r="G460" s="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4"/>
      <c r="AE460" s="22"/>
      <c r="AF460" s="3"/>
      <c r="AG460" s="3"/>
      <c r="AH460" s="3"/>
      <c r="AI460" s="22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</row>
    <row r="461" spans="1:55">
      <c r="A461" s="3"/>
      <c r="B461" s="3"/>
      <c r="C461" s="3"/>
      <c r="D461" s="3"/>
      <c r="E461" s="3"/>
      <c r="F461" s="3"/>
      <c r="G461" s="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4"/>
      <c r="AE461" s="22"/>
      <c r="AF461" s="3"/>
      <c r="AG461" s="3"/>
      <c r="AH461" s="3"/>
      <c r="AI461" s="22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</row>
    <row r="462" spans="1:55">
      <c r="A462" s="3"/>
      <c r="B462" s="3"/>
      <c r="C462" s="3"/>
      <c r="D462" s="3"/>
      <c r="E462" s="3"/>
      <c r="F462" s="3"/>
      <c r="G462" s="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4"/>
      <c r="AE462" s="22"/>
      <c r="AF462" s="3"/>
      <c r="AG462" s="3"/>
      <c r="AH462" s="3"/>
      <c r="AI462" s="22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</row>
    <row r="463" spans="1:55">
      <c r="A463" s="3"/>
      <c r="B463" s="3"/>
      <c r="C463" s="3"/>
      <c r="D463" s="3"/>
      <c r="E463" s="3"/>
      <c r="F463" s="3"/>
      <c r="G463" s="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4"/>
      <c r="AE463" s="22"/>
      <c r="AF463" s="3"/>
      <c r="AG463" s="3"/>
      <c r="AH463" s="3"/>
      <c r="AI463" s="22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</row>
    <row r="464" spans="1:55">
      <c r="A464" s="3"/>
      <c r="B464" s="3"/>
      <c r="C464" s="3"/>
      <c r="D464" s="3"/>
      <c r="E464" s="3"/>
      <c r="F464" s="3"/>
      <c r="G464" s="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4"/>
      <c r="AE464" s="22"/>
      <c r="AF464" s="3"/>
      <c r="AG464" s="3"/>
      <c r="AH464" s="3"/>
      <c r="AI464" s="22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</row>
    <row r="465" spans="1:55">
      <c r="A465" s="3"/>
      <c r="B465" s="3"/>
      <c r="C465" s="3"/>
      <c r="D465" s="3"/>
      <c r="E465" s="3"/>
      <c r="F465" s="3"/>
      <c r="G465" s="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4"/>
      <c r="AE465" s="22"/>
      <c r="AF465" s="3"/>
      <c r="AG465" s="3"/>
      <c r="AH465" s="3"/>
      <c r="AI465" s="22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</row>
    <row r="466" spans="1:55">
      <c r="A466" s="3"/>
      <c r="B466" s="3"/>
      <c r="C466" s="3"/>
      <c r="D466" s="3"/>
      <c r="E466" s="3"/>
      <c r="F466" s="3"/>
      <c r="G466" s="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4"/>
      <c r="AE466" s="22"/>
      <c r="AF466" s="3"/>
      <c r="AG466" s="3"/>
      <c r="AH466" s="3"/>
      <c r="AI466" s="22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</row>
    <row r="467" spans="1:55">
      <c r="A467" s="3"/>
      <c r="B467" s="3"/>
      <c r="C467" s="3"/>
      <c r="D467" s="3"/>
      <c r="E467" s="3"/>
      <c r="F467" s="3"/>
      <c r="G467" s="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4"/>
      <c r="AE467" s="22"/>
      <c r="AF467" s="3"/>
      <c r="AG467" s="3"/>
      <c r="AH467" s="3"/>
      <c r="AI467" s="22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</row>
    <row r="468" spans="1:55">
      <c r="A468" s="3"/>
      <c r="B468" s="3"/>
      <c r="C468" s="3"/>
      <c r="D468" s="3"/>
      <c r="E468" s="3"/>
      <c r="F468" s="3"/>
      <c r="G468" s="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4"/>
      <c r="AE468" s="22"/>
      <c r="AF468" s="3"/>
      <c r="AG468" s="3"/>
      <c r="AH468" s="3"/>
      <c r="AI468" s="22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</row>
    <row r="469" spans="1:55">
      <c r="A469" s="3"/>
      <c r="B469" s="3"/>
      <c r="C469" s="3"/>
      <c r="D469" s="3"/>
      <c r="E469" s="3"/>
      <c r="F469" s="3"/>
      <c r="G469" s="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4"/>
      <c r="AE469" s="22"/>
      <c r="AF469" s="3"/>
      <c r="AG469" s="3"/>
      <c r="AH469" s="3"/>
      <c r="AI469" s="22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</row>
    <row r="470" spans="1:55">
      <c r="A470" s="3"/>
      <c r="B470" s="3"/>
      <c r="C470" s="3"/>
      <c r="D470" s="3"/>
      <c r="E470" s="3"/>
      <c r="F470" s="3"/>
      <c r="G470" s="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4"/>
      <c r="AE470" s="22"/>
      <c r="AF470" s="3"/>
      <c r="AG470" s="3"/>
      <c r="AH470" s="3"/>
      <c r="AI470" s="22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</row>
    <row r="471" spans="1:55">
      <c r="A471" s="3"/>
      <c r="B471" s="3"/>
      <c r="C471" s="3"/>
      <c r="D471" s="3"/>
      <c r="E471" s="3"/>
      <c r="F471" s="3"/>
      <c r="G471" s="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4"/>
      <c r="AE471" s="22"/>
      <c r="AF471" s="3"/>
      <c r="AG471" s="3"/>
      <c r="AH471" s="3"/>
      <c r="AI471" s="22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</row>
    <row r="472" spans="1:55">
      <c r="A472" s="3"/>
      <c r="B472" s="3"/>
      <c r="C472" s="3"/>
      <c r="D472" s="3"/>
      <c r="E472" s="3"/>
      <c r="F472" s="3"/>
      <c r="G472" s="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4"/>
      <c r="AE472" s="22"/>
      <c r="AF472" s="3"/>
      <c r="AG472" s="3"/>
      <c r="AH472" s="3"/>
      <c r="AI472" s="22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</row>
    <row r="473" spans="1:55">
      <c r="A473" s="3"/>
      <c r="B473" s="3"/>
      <c r="C473" s="3"/>
      <c r="D473" s="3"/>
      <c r="E473" s="3"/>
      <c r="F473" s="3"/>
      <c r="G473" s="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4"/>
      <c r="AE473" s="22"/>
      <c r="AF473" s="3"/>
      <c r="AG473" s="3"/>
      <c r="AH473" s="3"/>
      <c r="AI473" s="22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</row>
    <row r="474" spans="1:55">
      <c r="A474" s="3"/>
      <c r="B474" s="3"/>
      <c r="C474" s="3"/>
      <c r="D474" s="3"/>
      <c r="E474" s="3"/>
      <c r="F474" s="3"/>
      <c r="G474" s="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4"/>
      <c r="AE474" s="22"/>
      <c r="AF474" s="3"/>
      <c r="AG474" s="3"/>
      <c r="AH474" s="3"/>
      <c r="AI474" s="22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</row>
    <row r="475" spans="1:55">
      <c r="A475" s="3"/>
      <c r="B475" s="3"/>
      <c r="C475" s="3"/>
      <c r="D475" s="3"/>
      <c r="E475" s="3"/>
      <c r="F475" s="3"/>
      <c r="G475" s="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4"/>
      <c r="AE475" s="22"/>
      <c r="AF475" s="3"/>
      <c r="AG475" s="3"/>
      <c r="AH475" s="3"/>
      <c r="AI475" s="22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</row>
    <row r="476" spans="1:55">
      <c r="A476" s="3"/>
      <c r="B476" s="3"/>
      <c r="C476" s="3"/>
      <c r="D476" s="3"/>
      <c r="E476" s="3"/>
      <c r="F476" s="3"/>
      <c r="G476" s="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4"/>
      <c r="AE476" s="22"/>
      <c r="AF476" s="3"/>
      <c r="AG476" s="3"/>
      <c r="AH476" s="3"/>
      <c r="AI476" s="22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</row>
    <row r="477" spans="1:55">
      <c r="A477" s="3"/>
      <c r="B477" s="3"/>
      <c r="C477" s="3"/>
      <c r="D477" s="3"/>
      <c r="E477" s="3"/>
      <c r="F477" s="3"/>
      <c r="G477" s="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4"/>
      <c r="AE477" s="22"/>
      <c r="AF477" s="3"/>
      <c r="AG477" s="3"/>
      <c r="AH477" s="3"/>
      <c r="AI477" s="22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</row>
    <row r="478" spans="1:55">
      <c r="A478" s="3"/>
      <c r="B478" s="3"/>
      <c r="C478" s="3"/>
      <c r="D478" s="3"/>
      <c r="E478" s="3"/>
      <c r="F478" s="3"/>
      <c r="G478" s="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4"/>
      <c r="AE478" s="22"/>
      <c r="AF478" s="3"/>
      <c r="AG478" s="3"/>
      <c r="AH478" s="3"/>
      <c r="AI478" s="22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</row>
    <row r="479" spans="1:55">
      <c r="A479" s="3"/>
      <c r="B479" s="3"/>
      <c r="C479" s="3"/>
      <c r="D479" s="3"/>
      <c r="E479" s="3"/>
      <c r="F479" s="3"/>
      <c r="G479" s="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4"/>
      <c r="AE479" s="22"/>
      <c r="AF479" s="3"/>
      <c r="AG479" s="3"/>
      <c r="AH479" s="3"/>
      <c r="AI479" s="22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</row>
    <row r="480" spans="1:55">
      <c r="A480" s="3"/>
      <c r="B480" s="3"/>
      <c r="C480" s="3"/>
      <c r="D480" s="3"/>
      <c r="E480" s="3"/>
      <c r="F480" s="3"/>
      <c r="G480" s="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4"/>
      <c r="AE480" s="22"/>
      <c r="AF480" s="3"/>
      <c r="AG480" s="3"/>
      <c r="AH480" s="3"/>
      <c r="AI480" s="22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</row>
    <row r="481" spans="1:55">
      <c r="A481" s="3"/>
      <c r="B481" s="3"/>
      <c r="C481" s="3"/>
      <c r="D481" s="3"/>
      <c r="E481" s="3"/>
      <c r="F481" s="3"/>
      <c r="G481" s="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4"/>
      <c r="AE481" s="22"/>
      <c r="AF481" s="3"/>
      <c r="AG481" s="3"/>
      <c r="AH481" s="3"/>
      <c r="AI481" s="22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</row>
    <row r="482" spans="1:55">
      <c r="A482" s="3"/>
      <c r="B482" s="3"/>
      <c r="C482" s="3"/>
      <c r="D482" s="3"/>
      <c r="E482" s="3"/>
      <c r="F482" s="3"/>
      <c r="G482" s="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4"/>
      <c r="AE482" s="22"/>
      <c r="AF482" s="3"/>
      <c r="AG482" s="3"/>
      <c r="AH482" s="3"/>
      <c r="AI482" s="22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</row>
    <row r="483" spans="1:55">
      <c r="A483" s="3"/>
      <c r="B483" s="3"/>
      <c r="C483" s="3"/>
      <c r="D483" s="3"/>
      <c r="E483" s="3"/>
      <c r="F483" s="3"/>
      <c r="G483" s="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4"/>
      <c r="AE483" s="22"/>
      <c r="AF483" s="3"/>
      <c r="AG483" s="3"/>
      <c r="AH483" s="3"/>
      <c r="AI483" s="22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</row>
    <row r="484" spans="1:55">
      <c r="A484" s="3"/>
      <c r="B484" s="3"/>
      <c r="C484" s="3"/>
      <c r="D484" s="3"/>
      <c r="E484" s="3"/>
      <c r="F484" s="3"/>
      <c r="G484" s="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4"/>
      <c r="AE484" s="22"/>
      <c r="AF484" s="3"/>
      <c r="AG484" s="3"/>
      <c r="AH484" s="3"/>
      <c r="AI484" s="22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</row>
    <row r="485" spans="1:55">
      <c r="A485" s="3"/>
      <c r="B485" s="3"/>
      <c r="C485" s="3"/>
      <c r="D485" s="3"/>
      <c r="E485" s="3"/>
      <c r="F485" s="3"/>
      <c r="G485" s="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4"/>
      <c r="AE485" s="22"/>
      <c r="AF485" s="3"/>
      <c r="AG485" s="3"/>
      <c r="AH485" s="3"/>
      <c r="AI485" s="22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</row>
    <row r="486" spans="1:55">
      <c r="A486" s="3"/>
      <c r="B486" s="3"/>
      <c r="C486" s="3"/>
      <c r="D486" s="3"/>
      <c r="E486" s="3"/>
      <c r="F486" s="3"/>
      <c r="G486" s="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4"/>
      <c r="AE486" s="22"/>
      <c r="AF486" s="3"/>
      <c r="AG486" s="3"/>
      <c r="AH486" s="3"/>
      <c r="AI486" s="22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</row>
    <row r="487" spans="1:55">
      <c r="A487" s="3"/>
      <c r="B487" s="3"/>
      <c r="C487" s="3"/>
      <c r="D487" s="3"/>
      <c r="E487" s="3"/>
      <c r="F487" s="3"/>
      <c r="G487" s="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4"/>
      <c r="AE487" s="22"/>
      <c r="AF487" s="3"/>
      <c r="AG487" s="3"/>
      <c r="AH487" s="3"/>
      <c r="AI487" s="22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</row>
    <row r="488" spans="1:55">
      <c r="A488" s="3"/>
      <c r="B488" s="3"/>
      <c r="C488" s="3"/>
      <c r="D488" s="3"/>
      <c r="E488" s="3"/>
      <c r="F488" s="3"/>
      <c r="G488" s="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4"/>
      <c r="AE488" s="22"/>
      <c r="AF488" s="3"/>
      <c r="AG488" s="3"/>
      <c r="AH488" s="3"/>
      <c r="AI488" s="22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</row>
  </sheetData>
  <autoFilter ref="A3:AI78" xr:uid="{00000000-0009-0000-0000-000000000000}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2025-06-16T11:50:00Z</dcterms:created>
  <dcterms:modified xsi:type="dcterms:W3CDTF">2025-06-29T06:57:42Z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DA8FFB5993574601B8B2F9B7688CF2BA_12</vt:lpwstr>
  </property>
  <property fmtid="{D5CDD505-2E9C-101B-9397-08002B2CF9AE}" pid="3" name="KSOProductBuildVer">
    <vt:lpwstr>1049-12.2.0.21179</vt:lpwstr>
  </property>
</Properties>
</file>