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Краснодар_филиалы\2025\06,25\23,06,25 ПОКОМ КИ Сочи\"/>
    </mc:Choice>
  </mc:AlternateContent>
  <xr:revisionPtr revIDLastSave="0" documentId="13_ncr:1_{3EDBD7B5-9894-44DD-B623-734CBC78E6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91029"/>
</workbook>
</file>

<file path=xl/calcChain.xml><?xml version="1.0" encoding="utf-8"?>
<calcChain xmlns="http://schemas.openxmlformats.org/spreadsheetml/2006/main">
  <c r="R79" i="1" l="1"/>
  <c r="R51" i="1"/>
  <c r="AH51" i="1" s="1"/>
  <c r="R49" i="1"/>
  <c r="R28" i="1"/>
  <c r="R27" i="1"/>
  <c r="AH27" i="1" s="1"/>
  <c r="R78" i="1"/>
  <c r="R53" i="1"/>
  <c r="R52" i="1"/>
  <c r="R37" i="1"/>
  <c r="R10" i="1"/>
  <c r="R8" i="1"/>
  <c r="R7" i="1"/>
  <c r="R9" i="1"/>
  <c r="AH9" i="1" s="1"/>
  <c r="R11" i="1"/>
  <c r="AH11" i="1" s="1"/>
  <c r="R13" i="1"/>
  <c r="AH13" i="1" s="1"/>
  <c r="R15" i="1"/>
  <c r="AH15" i="1" s="1"/>
  <c r="R16" i="1"/>
  <c r="R17" i="1"/>
  <c r="AH17" i="1" s="1"/>
  <c r="R19" i="1"/>
  <c r="AH19" i="1" s="1"/>
  <c r="R21" i="1"/>
  <c r="AH21" i="1" s="1"/>
  <c r="R22" i="1"/>
  <c r="R29" i="1"/>
  <c r="AH29" i="1" s="1"/>
  <c r="R31" i="1"/>
  <c r="AH31" i="1" s="1"/>
  <c r="R33" i="1"/>
  <c r="AH33" i="1" s="1"/>
  <c r="R34" i="1"/>
  <c r="R40" i="1"/>
  <c r="R41" i="1"/>
  <c r="AH41" i="1" s="1"/>
  <c r="AH45" i="1"/>
  <c r="R46" i="1"/>
  <c r="R48" i="1"/>
  <c r="R57" i="1"/>
  <c r="AH57" i="1" s="1"/>
  <c r="AH59" i="1"/>
  <c r="R60" i="1"/>
  <c r="R64" i="1"/>
  <c r="R70" i="1"/>
  <c r="R71" i="1"/>
  <c r="AH71" i="1" s="1"/>
  <c r="R72" i="1"/>
  <c r="R73" i="1"/>
  <c r="AH73" i="1" s="1"/>
  <c r="R74" i="1"/>
  <c r="R75" i="1"/>
  <c r="AH75" i="1" s="1"/>
  <c r="R76" i="1"/>
  <c r="R77" i="1"/>
  <c r="AH77" i="1" s="1"/>
  <c r="R80" i="1"/>
  <c r="R84" i="1"/>
  <c r="AH84" i="1" s="1"/>
  <c r="R85" i="1"/>
  <c r="R88" i="1"/>
  <c r="AH88" i="1" s="1"/>
  <c r="R89" i="1"/>
  <c r="AH89" i="1" s="1"/>
  <c r="R95" i="1"/>
  <c r="AH95" i="1" s="1"/>
  <c r="R96" i="1"/>
  <c r="AH96" i="1" s="1"/>
  <c r="R97" i="1"/>
  <c r="AH97" i="1" s="1"/>
  <c r="R98" i="1"/>
  <c r="AH98" i="1" s="1"/>
  <c r="R99" i="1"/>
  <c r="AH99" i="1" s="1"/>
  <c r="R100" i="1"/>
  <c r="AH100" i="1" s="1"/>
  <c r="R101" i="1"/>
  <c r="AH101" i="1" s="1"/>
  <c r="R102" i="1"/>
  <c r="AH102" i="1" s="1"/>
  <c r="R6" i="1"/>
  <c r="AH6" i="1" s="1"/>
  <c r="AH23" i="1"/>
  <c r="AH81" i="1"/>
  <c r="AH85" i="1"/>
  <c r="AH80" i="1" l="1"/>
  <c r="AH76" i="1"/>
  <c r="AH74" i="1"/>
  <c r="AH72" i="1"/>
  <c r="AH70" i="1"/>
  <c r="AH64" i="1"/>
  <c r="AH60" i="1"/>
  <c r="AH48" i="1"/>
  <c r="AH46" i="1"/>
  <c r="AH40" i="1"/>
  <c r="AH34" i="1"/>
  <c r="AH24" i="1"/>
  <c r="AH22" i="1"/>
  <c r="AH16" i="1"/>
  <c r="AH14" i="1"/>
  <c r="F46" i="1"/>
  <c r="E26" i="1"/>
  <c r="L26" i="1" s="1"/>
  <c r="E68" i="1"/>
  <c r="L68" i="1" s="1"/>
  <c r="F52" i="1"/>
  <c r="E52" i="1"/>
  <c r="L52" i="1" s="1"/>
  <c r="E47" i="1"/>
  <c r="P47" i="1" s="1"/>
  <c r="V47" i="1" s="1"/>
  <c r="P7" i="1"/>
  <c r="P8" i="1"/>
  <c r="P9" i="1"/>
  <c r="P10" i="1"/>
  <c r="P11" i="1"/>
  <c r="P12" i="1"/>
  <c r="V12" i="1" s="1"/>
  <c r="P13" i="1"/>
  <c r="P14" i="1"/>
  <c r="V14" i="1" s="1"/>
  <c r="P15" i="1"/>
  <c r="P16" i="1"/>
  <c r="V16" i="1" s="1"/>
  <c r="P17" i="1"/>
  <c r="P18" i="1"/>
  <c r="V18" i="1" s="1"/>
  <c r="P19" i="1"/>
  <c r="P20" i="1"/>
  <c r="V20" i="1" s="1"/>
  <c r="P21" i="1"/>
  <c r="P22" i="1"/>
  <c r="V22" i="1" s="1"/>
  <c r="P23" i="1"/>
  <c r="P24" i="1"/>
  <c r="V24" i="1" s="1"/>
  <c r="P25" i="1"/>
  <c r="V25" i="1" s="1"/>
  <c r="P27" i="1"/>
  <c r="P28" i="1"/>
  <c r="V28" i="1" s="1"/>
  <c r="P29" i="1"/>
  <c r="P30" i="1"/>
  <c r="V30" i="1" s="1"/>
  <c r="P31" i="1"/>
  <c r="P32" i="1"/>
  <c r="V32" i="1" s="1"/>
  <c r="P33" i="1"/>
  <c r="P34" i="1"/>
  <c r="V34" i="1" s="1"/>
  <c r="P35" i="1"/>
  <c r="V35" i="1" s="1"/>
  <c r="P36" i="1"/>
  <c r="V36" i="1" s="1"/>
  <c r="P37" i="1"/>
  <c r="P38" i="1"/>
  <c r="V38" i="1" s="1"/>
  <c r="P39" i="1"/>
  <c r="V39" i="1" s="1"/>
  <c r="P40" i="1"/>
  <c r="V40" i="1" s="1"/>
  <c r="P41" i="1"/>
  <c r="P42" i="1"/>
  <c r="V42" i="1" s="1"/>
  <c r="P43" i="1"/>
  <c r="V43" i="1" s="1"/>
  <c r="P44" i="1"/>
  <c r="V44" i="1" s="1"/>
  <c r="P45" i="1"/>
  <c r="P46" i="1"/>
  <c r="P48" i="1"/>
  <c r="V48" i="1" s="1"/>
  <c r="P49" i="1"/>
  <c r="V49" i="1" s="1"/>
  <c r="P50" i="1"/>
  <c r="V50" i="1" s="1"/>
  <c r="P51" i="1"/>
  <c r="P53" i="1"/>
  <c r="P54" i="1"/>
  <c r="V54" i="1" s="1"/>
  <c r="P55" i="1"/>
  <c r="V55" i="1" s="1"/>
  <c r="P56" i="1"/>
  <c r="V56" i="1" s="1"/>
  <c r="P57" i="1"/>
  <c r="P58" i="1"/>
  <c r="V58" i="1" s="1"/>
  <c r="P59" i="1"/>
  <c r="P60" i="1"/>
  <c r="V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9" i="1"/>
  <c r="V69" i="1" s="1"/>
  <c r="P70" i="1"/>
  <c r="V70" i="1" s="1"/>
  <c r="P71" i="1"/>
  <c r="P72" i="1"/>
  <c r="V72" i="1" s="1"/>
  <c r="P73" i="1"/>
  <c r="P74" i="1"/>
  <c r="V74" i="1" s="1"/>
  <c r="P75" i="1"/>
  <c r="P76" i="1"/>
  <c r="V76" i="1" s="1"/>
  <c r="P77" i="1"/>
  <c r="P78" i="1"/>
  <c r="P79" i="1"/>
  <c r="V79" i="1" s="1"/>
  <c r="P80" i="1"/>
  <c r="V80" i="1" s="1"/>
  <c r="P81" i="1"/>
  <c r="P82" i="1"/>
  <c r="V82" i="1" s="1"/>
  <c r="P83" i="1"/>
  <c r="V83" i="1" s="1"/>
  <c r="P84" i="1"/>
  <c r="P85" i="1"/>
  <c r="P86" i="1"/>
  <c r="V86" i="1" s="1"/>
  <c r="P87" i="1"/>
  <c r="V87" i="1" s="1"/>
  <c r="P88" i="1"/>
  <c r="P89" i="1"/>
  <c r="P90" i="1"/>
  <c r="V90" i="1" s="1"/>
  <c r="P91" i="1"/>
  <c r="V91" i="1" s="1"/>
  <c r="P92" i="1"/>
  <c r="V92" i="1" s="1"/>
  <c r="P93" i="1"/>
  <c r="V93" i="1" s="1"/>
  <c r="P94" i="1"/>
  <c r="V94" i="1" s="1"/>
  <c r="P95" i="1"/>
  <c r="P96" i="1"/>
  <c r="P97" i="1"/>
  <c r="P98" i="1"/>
  <c r="P99" i="1"/>
  <c r="P100" i="1"/>
  <c r="P101" i="1"/>
  <c r="P102" i="1"/>
  <c r="P6" i="1"/>
  <c r="U6" i="1" s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P26" i="1" l="1"/>
  <c r="V26" i="1" s="1"/>
  <c r="U46" i="1"/>
  <c r="U14" i="1"/>
  <c r="U16" i="1"/>
  <c r="U22" i="1"/>
  <c r="U24" i="1"/>
  <c r="U34" i="1"/>
  <c r="U40" i="1"/>
  <c r="U60" i="1"/>
  <c r="U64" i="1"/>
  <c r="V102" i="1"/>
  <c r="U102" i="1"/>
  <c r="V100" i="1"/>
  <c r="U100" i="1"/>
  <c r="V98" i="1"/>
  <c r="U98" i="1"/>
  <c r="V96" i="1"/>
  <c r="U96" i="1"/>
  <c r="V88" i="1"/>
  <c r="U88" i="1"/>
  <c r="V84" i="1"/>
  <c r="U84" i="1"/>
  <c r="V59" i="1"/>
  <c r="U59" i="1"/>
  <c r="V57" i="1"/>
  <c r="U57" i="1"/>
  <c r="V45" i="1"/>
  <c r="U45" i="1"/>
  <c r="V41" i="1"/>
  <c r="U41" i="1"/>
  <c r="V33" i="1"/>
  <c r="U33" i="1"/>
  <c r="V31" i="1"/>
  <c r="U31" i="1"/>
  <c r="V29" i="1"/>
  <c r="U29" i="1"/>
  <c r="V27" i="1"/>
  <c r="U27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U48" i="1"/>
  <c r="U70" i="1"/>
  <c r="U72" i="1"/>
  <c r="U74" i="1"/>
  <c r="U76" i="1"/>
  <c r="U80" i="1"/>
  <c r="V101" i="1"/>
  <c r="U101" i="1"/>
  <c r="V99" i="1"/>
  <c r="U99" i="1"/>
  <c r="V97" i="1"/>
  <c r="U97" i="1"/>
  <c r="V95" i="1"/>
  <c r="U95" i="1"/>
  <c r="V89" i="1"/>
  <c r="U89" i="1"/>
  <c r="V85" i="1"/>
  <c r="U85" i="1"/>
  <c r="V81" i="1"/>
  <c r="U81" i="1"/>
  <c r="V77" i="1"/>
  <c r="U77" i="1"/>
  <c r="V75" i="1"/>
  <c r="U75" i="1"/>
  <c r="V73" i="1"/>
  <c r="U73" i="1"/>
  <c r="V71" i="1"/>
  <c r="U71" i="1"/>
  <c r="V51" i="1"/>
  <c r="U51" i="1"/>
  <c r="V10" i="1"/>
  <c r="Q10" i="1"/>
  <c r="V8" i="1"/>
  <c r="Q8" i="1"/>
  <c r="V78" i="1"/>
  <c r="Q78" i="1"/>
  <c r="V53" i="1"/>
  <c r="Q53" i="1"/>
  <c r="V37" i="1"/>
  <c r="Q37" i="1"/>
  <c r="V7" i="1"/>
  <c r="Q7" i="1"/>
  <c r="P68" i="1"/>
  <c r="V68" i="1" s="1"/>
  <c r="P52" i="1"/>
  <c r="Q55" i="1"/>
  <c r="R55" i="1" s="1"/>
  <c r="Q63" i="1"/>
  <c r="R63" i="1" s="1"/>
  <c r="Q43" i="1"/>
  <c r="R43" i="1" s="1"/>
  <c r="Q54" i="1"/>
  <c r="Q61" i="1"/>
  <c r="R61" i="1" s="1"/>
  <c r="Q44" i="1"/>
  <c r="R44" i="1" s="1"/>
  <c r="Q56" i="1"/>
  <c r="R56" i="1" s="1"/>
  <c r="Q91" i="1"/>
  <c r="R91" i="1" s="1"/>
  <c r="Q49" i="1"/>
  <c r="Q26" i="1"/>
  <c r="R26" i="1" s="1"/>
  <c r="Q83" i="1"/>
  <c r="R83" i="1" s="1"/>
  <c r="Q42" i="1"/>
  <c r="R42" i="1" s="1"/>
  <c r="Q67" i="1"/>
  <c r="R67" i="1" s="1"/>
  <c r="Q28" i="1"/>
  <c r="Q69" i="1"/>
  <c r="R69" i="1" s="1"/>
  <c r="Q65" i="1"/>
  <c r="R65" i="1" s="1"/>
  <c r="Q36" i="1"/>
  <c r="Q32" i="1"/>
  <c r="R32" i="1" s="1"/>
  <c r="Q38" i="1"/>
  <c r="Q82" i="1"/>
  <c r="R82" i="1" s="1"/>
  <c r="Q86" i="1"/>
  <c r="R86" i="1" s="1"/>
  <c r="Q90" i="1"/>
  <c r="R90" i="1" s="1"/>
  <c r="Q92" i="1"/>
  <c r="R92" i="1" s="1"/>
  <c r="Q94" i="1"/>
  <c r="R94" i="1" s="1"/>
  <c r="V46" i="1"/>
  <c r="F5" i="1"/>
  <c r="Q12" i="1"/>
  <c r="R12" i="1" s="1"/>
  <c r="Q18" i="1"/>
  <c r="R18" i="1" s="1"/>
  <c r="Q20" i="1"/>
  <c r="R20" i="1" s="1"/>
  <c r="Q25" i="1"/>
  <c r="R25" i="1" s="1"/>
  <c r="Q30" i="1"/>
  <c r="Q35" i="1"/>
  <c r="R35" i="1" s="1"/>
  <c r="Q39" i="1"/>
  <c r="R39" i="1" s="1"/>
  <c r="Q47" i="1"/>
  <c r="Q50" i="1"/>
  <c r="R50" i="1" s="1"/>
  <c r="Q58" i="1"/>
  <c r="R58" i="1" s="1"/>
  <c r="Q62" i="1"/>
  <c r="R62" i="1" s="1"/>
  <c r="Q66" i="1"/>
  <c r="Q79" i="1"/>
  <c r="Q87" i="1"/>
  <c r="R87" i="1" s="1"/>
  <c r="Q93" i="1"/>
  <c r="R93" i="1" s="1"/>
  <c r="E5" i="1"/>
  <c r="L47" i="1"/>
  <c r="L5" i="1" s="1"/>
  <c r="V6" i="1"/>
  <c r="U87" i="1" l="1"/>
  <c r="AH87" i="1"/>
  <c r="AH66" i="1"/>
  <c r="U66" i="1"/>
  <c r="AH58" i="1"/>
  <c r="U58" i="1"/>
  <c r="AH47" i="1"/>
  <c r="U47" i="1"/>
  <c r="AH35" i="1"/>
  <c r="U35" i="1"/>
  <c r="AH25" i="1"/>
  <c r="U25" i="1"/>
  <c r="AH18" i="1"/>
  <c r="U18" i="1"/>
  <c r="AH94" i="1"/>
  <c r="U94" i="1"/>
  <c r="AH90" i="1"/>
  <c r="U90" i="1"/>
  <c r="AH82" i="1"/>
  <c r="U82" i="1"/>
  <c r="AH32" i="1"/>
  <c r="U32" i="1"/>
  <c r="AH65" i="1"/>
  <c r="U65" i="1"/>
  <c r="AH28" i="1"/>
  <c r="U28" i="1"/>
  <c r="AH42" i="1"/>
  <c r="U42" i="1"/>
  <c r="AH26" i="1"/>
  <c r="U26" i="1"/>
  <c r="U91" i="1"/>
  <c r="AH91" i="1"/>
  <c r="AH44" i="1"/>
  <c r="U44" i="1"/>
  <c r="AH54" i="1"/>
  <c r="U54" i="1"/>
  <c r="U63" i="1"/>
  <c r="AH63" i="1"/>
  <c r="AH7" i="1"/>
  <c r="U7" i="1"/>
  <c r="AH37" i="1"/>
  <c r="U37" i="1"/>
  <c r="AH53" i="1"/>
  <c r="U53" i="1"/>
  <c r="AH78" i="1"/>
  <c r="U78" i="1"/>
  <c r="AH8" i="1"/>
  <c r="U8" i="1"/>
  <c r="AH10" i="1"/>
  <c r="U10" i="1"/>
  <c r="AH93" i="1"/>
  <c r="U93" i="1"/>
  <c r="U79" i="1"/>
  <c r="AH79" i="1"/>
  <c r="AH62" i="1"/>
  <c r="U62" i="1"/>
  <c r="AH50" i="1"/>
  <c r="U50" i="1"/>
  <c r="AH39" i="1"/>
  <c r="U39" i="1"/>
  <c r="AH30" i="1"/>
  <c r="U30" i="1"/>
  <c r="AH20" i="1"/>
  <c r="U20" i="1"/>
  <c r="AH12" i="1"/>
  <c r="U12" i="1"/>
  <c r="AH92" i="1"/>
  <c r="U92" i="1"/>
  <c r="AH86" i="1"/>
  <c r="U86" i="1"/>
  <c r="AH38" i="1"/>
  <c r="U38" i="1"/>
  <c r="AH36" i="1"/>
  <c r="U36" i="1"/>
  <c r="AH69" i="1"/>
  <c r="U69" i="1"/>
  <c r="AH67" i="1"/>
  <c r="U67" i="1"/>
  <c r="U83" i="1"/>
  <c r="AH83" i="1"/>
  <c r="AH49" i="1"/>
  <c r="U49" i="1"/>
  <c r="AH56" i="1"/>
  <c r="U56" i="1"/>
  <c r="AH61" i="1"/>
  <c r="U61" i="1"/>
  <c r="AH43" i="1"/>
  <c r="U43" i="1"/>
  <c r="AH55" i="1"/>
  <c r="U55" i="1"/>
  <c r="Q68" i="1"/>
  <c r="R68" i="1" s="1"/>
  <c r="Q52" i="1"/>
  <c r="P5" i="1"/>
  <c r="V52" i="1"/>
  <c r="AH52" i="1" l="1"/>
  <c r="U52" i="1"/>
  <c r="R5" i="1"/>
  <c r="AH68" i="1"/>
  <c r="U68" i="1"/>
  <c r="Q5" i="1"/>
  <c r="AH5" i="1" l="1"/>
</calcChain>
</file>

<file path=xl/sharedStrings.xml><?xml version="1.0" encoding="utf-8"?>
<sst xmlns="http://schemas.openxmlformats.org/spreadsheetml/2006/main" count="412" uniqueCount="164">
  <si>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</si>
  <si>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</si>
  <si>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</si>
  <si>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</si>
  <si>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</si>
  <si>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</si>
  <si>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</si>
  <si>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</si>
  <si>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</si>
  <si>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</si>
  <si>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</si>
  <si>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</si>
  <si>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</si>
  <si>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</si>
  <si>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</si>
  <si>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</si>
  <si>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</si>
  <si>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</si>
  <si>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</si>
  <si>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</si>
  <si>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</si>
  <si>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</si>
  <si>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</si>
  <si>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</si>
  <si>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</si>
  <si>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</si>
  <si>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</si>
  <si>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</si>
  <si>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</si>
  <si>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</si>
  <si>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</si>
  <si>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</si>
  <si>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</si>
  <si>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</si>
  <si>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</si>
  <si>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</si>
  <si>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</si>
  <si>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</si>
  <si>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</si>
  <si>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</si>
  <si>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</si>
  <si>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</si>
  <si>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</si>
  <si>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</si>
  <si>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</si>
  <si>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</si>
  <si>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</si>
  <si>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</si>
  <si>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</si>
  <si>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</si>
  <si>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</si>
  <si>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</si>
  <si>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</si>
  <si>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</si>
  <si>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</si>
  <si>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</si>
  <si>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</si>
  <si>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</si>
  <si>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</si>
  <si>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</si>
  <si>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</si>
  <si>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</si>
  <si>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</si>
  <si>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</si>
  <si>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03,06,25 филиал обнулил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</si>
  <si>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</si>
  <si>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</si>
  <si>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</si>
  <si>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</si>
  <si>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</si>
  <si>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</si>
  <si>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</si>
  <si>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</si>
  <si>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</si>
  <si>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</si>
  <si>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</si>
  <si>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</si>
  <si>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</si>
  <si>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</si>
  <si>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</si>
  <si>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</si>
  <si>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</si>
  <si>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</si>
  <si>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</si>
  <si>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</si>
  <si>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</si>
  <si>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</si>
  <si>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</si>
  <si>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</si>
  <si>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</si>
  <si>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</si>
  <si>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необходимо увеличить продажи!!!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</si>
  <si>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</si>
  <si>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</si>
  <si>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</si>
  <si>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</si>
  <si>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</si>
  <si>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</si>
  <si>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</si>
  <si>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</si>
  <si>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</si>
  <si>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</si>
  <si>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</si>
  <si>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</si>
  <si>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</si>
  <si>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</si>
  <si>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</si>
  <si>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</si>
  <si>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</si>
  <si>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10,06,25 филиал обнулил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</si>
  <si>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</si>
  <si>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</si>
  <si>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</si>
  <si>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</si>
  <si>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</si>
  <si>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</si>
  <si>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17,06,25 филиал обнулил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</si>
  <si>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</si>
  <si>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</si>
  <si>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</si>
  <si>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</si>
  <si>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</si>
  <si>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</si>
  <si>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</si>
  <si>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</si>
  <si>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</si>
  <si>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</si>
  <si>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</si>
  <si>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</si>
  <si>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</si>
  <si>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</si>
  <si>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</si>
  <si>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</si>
  <si>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</si>
  <si>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</si>
  <si>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</si>
  <si>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</si>
  <si>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</si>
  <si>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</si>
  <si>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</si>
  <si>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</si>
  <si>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</si>
  <si>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</si>
  <si>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</si>
  <si>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</si>
  <si>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</si>
  <si>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</si>
  <si>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</si>
  <si>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</si>
  <si>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</si>
  <si>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</si>
  <si>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</si>
  <si>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</si>
  <si>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</si>
  <si>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</si>
  <si>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Рус ЮГ</t>
  </si>
  <si>
    <t xml:space="preserve">в достатке </t>
  </si>
  <si>
    <t>ув продаж</t>
  </si>
  <si>
    <t>привезенцева</t>
  </si>
  <si>
    <t>карат</t>
  </si>
  <si>
    <t xml:space="preserve">карат </t>
  </si>
  <si>
    <t>заказ</t>
  </si>
  <si>
    <t>26,06,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</si>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</sst>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4" fillId="0" borderId="1" xfId="1" applyNumberFormat="1" applyFont="1"/>
    <xf numFmtId="0" fontId="0" fillId="0" borderId="1" xfId="0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J6" sqref="J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5" width="7" customWidth="1"/>
    <col min="6" max="6" width="11.7109375" customWidth="1"/>
    <col min="7" max="7" width="5" style="9" customWidth="1"/>
    <col min="8" max="8" width="5" customWidth="1"/>
    <col min="9" max="9" width="12" customWidth="1"/>
    <col min="10" max="10" width="12" style="21" customWidth="1"/>
    <col min="11" max="12" width="7" customWidth="1"/>
    <col min="13" max="15" width="0.5703125" customWidth="1"/>
    <col min="16" max="17" width="7" customWidth="1"/>
    <col min="18" max="18" width="7" style="20" customWidth="1"/>
    <col min="19" max="19" width="7" customWidth="1"/>
    <col min="20" max="20" width="21" customWidth="1"/>
    <col min="21" max="22" width="5" customWidth="1"/>
    <col min="23" max="32" width="6" customWidth="1"/>
    <col min="33" max="33" width="48.7109375" customWidth="1"/>
    <col min="34" max="34" width="7" customWidth="1"/>
    <col min="35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163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161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 t="s">
        <v>162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7307.3949999999995</v>
      </c>
      <c r="F5" s="4">
        <f>SUM(F6:F495)</f>
        <v>7335.0820000000003</v>
      </c>
      <c r="G5" s="7"/>
      <c r="H5" s="1"/>
      <c r="I5" s="1"/>
      <c r="J5" s="1"/>
      <c r="K5" s="4">
        <f t="shared" ref="K5:S5" si="0">SUM(K6:K495)</f>
        <v>7168.0469999999996</v>
      </c>
      <c r="L5" s="4">
        <f t="shared" si="0"/>
        <v>139.34800000000007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1461.4789999999996</v>
      </c>
      <c r="Q5" s="4">
        <f t="shared" si="0"/>
        <v>9401.4084000000021</v>
      </c>
      <c r="R5" s="4">
        <f t="shared" si="0"/>
        <v>8588.8474000000024</v>
      </c>
      <c r="S5" s="4">
        <f t="shared" si="0"/>
        <v>8674</v>
      </c>
      <c r="T5" s="1"/>
      <c r="U5" s="1"/>
      <c r="V5" s="1"/>
      <c r="W5" s="4">
        <f t="shared" ref="W5:AF5" si="1">SUM(W6:W495)</f>
        <v>1256.8186000000001</v>
      </c>
      <c r="X5" s="4">
        <f t="shared" si="1"/>
        <v>965.29139999999973</v>
      </c>
      <c r="Y5" s="4">
        <f t="shared" si="1"/>
        <v>854.17820000000006</v>
      </c>
      <c r="Z5" s="4">
        <f t="shared" si="1"/>
        <v>1115.8427999999997</v>
      </c>
      <c r="AA5" s="4">
        <f t="shared" si="1"/>
        <v>710.89939999999979</v>
      </c>
      <c r="AB5" s="4">
        <f t="shared" si="1"/>
        <v>966.26520000000039</v>
      </c>
      <c r="AC5" s="4">
        <f t="shared" si="1"/>
        <v>893.20439999999985</v>
      </c>
      <c r="AD5" s="4">
        <f t="shared" si="1"/>
        <v>683.30600000000015</v>
      </c>
      <c r="AE5" s="4">
        <f t="shared" si="1"/>
        <v>639.89100000000008</v>
      </c>
      <c r="AF5" s="4">
        <f t="shared" si="1"/>
        <v>656.84860000000003</v>
      </c>
      <c r="AG5" s="1"/>
      <c r="AH5" s="4">
        <f>SUM(AH6:AH495)</f>
        <v>5231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18.884</v>
      </c>
      <c r="D6" s="1">
        <v>86.593000000000004</v>
      </c>
      <c r="E6" s="1">
        <v>25.689</v>
      </c>
      <c r="F6" s="1">
        <v>78.426000000000002</v>
      </c>
      <c r="G6" s="7">
        <v>1</v>
      </c>
      <c r="H6" s="1">
        <v>50</v>
      </c>
      <c r="I6" s="1" t="s">
        <v>37</v>
      </c>
      <c r="J6" s="1"/>
      <c r="K6" s="1">
        <v>27.3</v>
      </c>
      <c r="L6" s="1">
        <f t="shared" ref="L6:L37" si="2">E6-K6</f>
        <v>-1.6110000000000007</v>
      </c>
      <c r="M6" s="1"/>
      <c r="N6" s="1"/>
      <c r="O6" s="1"/>
      <c r="P6" s="1">
        <f>E6/5</f>
        <v>5.1378000000000004</v>
      </c>
      <c r="Q6" s="5"/>
      <c r="R6" s="5">
        <f>Q6</f>
        <v>0</v>
      </c>
      <c r="S6" s="5"/>
      <c r="T6" s="1"/>
      <c r="U6" s="1">
        <f>(F6+R6)/P6</f>
        <v>15.264510101599907</v>
      </c>
      <c r="V6" s="1">
        <f>(F6)/P6</f>
        <v>15.264510101599907</v>
      </c>
      <c r="W6" s="1">
        <v>4.8727999999999998</v>
      </c>
      <c r="X6" s="1">
        <v>10.0632</v>
      </c>
      <c r="Y6" s="1">
        <v>6.7197999999999993</v>
      </c>
      <c r="Z6" s="1">
        <v>8.9458000000000002</v>
      </c>
      <c r="AA6" s="1">
        <v>1.903</v>
      </c>
      <c r="AB6" s="1">
        <v>8.5456000000000003</v>
      </c>
      <c r="AC6" s="1">
        <v>0.55359999999999998</v>
      </c>
      <c r="AD6" s="1">
        <v>8.4474</v>
      </c>
      <c r="AE6" s="1">
        <v>2.6751999999999998</v>
      </c>
      <c r="AF6" s="1">
        <v>4.2896000000000001</v>
      </c>
      <c r="AG6" s="1"/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26.434999999999999</v>
      </c>
      <c r="D7" s="1">
        <v>76.016000000000005</v>
      </c>
      <c r="E7" s="1">
        <v>66.45</v>
      </c>
      <c r="F7" s="1">
        <v>24.812999999999999</v>
      </c>
      <c r="G7" s="7">
        <v>1</v>
      </c>
      <c r="H7" s="1">
        <v>45</v>
      </c>
      <c r="I7" s="1" t="s">
        <v>37</v>
      </c>
      <c r="J7" s="1"/>
      <c r="K7" s="1">
        <v>65.543999999999997</v>
      </c>
      <c r="L7" s="1">
        <f t="shared" si="2"/>
        <v>0.90600000000000591</v>
      </c>
      <c r="M7" s="1"/>
      <c r="N7" s="1"/>
      <c r="O7" s="1"/>
      <c r="P7" s="1">
        <f t="shared" ref="P7:P70" si="3">E7/5</f>
        <v>13.290000000000001</v>
      </c>
      <c r="Q7" s="5">
        <f>10*P7-F7</f>
        <v>108.087</v>
      </c>
      <c r="R7" s="5">
        <f>S7</f>
        <v>60</v>
      </c>
      <c r="S7" s="5">
        <v>60</v>
      </c>
      <c r="T7" s="1" t="s">
        <v>156</v>
      </c>
      <c r="U7" s="1">
        <f t="shared" ref="U7:U70" si="4">(F7+R7)/P7</f>
        <v>6.3817155756207669</v>
      </c>
      <c r="V7" s="1">
        <f t="shared" ref="V7:V70" si="5">(F7)/P7</f>
        <v>1.8670428893905189</v>
      </c>
      <c r="W7" s="1">
        <v>6.9733999999999998</v>
      </c>
      <c r="X7" s="1">
        <v>7.7051999999999996</v>
      </c>
      <c r="Y7" s="1">
        <v>7.1</v>
      </c>
      <c r="Z7" s="1">
        <v>7.0815999999999999</v>
      </c>
      <c r="AA7" s="1">
        <v>7.6092000000000004</v>
      </c>
      <c r="AB7" s="1">
        <v>7.3572000000000006</v>
      </c>
      <c r="AC7" s="1">
        <v>8.791599999999999</v>
      </c>
      <c r="AD7" s="1">
        <v>7.8555999999999999</v>
      </c>
      <c r="AE7" s="1">
        <v>8.1135999999999999</v>
      </c>
      <c r="AF7" s="1">
        <v>9.2059999999999995</v>
      </c>
      <c r="AG7" s="1"/>
      <c r="AH7" s="1">
        <f t="shared" ref="AH7:AH70" si="6">ROUND(G7*R7,0)</f>
        <v>60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40</v>
      </c>
      <c r="C8" s="1">
        <v>1</v>
      </c>
      <c r="D8" s="1">
        <v>682</v>
      </c>
      <c r="E8" s="1">
        <v>360</v>
      </c>
      <c r="F8" s="1">
        <v>291</v>
      </c>
      <c r="G8" s="7">
        <v>0.4</v>
      </c>
      <c r="H8" s="1">
        <v>50</v>
      </c>
      <c r="I8" s="1" t="s">
        <v>37</v>
      </c>
      <c r="J8" s="1"/>
      <c r="K8" s="1">
        <v>380</v>
      </c>
      <c r="L8" s="1">
        <f t="shared" si="2"/>
        <v>-20</v>
      </c>
      <c r="M8" s="1"/>
      <c r="N8" s="1"/>
      <c r="O8" s="1"/>
      <c r="P8" s="1">
        <f t="shared" si="3"/>
        <v>72</v>
      </c>
      <c r="Q8" s="5">
        <f>12*P8-F8</f>
        <v>573</v>
      </c>
      <c r="R8" s="5">
        <f>S8</f>
        <v>500</v>
      </c>
      <c r="S8" s="5">
        <v>500</v>
      </c>
      <c r="T8" s="1" t="s">
        <v>156</v>
      </c>
      <c r="U8" s="1">
        <f t="shared" si="4"/>
        <v>10.986111111111111</v>
      </c>
      <c r="V8" s="1">
        <f t="shared" si="5"/>
        <v>4.041666666666667</v>
      </c>
      <c r="W8" s="1">
        <v>40.200000000000003</v>
      </c>
      <c r="X8" s="1">
        <v>57</v>
      </c>
      <c r="Y8" s="1">
        <v>39.799999999999997</v>
      </c>
      <c r="Z8" s="1">
        <v>47</v>
      </c>
      <c r="AA8" s="1">
        <v>32.200000000000003</v>
      </c>
      <c r="AB8" s="1">
        <v>33.4</v>
      </c>
      <c r="AC8" s="1">
        <v>34.4</v>
      </c>
      <c r="AD8" s="1">
        <v>31.6</v>
      </c>
      <c r="AE8" s="1">
        <v>32.4</v>
      </c>
      <c r="AF8" s="1">
        <v>32.200000000000003</v>
      </c>
      <c r="AG8" s="1"/>
      <c r="AH8" s="1">
        <f t="shared" si="6"/>
        <v>200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1" t="s">
        <v>41</v>
      </c>
      <c r="B9" s="11" t="s">
        <v>40</v>
      </c>
      <c r="C9" s="11"/>
      <c r="D9" s="11"/>
      <c r="E9" s="11"/>
      <c r="F9" s="11"/>
      <c r="G9" s="12">
        <v>0</v>
      </c>
      <c r="H9" s="11">
        <v>31</v>
      </c>
      <c r="I9" s="11" t="s">
        <v>37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5">
        <f t="shared" ref="R9:R70" si="7">Q9</f>
        <v>0</v>
      </c>
      <c r="S9" s="13"/>
      <c r="T9" s="11"/>
      <c r="U9" s="1" t="e">
        <f t="shared" si="4"/>
        <v>#DIV/0!</v>
      </c>
      <c r="V9" s="11" t="e">
        <f t="shared" si="5"/>
        <v>#DIV/0!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 t="s">
        <v>42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40</v>
      </c>
      <c r="C10" s="1">
        <v>35</v>
      </c>
      <c r="D10" s="1">
        <v>541</v>
      </c>
      <c r="E10" s="1">
        <v>265</v>
      </c>
      <c r="F10" s="1">
        <v>280</v>
      </c>
      <c r="G10" s="7">
        <v>0.45</v>
      </c>
      <c r="H10" s="1">
        <v>45</v>
      </c>
      <c r="I10" s="1" t="s">
        <v>37</v>
      </c>
      <c r="J10" s="1"/>
      <c r="K10" s="1">
        <v>277</v>
      </c>
      <c r="L10" s="1">
        <f t="shared" si="2"/>
        <v>-12</v>
      </c>
      <c r="M10" s="1"/>
      <c r="N10" s="1"/>
      <c r="O10" s="1"/>
      <c r="P10" s="1">
        <f t="shared" si="3"/>
        <v>53</v>
      </c>
      <c r="Q10" s="5">
        <f>13*P10-F10</f>
        <v>409</v>
      </c>
      <c r="R10" s="5">
        <f>S10</f>
        <v>350</v>
      </c>
      <c r="S10" s="5">
        <v>350</v>
      </c>
      <c r="T10" s="1" t="s">
        <v>156</v>
      </c>
      <c r="U10" s="1">
        <f t="shared" si="4"/>
        <v>11.886792452830189</v>
      </c>
      <c r="V10" s="1">
        <f t="shared" si="5"/>
        <v>5.283018867924528</v>
      </c>
      <c r="W10" s="1">
        <v>35.6</v>
      </c>
      <c r="X10" s="1">
        <v>39.4</v>
      </c>
      <c r="Y10" s="1">
        <v>32.4</v>
      </c>
      <c r="Z10" s="1">
        <v>33.6</v>
      </c>
      <c r="AA10" s="1">
        <v>22</v>
      </c>
      <c r="AB10" s="1">
        <v>29.8</v>
      </c>
      <c r="AC10" s="1">
        <v>27</v>
      </c>
      <c r="AD10" s="1">
        <v>22.2</v>
      </c>
      <c r="AE10" s="1">
        <v>20</v>
      </c>
      <c r="AF10" s="1">
        <v>16.8</v>
      </c>
      <c r="AG10" s="1"/>
      <c r="AH10" s="1">
        <f t="shared" si="6"/>
        <v>158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44</v>
      </c>
      <c r="B11" s="11" t="s">
        <v>40</v>
      </c>
      <c r="C11" s="11"/>
      <c r="D11" s="11"/>
      <c r="E11" s="11"/>
      <c r="F11" s="11"/>
      <c r="G11" s="12">
        <v>0</v>
      </c>
      <c r="H11" s="11" t="e">
        <v>#N/A</v>
      </c>
      <c r="I11" s="11" t="s">
        <v>37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5">
        <f t="shared" si="7"/>
        <v>0</v>
      </c>
      <c r="S11" s="13"/>
      <c r="T11" s="11"/>
      <c r="U11" s="1" t="e">
        <f t="shared" si="4"/>
        <v>#DIV/0!</v>
      </c>
      <c r="V11" s="11" t="e">
        <f t="shared" si="5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-0.2</v>
      </c>
      <c r="AF11" s="11">
        <v>0</v>
      </c>
      <c r="AG11" s="11" t="s">
        <v>45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40</v>
      </c>
      <c r="C12" s="1">
        <v>34</v>
      </c>
      <c r="D12" s="1">
        <v>453</v>
      </c>
      <c r="E12" s="1">
        <v>220</v>
      </c>
      <c r="F12" s="1">
        <v>228</v>
      </c>
      <c r="G12" s="7">
        <v>0.45</v>
      </c>
      <c r="H12" s="1">
        <v>45</v>
      </c>
      <c r="I12" s="1" t="s">
        <v>37</v>
      </c>
      <c r="J12" s="1"/>
      <c r="K12" s="1">
        <v>275</v>
      </c>
      <c r="L12" s="1">
        <f t="shared" si="2"/>
        <v>-55</v>
      </c>
      <c r="M12" s="1"/>
      <c r="N12" s="1"/>
      <c r="O12" s="1"/>
      <c r="P12" s="1">
        <f t="shared" si="3"/>
        <v>44</v>
      </c>
      <c r="Q12" s="5">
        <f t="shared" ref="Q12" si="8">13*P12-F12</f>
        <v>344</v>
      </c>
      <c r="R12" s="5">
        <f t="shared" si="7"/>
        <v>344</v>
      </c>
      <c r="S12" s="5">
        <v>344</v>
      </c>
      <c r="T12" s="1"/>
      <c r="U12" s="1">
        <f t="shared" si="4"/>
        <v>13</v>
      </c>
      <c r="V12" s="1">
        <f t="shared" si="5"/>
        <v>5.1818181818181817</v>
      </c>
      <c r="W12" s="1">
        <v>35.6</v>
      </c>
      <c r="X12" s="1">
        <v>31.2</v>
      </c>
      <c r="Y12" s="1">
        <v>29.8</v>
      </c>
      <c r="Z12" s="1">
        <v>36.6</v>
      </c>
      <c r="AA12" s="1">
        <v>24</v>
      </c>
      <c r="AB12" s="1">
        <v>32.200000000000003</v>
      </c>
      <c r="AC12" s="1">
        <v>28.8</v>
      </c>
      <c r="AD12" s="1">
        <v>18.2</v>
      </c>
      <c r="AE12" s="1">
        <v>22.6</v>
      </c>
      <c r="AF12" s="1">
        <v>17</v>
      </c>
      <c r="AG12" s="1"/>
      <c r="AH12" s="1">
        <f t="shared" si="6"/>
        <v>155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47</v>
      </c>
      <c r="B13" s="1" t="s">
        <v>40</v>
      </c>
      <c r="C13" s="1"/>
      <c r="D13" s="1"/>
      <c r="E13" s="1"/>
      <c r="F13" s="1"/>
      <c r="G13" s="7">
        <v>0.5</v>
      </c>
      <c r="H13" s="1">
        <v>40</v>
      </c>
      <c r="I13" s="1" t="s">
        <v>37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>
        <f t="shared" si="7"/>
        <v>10</v>
      </c>
      <c r="S13" s="5">
        <v>10</v>
      </c>
      <c r="T13" s="1"/>
      <c r="U13" s="1" t="e">
        <f t="shared" si="4"/>
        <v>#DIV/0!</v>
      </c>
      <c r="V13" s="1" t="e">
        <f t="shared" si="5"/>
        <v>#DIV/0!</v>
      </c>
      <c r="W13" s="1">
        <v>-0.2</v>
      </c>
      <c r="X13" s="1">
        <v>0</v>
      </c>
      <c r="Y13" s="1">
        <v>0</v>
      </c>
      <c r="Z13" s="1">
        <v>-0.4</v>
      </c>
      <c r="AA13" s="1">
        <v>-1.8</v>
      </c>
      <c r="AB13" s="1">
        <v>-1</v>
      </c>
      <c r="AC13" s="1">
        <v>-0.4</v>
      </c>
      <c r="AD13" s="1">
        <v>-0.2</v>
      </c>
      <c r="AE13" s="1">
        <v>2.8</v>
      </c>
      <c r="AF13" s="1">
        <v>4.5999999999999996</v>
      </c>
      <c r="AG13" s="10" t="s">
        <v>48</v>
      </c>
      <c r="AH13" s="1">
        <f t="shared" si="6"/>
        <v>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40</v>
      </c>
      <c r="C14" s="1">
        <v>5</v>
      </c>
      <c r="D14" s="1">
        <v>10</v>
      </c>
      <c r="E14" s="1">
        <v>5</v>
      </c>
      <c r="F14" s="1">
        <v>10</v>
      </c>
      <c r="G14" s="7">
        <v>0.4</v>
      </c>
      <c r="H14" s="1">
        <v>50</v>
      </c>
      <c r="I14" s="1" t="s">
        <v>37</v>
      </c>
      <c r="J14" s="1"/>
      <c r="K14" s="1">
        <v>5</v>
      </c>
      <c r="L14" s="1">
        <f t="shared" si="2"/>
        <v>0</v>
      </c>
      <c r="M14" s="1"/>
      <c r="N14" s="1"/>
      <c r="O14" s="1"/>
      <c r="P14" s="1">
        <f t="shared" si="3"/>
        <v>1</v>
      </c>
      <c r="Q14" s="5">
        <v>6</v>
      </c>
      <c r="R14" s="5">
        <v>10</v>
      </c>
      <c r="S14" s="5">
        <v>30</v>
      </c>
      <c r="T14" s="1" t="s">
        <v>157</v>
      </c>
      <c r="U14" s="1">
        <f t="shared" si="4"/>
        <v>20</v>
      </c>
      <c r="V14" s="1">
        <f t="shared" si="5"/>
        <v>10</v>
      </c>
      <c r="W14" s="1">
        <v>1</v>
      </c>
      <c r="X14" s="1">
        <v>0.6</v>
      </c>
      <c r="Y14" s="1">
        <v>0.8</v>
      </c>
      <c r="Z14" s="1">
        <v>1.4</v>
      </c>
      <c r="AA14" s="1">
        <v>0.6</v>
      </c>
      <c r="AB14" s="1">
        <v>0.6</v>
      </c>
      <c r="AC14" s="1">
        <v>0</v>
      </c>
      <c r="AD14" s="1">
        <v>0.4</v>
      </c>
      <c r="AE14" s="1">
        <v>0.6</v>
      </c>
      <c r="AF14" s="1">
        <v>0.4</v>
      </c>
      <c r="AG14" s="1"/>
      <c r="AH14" s="1">
        <f t="shared" si="6"/>
        <v>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40</v>
      </c>
      <c r="C15" s="1">
        <v>5</v>
      </c>
      <c r="D15" s="1">
        <v>90</v>
      </c>
      <c r="E15" s="1">
        <v>11</v>
      </c>
      <c r="F15" s="1">
        <v>84</v>
      </c>
      <c r="G15" s="7">
        <v>0.17</v>
      </c>
      <c r="H15" s="1">
        <v>180</v>
      </c>
      <c r="I15" s="1" t="s">
        <v>37</v>
      </c>
      <c r="J15" s="1"/>
      <c r="K15" s="1">
        <v>11</v>
      </c>
      <c r="L15" s="1">
        <f t="shared" si="2"/>
        <v>0</v>
      </c>
      <c r="M15" s="1"/>
      <c r="N15" s="1"/>
      <c r="O15" s="1"/>
      <c r="P15" s="1">
        <f t="shared" si="3"/>
        <v>2.2000000000000002</v>
      </c>
      <c r="Q15" s="5"/>
      <c r="R15" s="5">
        <f t="shared" si="7"/>
        <v>0</v>
      </c>
      <c r="S15" s="5"/>
      <c r="T15" s="1"/>
      <c r="U15" s="1">
        <f t="shared" si="4"/>
        <v>38.18181818181818</v>
      </c>
      <c r="V15" s="1">
        <f t="shared" si="5"/>
        <v>38.18181818181818</v>
      </c>
      <c r="W15" s="1">
        <v>5.6</v>
      </c>
      <c r="X15" s="1">
        <v>3.4</v>
      </c>
      <c r="Y15" s="1">
        <v>3.8</v>
      </c>
      <c r="Z15" s="1">
        <v>4.2</v>
      </c>
      <c r="AA15" s="1">
        <v>0.6</v>
      </c>
      <c r="AB15" s="1">
        <v>4.8</v>
      </c>
      <c r="AC15" s="1">
        <v>3.6</v>
      </c>
      <c r="AD15" s="1">
        <v>2.6</v>
      </c>
      <c r="AE15" s="1">
        <v>3.6</v>
      </c>
      <c r="AF15" s="1">
        <v>2.6</v>
      </c>
      <c r="AG15" s="1"/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1" t="s">
        <v>51</v>
      </c>
      <c r="B16" s="11" t="s">
        <v>40</v>
      </c>
      <c r="C16" s="11"/>
      <c r="D16" s="11"/>
      <c r="E16" s="11"/>
      <c r="F16" s="11"/>
      <c r="G16" s="12">
        <v>0</v>
      </c>
      <c r="H16" s="11">
        <v>50</v>
      </c>
      <c r="I16" s="11" t="s">
        <v>37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5">
        <f t="shared" si="7"/>
        <v>0</v>
      </c>
      <c r="S16" s="13"/>
      <c r="T16" s="11"/>
      <c r="U16" s="1" t="e">
        <f t="shared" si="4"/>
        <v>#DIV/0!</v>
      </c>
      <c r="V16" s="11" t="e">
        <f t="shared" si="5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 t="s">
        <v>52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40</v>
      </c>
      <c r="C17" s="1">
        <v>6</v>
      </c>
      <c r="D17" s="1">
        <v>90</v>
      </c>
      <c r="E17" s="1">
        <v>27</v>
      </c>
      <c r="F17" s="1">
        <v>65</v>
      </c>
      <c r="G17" s="7">
        <v>0.3</v>
      </c>
      <c r="H17" s="1">
        <v>40</v>
      </c>
      <c r="I17" s="1" t="s">
        <v>37</v>
      </c>
      <c r="J17" s="1"/>
      <c r="K17" s="1">
        <v>31</v>
      </c>
      <c r="L17" s="1">
        <f t="shared" si="2"/>
        <v>-4</v>
      </c>
      <c r="M17" s="1"/>
      <c r="N17" s="1"/>
      <c r="O17" s="1"/>
      <c r="P17" s="1">
        <f t="shared" si="3"/>
        <v>5.4</v>
      </c>
      <c r="Q17" s="5">
        <v>6</v>
      </c>
      <c r="R17" s="5">
        <f t="shared" si="7"/>
        <v>6</v>
      </c>
      <c r="S17" s="5">
        <v>6</v>
      </c>
      <c r="T17" s="1"/>
      <c r="U17" s="1">
        <f t="shared" si="4"/>
        <v>13.148148148148147</v>
      </c>
      <c r="V17" s="1">
        <f t="shared" si="5"/>
        <v>12.037037037037036</v>
      </c>
      <c r="W17" s="1">
        <v>7</v>
      </c>
      <c r="X17" s="1">
        <v>6</v>
      </c>
      <c r="Y17" s="1">
        <v>2</v>
      </c>
      <c r="Z17" s="1">
        <v>5.4</v>
      </c>
      <c r="AA17" s="1">
        <v>3.2</v>
      </c>
      <c r="AB17" s="1">
        <v>4</v>
      </c>
      <c r="AC17" s="1">
        <v>3.4</v>
      </c>
      <c r="AD17" s="1">
        <v>4.4000000000000004</v>
      </c>
      <c r="AE17" s="1">
        <v>1.2</v>
      </c>
      <c r="AF17" s="1">
        <v>4.8</v>
      </c>
      <c r="AG17" s="1"/>
      <c r="AH17" s="1">
        <f t="shared" si="6"/>
        <v>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40</v>
      </c>
      <c r="C18" s="1">
        <v>6</v>
      </c>
      <c r="D18" s="1">
        <v>6</v>
      </c>
      <c r="E18" s="1">
        <v>5</v>
      </c>
      <c r="F18" s="1">
        <v>6</v>
      </c>
      <c r="G18" s="7">
        <v>0.4</v>
      </c>
      <c r="H18" s="1" t="e">
        <v>#N/A</v>
      </c>
      <c r="I18" s="1" t="s">
        <v>37</v>
      </c>
      <c r="J18" s="1"/>
      <c r="K18" s="1">
        <v>8</v>
      </c>
      <c r="L18" s="1">
        <f t="shared" si="2"/>
        <v>-3</v>
      </c>
      <c r="M18" s="1"/>
      <c r="N18" s="1"/>
      <c r="O18" s="1"/>
      <c r="P18" s="1">
        <f t="shared" si="3"/>
        <v>1</v>
      </c>
      <c r="Q18" s="5">
        <f t="shared" ref="Q18:Q20" si="9">13*P18-F18</f>
        <v>7</v>
      </c>
      <c r="R18" s="5">
        <f t="shared" si="7"/>
        <v>7</v>
      </c>
      <c r="S18" s="5">
        <v>7</v>
      </c>
      <c r="T18" s="1"/>
      <c r="U18" s="1">
        <f t="shared" si="4"/>
        <v>13</v>
      </c>
      <c r="V18" s="1">
        <f t="shared" si="5"/>
        <v>6</v>
      </c>
      <c r="W18" s="1">
        <v>0.8</v>
      </c>
      <c r="X18" s="1">
        <v>0.2</v>
      </c>
      <c r="Y18" s="1">
        <v>0</v>
      </c>
      <c r="Z18" s="1">
        <v>0.8</v>
      </c>
      <c r="AA18" s="1">
        <v>1.2</v>
      </c>
      <c r="AB18" s="1">
        <v>0</v>
      </c>
      <c r="AC18" s="1">
        <v>1.6</v>
      </c>
      <c r="AD18" s="1">
        <v>0</v>
      </c>
      <c r="AE18" s="1">
        <v>0.8</v>
      </c>
      <c r="AF18" s="1">
        <v>0.8</v>
      </c>
      <c r="AG18" s="1"/>
      <c r="AH18" s="1">
        <f t="shared" si="6"/>
        <v>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40</v>
      </c>
      <c r="C19" s="1">
        <v>2</v>
      </c>
      <c r="D19" s="1">
        <v>43</v>
      </c>
      <c r="E19" s="1">
        <v>1</v>
      </c>
      <c r="F19" s="1">
        <v>42</v>
      </c>
      <c r="G19" s="7">
        <v>0.35</v>
      </c>
      <c r="H19" s="1">
        <v>40</v>
      </c>
      <c r="I19" s="1" t="s">
        <v>37</v>
      </c>
      <c r="J19" s="1"/>
      <c r="K19" s="1">
        <v>8</v>
      </c>
      <c r="L19" s="1">
        <f t="shared" si="2"/>
        <v>-7</v>
      </c>
      <c r="M19" s="1"/>
      <c r="N19" s="1"/>
      <c r="O19" s="1"/>
      <c r="P19" s="1">
        <f t="shared" si="3"/>
        <v>0.2</v>
      </c>
      <c r="Q19" s="5"/>
      <c r="R19" s="5">
        <f t="shared" si="7"/>
        <v>0</v>
      </c>
      <c r="S19" s="5"/>
      <c r="T19" s="1"/>
      <c r="U19" s="1">
        <f t="shared" si="4"/>
        <v>210</v>
      </c>
      <c r="V19" s="1">
        <f t="shared" si="5"/>
        <v>210</v>
      </c>
      <c r="W19" s="1">
        <v>5.4</v>
      </c>
      <c r="X19" s="1">
        <v>0.2</v>
      </c>
      <c r="Y19" s="1">
        <v>4.2</v>
      </c>
      <c r="Z19" s="1">
        <v>-0.2</v>
      </c>
      <c r="AA19" s="1">
        <v>3</v>
      </c>
      <c r="AB19" s="1">
        <v>-0.6</v>
      </c>
      <c r="AC19" s="1">
        <v>-0.8</v>
      </c>
      <c r="AD19" s="1">
        <v>-2.4</v>
      </c>
      <c r="AE19" s="1">
        <v>-2.8</v>
      </c>
      <c r="AF19" s="1">
        <v>-1.8</v>
      </c>
      <c r="AG19" s="1"/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40</v>
      </c>
      <c r="C20" s="1">
        <v>17</v>
      </c>
      <c r="D20" s="1">
        <v>60</v>
      </c>
      <c r="E20" s="1">
        <v>37</v>
      </c>
      <c r="F20" s="1">
        <v>40</v>
      </c>
      <c r="G20" s="7">
        <v>0.17</v>
      </c>
      <c r="H20" s="1">
        <v>120</v>
      </c>
      <c r="I20" s="1" t="s">
        <v>37</v>
      </c>
      <c r="J20" s="1"/>
      <c r="K20" s="1">
        <v>37</v>
      </c>
      <c r="L20" s="1">
        <f t="shared" si="2"/>
        <v>0</v>
      </c>
      <c r="M20" s="1"/>
      <c r="N20" s="1"/>
      <c r="O20" s="1"/>
      <c r="P20" s="1">
        <f t="shared" si="3"/>
        <v>7.4</v>
      </c>
      <c r="Q20" s="5">
        <f t="shared" si="9"/>
        <v>56.2</v>
      </c>
      <c r="R20" s="5">
        <f t="shared" si="7"/>
        <v>56.2</v>
      </c>
      <c r="S20" s="5">
        <v>56</v>
      </c>
      <c r="T20" s="1"/>
      <c r="U20" s="1">
        <f t="shared" si="4"/>
        <v>13</v>
      </c>
      <c r="V20" s="1">
        <f t="shared" si="5"/>
        <v>5.4054054054054053</v>
      </c>
      <c r="W20" s="1">
        <v>5.2</v>
      </c>
      <c r="X20" s="1">
        <v>6.2</v>
      </c>
      <c r="Y20" s="1">
        <v>3.8</v>
      </c>
      <c r="Z20" s="1">
        <v>5.2</v>
      </c>
      <c r="AA20" s="1">
        <v>0.8</v>
      </c>
      <c r="AB20" s="1">
        <v>7.8</v>
      </c>
      <c r="AC20" s="1">
        <v>3.4</v>
      </c>
      <c r="AD20" s="1">
        <v>3.4</v>
      </c>
      <c r="AE20" s="1">
        <v>5.2</v>
      </c>
      <c r="AF20" s="1">
        <v>3.8</v>
      </c>
      <c r="AG20" s="1"/>
      <c r="AH20" s="1">
        <f t="shared" si="6"/>
        <v>10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57</v>
      </c>
      <c r="B21" s="11" t="s">
        <v>40</v>
      </c>
      <c r="C21" s="11"/>
      <c r="D21" s="11"/>
      <c r="E21" s="11"/>
      <c r="F21" s="11"/>
      <c r="G21" s="12">
        <v>0</v>
      </c>
      <c r="H21" s="11">
        <v>120</v>
      </c>
      <c r="I21" s="11" t="s">
        <v>37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5">
        <f t="shared" si="7"/>
        <v>0</v>
      </c>
      <c r="S21" s="13"/>
      <c r="T21" s="11"/>
      <c r="U21" s="1" t="e">
        <f t="shared" si="4"/>
        <v>#DIV/0!</v>
      </c>
      <c r="V21" s="11" t="e">
        <f t="shared" si="5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 t="s">
        <v>58</v>
      </c>
      <c r="AH21" s="1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40</v>
      </c>
      <c r="C22" s="1">
        <v>8</v>
      </c>
      <c r="D22" s="1">
        <v>12</v>
      </c>
      <c r="E22" s="1">
        <v>1</v>
      </c>
      <c r="F22" s="1">
        <v>17</v>
      </c>
      <c r="G22" s="7">
        <v>0.35</v>
      </c>
      <c r="H22" s="1">
        <v>45</v>
      </c>
      <c r="I22" s="1" t="s">
        <v>37</v>
      </c>
      <c r="J22" s="1"/>
      <c r="K22" s="1">
        <v>3</v>
      </c>
      <c r="L22" s="1">
        <f t="shared" si="2"/>
        <v>-2</v>
      </c>
      <c r="M22" s="1"/>
      <c r="N22" s="1"/>
      <c r="O22" s="1"/>
      <c r="P22" s="1">
        <f t="shared" si="3"/>
        <v>0.2</v>
      </c>
      <c r="Q22" s="5"/>
      <c r="R22" s="5">
        <f t="shared" si="7"/>
        <v>0</v>
      </c>
      <c r="S22" s="5">
        <v>18</v>
      </c>
      <c r="T22" s="1" t="s">
        <v>157</v>
      </c>
      <c r="U22" s="1">
        <f t="shared" si="4"/>
        <v>85</v>
      </c>
      <c r="V22" s="1">
        <f t="shared" si="5"/>
        <v>85</v>
      </c>
      <c r="W22" s="1">
        <v>1.2</v>
      </c>
      <c r="X22" s="1">
        <v>0.4</v>
      </c>
      <c r="Y22" s="1">
        <v>0.4</v>
      </c>
      <c r="Z22" s="1">
        <v>0.2</v>
      </c>
      <c r="AA22" s="1">
        <v>1</v>
      </c>
      <c r="AB22" s="1">
        <v>-0.2</v>
      </c>
      <c r="AC22" s="1">
        <v>0.6</v>
      </c>
      <c r="AD22" s="1">
        <v>0</v>
      </c>
      <c r="AE22" s="1">
        <v>0.6</v>
      </c>
      <c r="AF22" s="1">
        <v>-0.4</v>
      </c>
      <c r="AG22" s="17" t="s">
        <v>91</v>
      </c>
      <c r="AH22" s="1">
        <f t="shared" si="6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40</v>
      </c>
      <c r="C23" s="1">
        <v>2</v>
      </c>
      <c r="D23" s="1">
        <v>6</v>
      </c>
      <c r="E23" s="1"/>
      <c r="F23" s="1">
        <v>6</v>
      </c>
      <c r="G23" s="7">
        <v>0.35</v>
      </c>
      <c r="H23" s="1">
        <v>45</v>
      </c>
      <c r="I23" s="1" t="s">
        <v>37</v>
      </c>
      <c r="J23" s="1"/>
      <c r="K23" s="1">
        <v>2</v>
      </c>
      <c r="L23" s="1">
        <f t="shared" si="2"/>
        <v>-2</v>
      </c>
      <c r="M23" s="1"/>
      <c r="N23" s="1"/>
      <c r="O23" s="1"/>
      <c r="P23" s="1">
        <f t="shared" si="3"/>
        <v>0</v>
      </c>
      <c r="Q23" s="5"/>
      <c r="R23" s="5">
        <v>8</v>
      </c>
      <c r="S23" s="5">
        <v>18</v>
      </c>
      <c r="T23" s="1" t="s">
        <v>157</v>
      </c>
      <c r="U23" s="1" t="e">
        <f t="shared" si="4"/>
        <v>#DIV/0!</v>
      </c>
      <c r="V23" s="1" t="e">
        <f t="shared" si="5"/>
        <v>#DIV/0!</v>
      </c>
      <c r="W23" s="1">
        <v>0.8</v>
      </c>
      <c r="X23" s="1">
        <v>0.6</v>
      </c>
      <c r="Y23" s="1">
        <v>0.2</v>
      </c>
      <c r="Z23" s="1">
        <v>1.2</v>
      </c>
      <c r="AA23" s="1">
        <v>1</v>
      </c>
      <c r="AB23" s="1">
        <v>0.6</v>
      </c>
      <c r="AC23" s="1">
        <v>-0.2</v>
      </c>
      <c r="AD23" s="1">
        <v>0.6</v>
      </c>
      <c r="AE23" s="1">
        <v>0.2</v>
      </c>
      <c r="AF23" s="1">
        <v>-0.8</v>
      </c>
      <c r="AG23" s="1"/>
      <c r="AH23" s="1">
        <f t="shared" si="6"/>
        <v>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40</v>
      </c>
      <c r="C24" s="1">
        <v>3</v>
      </c>
      <c r="D24" s="1">
        <v>6</v>
      </c>
      <c r="E24" s="1">
        <v>-2</v>
      </c>
      <c r="F24" s="1">
        <v>9</v>
      </c>
      <c r="G24" s="7">
        <v>0.35</v>
      </c>
      <c r="H24" s="1">
        <v>45</v>
      </c>
      <c r="I24" s="1" t="s">
        <v>37</v>
      </c>
      <c r="J24" s="1"/>
      <c r="K24" s="1"/>
      <c r="L24" s="1">
        <f t="shared" si="2"/>
        <v>-2</v>
      </c>
      <c r="M24" s="1"/>
      <c r="N24" s="1"/>
      <c r="O24" s="1"/>
      <c r="P24" s="1">
        <f t="shared" si="3"/>
        <v>-0.4</v>
      </c>
      <c r="Q24" s="5"/>
      <c r="R24" s="5">
        <v>8</v>
      </c>
      <c r="S24" s="5">
        <v>18</v>
      </c>
      <c r="T24" s="1" t="s">
        <v>157</v>
      </c>
      <c r="U24" s="1">
        <f t="shared" si="4"/>
        <v>-42.5</v>
      </c>
      <c r="V24" s="1">
        <f t="shared" si="5"/>
        <v>-22.5</v>
      </c>
      <c r="W24" s="1">
        <v>0.6</v>
      </c>
      <c r="X24" s="1">
        <v>0.2</v>
      </c>
      <c r="Y24" s="1">
        <v>0.6</v>
      </c>
      <c r="Z24" s="1">
        <v>1</v>
      </c>
      <c r="AA24" s="1">
        <v>-0.2</v>
      </c>
      <c r="AB24" s="1">
        <v>0.6</v>
      </c>
      <c r="AC24" s="1">
        <v>-0.2</v>
      </c>
      <c r="AD24" s="1">
        <v>0.2</v>
      </c>
      <c r="AE24" s="1">
        <v>0</v>
      </c>
      <c r="AF24" s="1">
        <v>-0.6</v>
      </c>
      <c r="AG24" s="17" t="s">
        <v>91</v>
      </c>
      <c r="AH24" s="1">
        <f t="shared" si="6"/>
        <v>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36</v>
      </c>
      <c r="C25" s="1">
        <v>-7.0000000000000001E-3</v>
      </c>
      <c r="D25" s="1">
        <v>960.46100000000001</v>
      </c>
      <c r="E25" s="1">
        <v>381.86799999999999</v>
      </c>
      <c r="F25" s="1">
        <v>426.36599999999999</v>
      </c>
      <c r="G25" s="7">
        <v>1</v>
      </c>
      <c r="H25" s="1">
        <v>50</v>
      </c>
      <c r="I25" s="1" t="s">
        <v>37</v>
      </c>
      <c r="J25" s="1"/>
      <c r="K25" s="1">
        <v>385.2</v>
      </c>
      <c r="L25" s="1">
        <f t="shared" si="2"/>
        <v>-3.3319999999999936</v>
      </c>
      <c r="M25" s="1"/>
      <c r="N25" s="1"/>
      <c r="O25" s="1"/>
      <c r="P25" s="1">
        <f t="shared" si="3"/>
        <v>76.373599999999996</v>
      </c>
      <c r="Q25" s="5">
        <f t="shared" ref="Q25" si="10">13*P25-F25</f>
        <v>566.49079999999992</v>
      </c>
      <c r="R25" s="5">
        <f t="shared" si="7"/>
        <v>566.49079999999992</v>
      </c>
      <c r="S25" s="5">
        <v>566</v>
      </c>
      <c r="T25" s="1"/>
      <c r="U25" s="1">
        <f t="shared" si="4"/>
        <v>13</v>
      </c>
      <c r="V25" s="1">
        <f t="shared" si="5"/>
        <v>5.5826358846512409</v>
      </c>
      <c r="W25" s="1">
        <v>63.584000000000003</v>
      </c>
      <c r="X25" s="1">
        <v>53.139599999999987</v>
      </c>
      <c r="Y25" s="1">
        <v>37.659599999999998</v>
      </c>
      <c r="Z25" s="1">
        <v>32.6678</v>
      </c>
      <c r="AA25" s="1">
        <v>18.9618</v>
      </c>
      <c r="AB25" s="1">
        <v>60.277999999999999</v>
      </c>
      <c r="AC25" s="1">
        <v>71.084400000000002</v>
      </c>
      <c r="AD25" s="1">
        <v>40.605600000000003</v>
      </c>
      <c r="AE25" s="1">
        <v>43.030200000000001</v>
      </c>
      <c r="AF25" s="1">
        <v>58.855800000000002</v>
      </c>
      <c r="AG25" s="1"/>
      <c r="AH25" s="1">
        <f t="shared" si="6"/>
        <v>566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36</v>
      </c>
      <c r="C26" s="1"/>
      <c r="D26" s="1">
        <v>238.577</v>
      </c>
      <c r="E26" s="16">
        <f>97.638+E101</f>
        <v>180.09800000000001</v>
      </c>
      <c r="F26" s="1">
        <v>58.533000000000001</v>
      </c>
      <c r="G26" s="7">
        <v>1</v>
      </c>
      <c r="H26" s="1">
        <v>60</v>
      </c>
      <c r="I26" s="1" t="s">
        <v>37</v>
      </c>
      <c r="J26" s="1"/>
      <c r="K26" s="1">
        <v>104.5</v>
      </c>
      <c r="L26" s="1">
        <f t="shared" si="2"/>
        <v>75.598000000000013</v>
      </c>
      <c r="M26" s="1"/>
      <c r="N26" s="1"/>
      <c r="O26" s="1"/>
      <c r="P26" s="1">
        <f t="shared" si="3"/>
        <v>36.019600000000004</v>
      </c>
      <c r="Q26" s="5">
        <f>10*P26-F26</f>
        <v>301.66300000000001</v>
      </c>
      <c r="R26" s="5">
        <f t="shared" si="7"/>
        <v>301.66300000000001</v>
      </c>
      <c r="S26" s="5">
        <v>302</v>
      </c>
      <c r="T26" s="1"/>
      <c r="U26" s="1">
        <f t="shared" si="4"/>
        <v>10</v>
      </c>
      <c r="V26" s="1">
        <f t="shared" si="5"/>
        <v>1.6250319270619329</v>
      </c>
      <c r="W26" s="1">
        <v>0</v>
      </c>
      <c r="X26" s="1">
        <v>12.442</v>
      </c>
      <c r="Y26" s="1">
        <v>5.0077999999999996</v>
      </c>
      <c r="Z26" s="1">
        <v>7.5114000000000001</v>
      </c>
      <c r="AA26" s="1">
        <v>8.5150000000000006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 t="s">
        <v>64</v>
      </c>
      <c r="AH26" s="1">
        <f t="shared" si="6"/>
        <v>302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36</v>
      </c>
      <c r="C27" s="1">
        <v>0.75800000000000001</v>
      </c>
      <c r="D27" s="1"/>
      <c r="E27" s="1"/>
      <c r="F27" s="1"/>
      <c r="G27" s="7">
        <v>1</v>
      </c>
      <c r="H27" s="1">
        <v>180</v>
      </c>
      <c r="I27" s="1" t="s">
        <v>37</v>
      </c>
      <c r="J27" s="1"/>
      <c r="K27" s="1">
        <v>2.6880000000000002</v>
      </c>
      <c r="L27" s="1">
        <f t="shared" si="2"/>
        <v>-2.6880000000000002</v>
      </c>
      <c r="M27" s="1"/>
      <c r="N27" s="1"/>
      <c r="O27" s="1"/>
      <c r="P27" s="1">
        <f t="shared" si="3"/>
        <v>0</v>
      </c>
      <c r="Q27" s="5">
        <v>8</v>
      </c>
      <c r="R27" s="5">
        <f>S27</f>
        <v>14</v>
      </c>
      <c r="S27" s="5">
        <v>14</v>
      </c>
      <c r="T27" s="1" t="s">
        <v>155</v>
      </c>
      <c r="U27" s="1" t="e">
        <f t="shared" si="4"/>
        <v>#DIV/0!</v>
      </c>
      <c r="V27" s="1" t="e">
        <f t="shared" si="5"/>
        <v>#DIV/0!</v>
      </c>
      <c r="W27" s="1">
        <v>0.54659999999999997</v>
      </c>
      <c r="X27" s="1">
        <v>0.15659999999999999</v>
      </c>
      <c r="Y27" s="1">
        <v>7.8E-2</v>
      </c>
      <c r="Z27" s="1">
        <v>0.53380000000000005</v>
      </c>
      <c r="AA27" s="1">
        <v>0.22900000000000001</v>
      </c>
      <c r="AB27" s="1">
        <v>7.5399999999999995E-2</v>
      </c>
      <c r="AC27" s="1">
        <v>0</v>
      </c>
      <c r="AD27" s="1">
        <v>0.39219999999999999</v>
      </c>
      <c r="AE27" s="1">
        <v>0.61480000000000001</v>
      </c>
      <c r="AF27" s="1">
        <v>0.21959999999999999</v>
      </c>
      <c r="AG27" s="1"/>
      <c r="AH27" s="1">
        <f t="shared" si="6"/>
        <v>14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36</v>
      </c>
      <c r="C28" s="1"/>
      <c r="D28" s="1">
        <v>707.74699999999996</v>
      </c>
      <c r="E28" s="1">
        <v>293.851</v>
      </c>
      <c r="F28" s="1"/>
      <c r="G28" s="7">
        <v>1</v>
      </c>
      <c r="H28" s="1">
        <v>40</v>
      </c>
      <c r="I28" s="1" t="s">
        <v>37</v>
      </c>
      <c r="J28" s="1"/>
      <c r="K28" s="1">
        <v>293.851</v>
      </c>
      <c r="L28" s="1">
        <f t="shared" si="2"/>
        <v>0</v>
      </c>
      <c r="M28" s="1"/>
      <c r="N28" s="1"/>
      <c r="O28" s="1"/>
      <c r="P28" s="1">
        <f t="shared" si="3"/>
        <v>58.770200000000003</v>
      </c>
      <c r="Q28" s="5">
        <f>8*P28-F28</f>
        <v>470.16160000000002</v>
      </c>
      <c r="R28" s="5">
        <f>S28</f>
        <v>150</v>
      </c>
      <c r="S28" s="5">
        <v>150</v>
      </c>
      <c r="T28" s="1" t="s">
        <v>160</v>
      </c>
      <c r="U28" s="1">
        <f t="shared" si="4"/>
        <v>2.5523139278069498</v>
      </c>
      <c r="V28" s="1">
        <f t="shared" si="5"/>
        <v>0</v>
      </c>
      <c r="W28" s="1">
        <v>82.779200000000003</v>
      </c>
      <c r="X28" s="1">
        <v>0</v>
      </c>
      <c r="Y28" s="1">
        <v>0</v>
      </c>
      <c r="Z28" s="1">
        <v>40.496000000000002</v>
      </c>
      <c r="AA28" s="1">
        <v>34.513800000000003</v>
      </c>
      <c r="AB28" s="1">
        <v>32.669400000000003</v>
      </c>
      <c r="AC28" s="1">
        <v>105.3702</v>
      </c>
      <c r="AD28" s="1">
        <v>0</v>
      </c>
      <c r="AE28" s="1">
        <v>24.995999999999999</v>
      </c>
      <c r="AF28" s="1">
        <v>28.338799999999999</v>
      </c>
      <c r="AG28" s="1"/>
      <c r="AH28" s="1">
        <f t="shared" si="6"/>
        <v>150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1" t="s">
        <v>67</v>
      </c>
      <c r="B29" s="11" t="s">
        <v>36</v>
      </c>
      <c r="C29" s="11"/>
      <c r="D29" s="11"/>
      <c r="E29" s="11"/>
      <c r="F29" s="11"/>
      <c r="G29" s="12">
        <v>0</v>
      </c>
      <c r="H29" s="11">
        <v>30</v>
      </c>
      <c r="I29" s="11" t="s">
        <v>37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5">
        <f t="shared" si="7"/>
        <v>0</v>
      </c>
      <c r="S29" s="13"/>
      <c r="T29" s="11"/>
      <c r="U29" s="1" t="e">
        <f t="shared" si="4"/>
        <v>#DIV/0!</v>
      </c>
      <c r="V29" s="11" t="e">
        <f t="shared" si="5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68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36</v>
      </c>
      <c r="C30" s="1">
        <v>5.31</v>
      </c>
      <c r="D30" s="1">
        <v>44.820999999999998</v>
      </c>
      <c r="E30" s="1">
        <v>14.340999999999999</v>
      </c>
      <c r="F30" s="1">
        <v>24.004999999999999</v>
      </c>
      <c r="G30" s="7">
        <v>1</v>
      </c>
      <c r="H30" s="1">
        <v>30</v>
      </c>
      <c r="I30" s="1" t="s">
        <v>37</v>
      </c>
      <c r="J30" s="1"/>
      <c r="K30" s="1">
        <v>25</v>
      </c>
      <c r="L30" s="1">
        <f t="shared" si="2"/>
        <v>-10.659000000000001</v>
      </c>
      <c r="M30" s="1"/>
      <c r="N30" s="1"/>
      <c r="O30" s="1"/>
      <c r="P30" s="1">
        <f t="shared" si="3"/>
        <v>2.8681999999999999</v>
      </c>
      <c r="Q30" s="5">
        <f>13*P30-F30</f>
        <v>13.281600000000001</v>
      </c>
      <c r="R30" s="5">
        <v>30</v>
      </c>
      <c r="S30" s="5">
        <v>50</v>
      </c>
      <c r="T30" s="1" t="s">
        <v>157</v>
      </c>
      <c r="U30" s="1">
        <f t="shared" si="4"/>
        <v>18.828882225786206</v>
      </c>
      <c r="V30" s="1">
        <f t="shared" si="5"/>
        <v>8.3693605745763886</v>
      </c>
      <c r="W30" s="1">
        <v>3.1930000000000001</v>
      </c>
      <c r="X30" s="1">
        <v>2.6326000000000001</v>
      </c>
      <c r="Y30" s="1">
        <v>1.8575999999999999</v>
      </c>
      <c r="Z30" s="1">
        <v>7.2123999999999997</v>
      </c>
      <c r="AA30" s="1">
        <v>2.3370000000000002</v>
      </c>
      <c r="AB30" s="1">
        <v>7.1536</v>
      </c>
      <c r="AC30" s="1">
        <v>3.0291999999999999</v>
      </c>
      <c r="AD30" s="1">
        <v>2.9638</v>
      </c>
      <c r="AE30" s="1">
        <v>2.2884000000000002</v>
      </c>
      <c r="AF30" s="1">
        <v>8.1918000000000006</v>
      </c>
      <c r="AG30" s="1"/>
      <c r="AH30" s="1">
        <f t="shared" si="6"/>
        <v>30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1" t="s">
        <v>70</v>
      </c>
      <c r="B31" s="11" t="s">
        <v>36</v>
      </c>
      <c r="C31" s="11"/>
      <c r="D31" s="11"/>
      <c r="E31" s="11"/>
      <c r="F31" s="11"/>
      <c r="G31" s="12">
        <v>0</v>
      </c>
      <c r="H31" s="11">
        <v>45</v>
      </c>
      <c r="I31" s="11" t="s">
        <v>37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5">
        <f t="shared" si="7"/>
        <v>0</v>
      </c>
      <c r="S31" s="13"/>
      <c r="T31" s="11"/>
      <c r="U31" s="1" t="e">
        <f t="shared" si="4"/>
        <v>#DIV/0!</v>
      </c>
      <c r="V31" s="11" t="e">
        <f t="shared" si="5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68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36</v>
      </c>
      <c r="C32" s="1">
        <v>155.26400000000001</v>
      </c>
      <c r="D32" s="1">
        <v>815.78700000000003</v>
      </c>
      <c r="E32" s="1">
        <v>478.709</v>
      </c>
      <c r="F32" s="1">
        <v>491.78199999999998</v>
      </c>
      <c r="G32" s="7">
        <v>1</v>
      </c>
      <c r="H32" s="1">
        <v>40</v>
      </c>
      <c r="I32" s="1" t="s">
        <v>37</v>
      </c>
      <c r="J32" s="1"/>
      <c r="K32" s="1">
        <v>472.32499999999999</v>
      </c>
      <c r="L32" s="1">
        <f t="shared" si="2"/>
        <v>6.3840000000000146</v>
      </c>
      <c r="M32" s="1"/>
      <c r="N32" s="1"/>
      <c r="O32" s="1"/>
      <c r="P32" s="1">
        <f t="shared" si="3"/>
        <v>95.741799999999998</v>
      </c>
      <c r="Q32" s="5">
        <f>13*P32-F32</f>
        <v>752.8614</v>
      </c>
      <c r="R32" s="5">
        <f t="shared" si="7"/>
        <v>752.8614</v>
      </c>
      <c r="S32" s="5">
        <v>753</v>
      </c>
      <c r="T32" s="1"/>
      <c r="U32" s="1">
        <f t="shared" si="4"/>
        <v>13</v>
      </c>
      <c r="V32" s="1">
        <f t="shared" si="5"/>
        <v>5.136544330689417</v>
      </c>
      <c r="W32" s="1">
        <v>53.845000000000013</v>
      </c>
      <c r="X32" s="1">
        <v>81.790800000000004</v>
      </c>
      <c r="Y32" s="1">
        <v>71.650199999999998</v>
      </c>
      <c r="Z32" s="1">
        <v>70.130799999999994</v>
      </c>
      <c r="AA32" s="1">
        <v>54.114400000000003</v>
      </c>
      <c r="AB32" s="1">
        <v>51.226399999999998</v>
      </c>
      <c r="AC32" s="1">
        <v>64.865200000000002</v>
      </c>
      <c r="AD32" s="1">
        <v>70.736199999999997</v>
      </c>
      <c r="AE32" s="1">
        <v>52.927599999999998</v>
      </c>
      <c r="AF32" s="1">
        <v>61.401000000000003</v>
      </c>
      <c r="AG32" s="1"/>
      <c r="AH32" s="1">
        <f t="shared" si="6"/>
        <v>753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1" t="s">
        <v>72</v>
      </c>
      <c r="B33" s="11" t="s">
        <v>36</v>
      </c>
      <c r="C33" s="11"/>
      <c r="D33" s="11"/>
      <c r="E33" s="11"/>
      <c r="F33" s="11"/>
      <c r="G33" s="12">
        <v>0</v>
      </c>
      <c r="H33" s="11">
        <v>40</v>
      </c>
      <c r="I33" s="11" t="s">
        <v>37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5">
        <f t="shared" si="7"/>
        <v>0</v>
      </c>
      <c r="S33" s="13"/>
      <c r="T33" s="11"/>
      <c r="U33" s="1" t="e">
        <f t="shared" si="4"/>
        <v>#DIV/0!</v>
      </c>
      <c r="V33" s="11" t="e">
        <f t="shared" si="5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 t="s">
        <v>42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1" t="s">
        <v>73</v>
      </c>
      <c r="B34" s="11" t="s">
        <v>36</v>
      </c>
      <c r="C34" s="11"/>
      <c r="D34" s="11"/>
      <c r="E34" s="11"/>
      <c r="F34" s="11"/>
      <c r="G34" s="12">
        <v>0</v>
      </c>
      <c r="H34" s="11">
        <v>55</v>
      </c>
      <c r="I34" s="11" t="s">
        <v>37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5">
        <f t="shared" si="7"/>
        <v>0</v>
      </c>
      <c r="S34" s="13"/>
      <c r="T34" s="11"/>
      <c r="U34" s="1" t="e">
        <f t="shared" si="4"/>
        <v>#DIV/0!</v>
      </c>
      <c r="V34" s="11" t="e">
        <f t="shared" si="5"/>
        <v>#DIV/0!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 t="s">
        <v>68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40</v>
      </c>
      <c r="C35" s="1">
        <v>2</v>
      </c>
      <c r="D35" s="1">
        <v>30</v>
      </c>
      <c r="E35" s="1">
        <v>13</v>
      </c>
      <c r="F35" s="1">
        <v>18</v>
      </c>
      <c r="G35" s="7">
        <v>0.35</v>
      </c>
      <c r="H35" s="1">
        <v>40</v>
      </c>
      <c r="I35" s="1" t="s">
        <v>37</v>
      </c>
      <c r="J35" s="1"/>
      <c r="K35" s="1">
        <v>14</v>
      </c>
      <c r="L35" s="1">
        <f t="shared" si="2"/>
        <v>-1</v>
      </c>
      <c r="M35" s="1"/>
      <c r="N35" s="1"/>
      <c r="O35" s="1"/>
      <c r="P35" s="1">
        <f t="shared" si="3"/>
        <v>2.6</v>
      </c>
      <c r="Q35" s="5">
        <f t="shared" ref="Q35:Q39" si="11">13*P35-F35</f>
        <v>15.800000000000004</v>
      </c>
      <c r="R35" s="5">
        <f t="shared" si="7"/>
        <v>15.800000000000004</v>
      </c>
      <c r="S35" s="5">
        <v>16</v>
      </c>
      <c r="T35" s="1"/>
      <c r="U35" s="1">
        <f t="shared" si="4"/>
        <v>13.000000000000002</v>
      </c>
      <c r="V35" s="1">
        <f t="shared" si="5"/>
        <v>6.9230769230769225</v>
      </c>
      <c r="W35" s="1">
        <v>2.2000000000000002</v>
      </c>
      <c r="X35" s="1">
        <v>4.5999999999999996</v>
      </c>
      <c r="Y35" s="1">
        <v>0</v>
      </c>
      <c r="Z35" s="1">
        <v>4.2</v>
      </c>
      <c r="AA35" s="1">
        <v>0</v>
      </c>
      <c r="AB35" s="1">
        <v>3</v>
      </c>
      <c r="AC35" s="1">
        <v>1.8</v>
      </c>
      <c r="AD35" s="1">
        <v>2</v>
      </c>
      <c r="AE35" s="1">
        <v>1.4</v>
      </c>
      <c r="AF35" s="1">
        <v>2.6</v>
      </c>
      <c r="AG35" s="1"/>
      <c r="AH35" s="1">
        <f t="shared" si="6"/>
        <v>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40</v>
      </c>
      <c r="C36" s="1">
        <v>60</v>
      </c>
      <c r="D36" s="1">
        <v>435</v>
      </c>
      <c r="E36" s="1">
        <v>168</v>
      </c>
      <c r="F36" s="1">
        <v>294</v>
      </c>
      <c r="G36" s="7">
        <v>0.4</v>
      </c>
      <c r="H36" s="1">
        <v>45</v>
      </c>
      <c r="I36" s="1" t="s">
        <v>37</v>
      </c>
      <c r="J36" s="1"/>
      <c r="K36" s="1">
        <v>215</v>
      </c>
      <c r="L36" s="1">
        <f t="shared" si="2"/>
        <v>-47</v>
      </c>
      <c r="M36" s="1"/>
      <c r="N36" s="1"/>
      <c r="O36" s="1"/>
      <c r="P36" s="1">
        <f t="shared" si="3"/>
        <v>33.6</v>
      </c>
      <c r="Q36" s="5">
        <f t="shared" si="11"/>
        <v>142.80000000000001</v>
      </c>
      <c r="R36" s="5">
        <v>200</v>
      </c>
      <c r="S36" s="5">
        <v>200</v>
      </c>
      <c r="T36" s="1" t="s">
        <v>157</v>
      </c>
      <c r="U36" s="1">
        <f t="shared" si="4"/>
        <v>14.702380952380953</v>
      </c>
      <c r="V36" s="1">
        <f t="shared" si="5"/>
        <v>8.75</v>
      </c>
      <c r="W36" s="1">
        <v>35.6</v>
      </c>
      <c r="X36" s="1">
        <v>27.4</v>
      </c>
      <c r="Y36" s="1">
        <v>29.6</v>
      </c>
      <c r="Z36" s="1">
        <v>35.6</v>
      </c>
      <c r="AA36" s="1">
        <v>32</v>
      </c>
      <c r="AB36" s="1">
        <v>29</v>
      </c>
      <c r="AC36" s="1">
        <v>29.2</v>
      </c>
      <c r="AD36" s="1">
        <v>23.8</v>
      </c>
      <c r="AE36" s="1">
        <v>24.4</v>
      </c>
      <c r="AF36" s="1">
        <v>20</v>
      </c>
      <c r="AG36" s="1"/>
      <c r="AH36" s="1">
        <f t="shared" si="6"/>
        <v>80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40</v>
      </c>
      <c r="C37" s="1">
        <v>54</v>
      </c>
      <c r="D37" s="1">
        <v>452</v>
      </c>
      <c r="E37" s="1">
        <v>245</v>
      </c>
      <c r="F37" s="1">
        <v>245</v>
      </c>
      <c r="G37" s="7">
        <v>0.45</v>
      </c>
      <c r="H37" s="1">
        <v>50</v>
      </c>
      <c r="I37" s="1" t="s">
        <v>37</v>
      </c>
      <c r="J37" s="1"/>
      <c r="K37" s="1">
        <v>258</v>
      </c>
      <c r="L37" s="1">
        <f t="shared" si="2"/>
        <v>-13</v>
      </c>
      <c r="M37" s="1"/>
      <c r="N37" s="1"/>
      <c r="O37" s="1"/>
      <c r="P37" s="1">
        <f t="shared" si="3"/>
        <v>49</v>
      </c>
      <c r="Q37" s="5">
        <f t="shared" si="11"/>
        <v>392</v>
      </c>
      <c r="R37" s="5">
        <f>S37</f>
        <v>300</v>
      </c>
      <c r="S37" s="5">
        <v>300</v>
      </c>
      <c r="T37" s="1" t="s">
        <v>156</v>
      </c>
      <c r="U37" s="1">
        <f t="shared" si="4"/>
        <v>11.122448979591837</v>
      </c>
      <c r="V37" s="1">
        <f t="shared" si="5"/>
        <v>5</v>
      </c>
      <c r="W37" s="1">
        <v>33.4</v>
      </c>
      <c r="X37" s="1">
        <v>36.200000000000003</v>
      </c>
      <c r="Y37" s="1">
        <v>31.2</v>
      </c>
      <c r="Z37" s="1">
        <v>28.2</v>
      </c>
      <c r="AA37" s="1">
        <v>21.8</v>
      </c>
      <c r="AB37" s="1">
        <v>26.2</v>
      </c>
      <c r="AC37" s="1">
        <v>24</v>
      </c>
      <c r="AD37" s="1">
        <v>20.6</v>
      </c>
      <c r="AE37" s="1">
        <v>24.2</v>
      </c>
      <c r="AF37" s="1">
        <v>22.2</v>
      </c>
      <c r="AG37" s="1"/>
      <c r="AH37" s="1">
        <f t="shared" si="6"/>
        <v>135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40</v>
      </c>
      <c r="C38" s="1">
        <v>92</v>
      </c>
      <c r="D38" s="1">
        <v>386</v>
      </c>
      <c r="E38" s="1">
        <v>176</v>
      </c>
      <c r="F38" s="1">
        <v>270</v>
      </c>
      <c r="G38" s="7">
        <v>0.4</v>
      </c>
      <c r="H38" s="1">
        <v>45</v>
      </c>
      <c r="I38" s="1" t="s">
        <v>37</v>
      </c>
      <c r="J38" s="1"/>
      <c r="K38" s="1">
        <v>202</v>
      </c>
      <c r="L38" s="1">
        <f t="shared" ref="L38:L69" si="12">E38-K38</f>
        <v>-26</v>
      </c>
      <c r="M38" s="1"/>
      <c r="N38" s="1"/>
      <c r="O38" s="1"/>
      <c r="P38" s="1">
        <f t="shared" si="3"/>
        <v>35.200000000000003</v>
      </c>
      <c r="Q38" s="5">
        <f t="shared" si="11"/>
        <v>187.60000000000002</v>
      </c>
      <c r="R38" s="5">
        <v>200</v>
      </c>
      <c r="S38" s="5">
        <v>200</v>
      </c>
      <c r="T38" s="1" t="s">
        <v>157</v>
      </c>
      <c r="U38" s="1">
        <f t="shared" si="4"/>
        <v>13.352272727272727</v>
      </c>
      <c r="V38" s="1">
        <f t="shared" si="5"/>
        <v>7.670454545454545</v>
      </c>
      <c r="W38" s="1">
        <v>34.799999999999997</v>
      </c>
      <c r="X38" s="1">
        <v>27.2</v>
      </c>
      <c r="Y38" s="1">
        <v>30.8</v>
      </c>
      <c r="Z38" s="1">
        <v>34.200000000000003</v>
      </c>
      <c r="AA38" s="1">
        <v>30.4</v>
      </c>
      <c r="AB38" s="1">
        <v>26</v>
      </c>
      <c r="AC38" s="1">
        <v>28.2</v>
      </c>
      <c r="AD38" s="1">
        <v>20.399999999999999</v>
      </c>
      <c r="AE38" s="1">
        <v>19.8</v>
      </c>
      <c r="AF38" s="1">
        <v>13</v>
      </c>
      <c r="AG38" s="1"/>
      <c r="AH38" s="1">
        <f t="shared" si="6"/>
        <v>80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40</v>
      </c>
      <c r="C39" s="1">
        <v>17</v>
      </c>
      <c r="D39" s="1">
        <v>437</v>
      </c>
      <c r="E39" s="1">
        <v>209</v>
      </c>
      <c r="F39" s="1">
        <v>233</v>
      </c>
      <c r="G39" s="7">
        <v>0.4</v>
      </c>
      <c r="H39" s="1">
        <v>50</v>
      </c>
      <c r="I39" s="1" t="s">
        <v>37</v>
      </c>
      <c r="J39" s="1"/>
      <c r="K39" s="1">
        <v>221</v>
      </c>
      <c r="L39" s="1">
        <f t="shared" si="12"/>
        <v>-12</v>
      </c>
      <c r="M39" s="1"/>
      <c r="N39" s="1"/>
      <c r="O39" s="1"/>
      <c r="P39" s="1">
        <f t="shared" si="3"/>
        <v>41.8</v>
      </c>
      <c r="Q39" s="5">
        <f t="shared" si="11"/>
        <v>310.39999999999998</v>
      </c>
      <c r="R39" s="5">
        <f t="shared" si="7"/>
        <v>310.39999999999998</v>
      </c>
      <c r="S39" s="5">
        <v>310</v>
      </c>
      <c r="T39" s="1"/>
      <c r="U39" s="1">
        <f t="shared" si="4"/>
        <v>13</v>
      </c>
      <c r="V39" s="1">
        <f t="shared" si="5"/>
        <v>5.5741626794258377</v>
      </c>
      <c r="W39" s="1">
        <v>34.200000000000003</v>
      </c>
      <c r="X39" s="1">
        <v>33</v>
      </c>
      <c r="Y39" s="1">
        <v>27.4</v>
      </c>
      <c r="Z39" s="1">
        <v>28.8</v>
      </c>
      <c r="AA39" s="1">
        <v>21</v>
      </c>
      <c r="AB39" s="1">
        <v>22.6</v>
      </c>
      <c r="AC39" s="1">
        <v>24</v>
      </c>
      <c r="AD39" s="1">
        <v>16.399999999999999</v>
      </c>
      <c r="AE39" s="1">
        <v>20.8</v>
      </c>
      <c r="AF39" s="1">
        <v>16.399999999999999</v>
      </c>
      <c r="AG39" s="1"/>
      <c r="AH39" s="1">
        <f t="shared" si="6"/>
        <v>124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1" t="s">
        <v>79</v>
      </c>
      <c r="B40" s="11" t="s">
        <v>40</v>
      </c>
      <c r="C40" s="11"/>
      <c r="D40" s="11"/>
      <c r="E40" s="11"/>
      <c r="F40" s="11"/>
      <c r="G40" s="12">
        <v>0</v>
      </c>
      <c r="H40" s="11">
        <v>40</v>
      </c>
      <c r="I40" s="11" t="s">
        <v>37</v>
      </c>
      <c r="J40" s="11"/>
      <c r="K40" s="11"/>
      <c r="L40" s="11">
        <f t="shared" si="12"/>
        <v>0</v>
      </c>
      <c r="M40" s="11"/>
      <c r="N40" s="11"/>
      <c r="O40" s="11"/>
      <c r="P40" s="11">
        <f t="shared" si="3"/>
        <v>0</v>
      </c>
      <c r="Q40" s="13"/>
      <c r="R40" s="5">
        <f t="shared" si="7"/>
        <v>0</v>
      </c>
      <c r="S40" s="13"/>
      <c r="T40" s="11"/>
      <c r="U40" s="1" t="e">
        <f t="shared" si="4"/>
        <v>#DIV/0!</v>
      </c>
      <c r="V40" s="11" t="e">
        <f t="shared" si="5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 t="s">
        <v>68</v>
      </c>
      <c r="AH40" s="1">
        <f t="shared" si="6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1" t="s">
        <v>80</v>
      </c>
      <c r="B41" s="11" t="s">
        <v>36</v>
      </c>
      <c r="C41" s="11"/>
      <c r="D41" s="11"/>
      <c r="E41" s="11"/>
      <c r="F41" s="11"/>
      <c r="G41" s="12">
        <v>0</v>
      </c>
      <c r="H41" s="11">
        <v>45</v>
      </c>
      <c r="I41" s="11" t="s">
        <v>37</v>
      </c>
      <c r="J41" s="11"/>
      <c r="K41" s="11"/>
      <c r="L41" s="11">
        <f t="shared" si="12"/>
        <v>0</v>
      </c>
      <c r="M41" s="11"/>
      <c r="N41" s="11"/>
      <c r="O41" s="11"/>
      <c r="P41" s="11">
        <f t="shared" si="3"/>
        <v>0</v>
      </c>
      <c r="Q41" s="13"/>
      <c r="R41" s="5">
        <f t="shared" si="7"/>
        <v>0</v>
      </c>
      <c r="S41" s="13"/>
      <c r="T41" s="11"/>
      <c r="U41" s="1" t="e">
        <f t="shared" si="4"/>
        <v>#DIV/0!</v>
      </c>
      <c r="V41" s="11" t="e">
        <f t="shared" si="5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 t="s">
        <v>68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40</v>
      </c>
      <c r="C42" s="1">
        <v>67</v>
      </c>
      <c r="D42" s="1">
        <v>3</v>
      </c>
      <c r="E42" s="1">
        <v>68</v>
      </c>
      <c r="F42" s="1"/>
      <c r="G42" s="7">
        <v>0.1</v>
      </c>
      <c r="H42" s="1">
        <v>730</v>
      </c>
      <c r="I42" s="1" t="s">
        <v>37</v>
      </c>
      <c r="J42" s="1"/>
      <c r="K42" s="1">
        <v>85</v>
      </c>
      <c r="L42" s="1">
        <f t="shared" si="12"/>
        <v>-17</v>
      </c>
      <c r="M42" s="1"/>
      <c r="N42" s="1"/>
      <c r="O42" s="1"/>
      <c r="P42" s="1">
        <f t="shared" si="3"/>
        <v>13.6</v>
      </c>
      <c r="Q42" s="5">
        <f>8*P42-F42</f>
        <v>108.8</v>
      </c>
      <c r="R42" s="5">
        <f t="shared" si="7"/>
        <v>108.8</v>
      </c>
      <c r="S42" s="5">
        <v>109</v>
      </c>
      <c r="T42" s="1"/>
      <c r="U42" s="1">
        <f t="shared" si="4"/>
        <v>8</v>
      </c>
      <c r="V42" s="1">
        <f t="shared" si="5"/>
        <v>0</v>
      </c>
      <c r="W42" s="1">
        <v>18.2</v>
      </c>
      <c r="X42" s="1">
        <v>11.6</v>
      </c>
      <c r="Y42" s="1">
        <v>14</v>
      </c>
      <c r="Z42" s="1">
        <v>20.8</v>
      </c>
      <c r="AA42" s="1">
        <v>17.600000000000001</v>
      </c>
      <c r="AB42" s="1">
        <v>8.6</v>
      </c>
      <c r="AC42" s="1">
        <v>9.8000000000000007</v>
      </c>
      <c r="AD42" s="1">
        <v>17.600000000000001</v>
      </c>
      <c r="AE42" s="1">
        <v>7.2</v>
      </c>
      <c r="AF42" s="1">
        <v>9.1999999999999993</v>
      </c>
      <c r="AG42" s="1"/>
      <c r="AH42" s="1">
        <f t="shared" si="6"/>
        <v>11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40</v>
      </c>
      <c r="C43" s="1">
        <v>2</v>
      </c>
      <c r="D43" s="1">
        <v>147</v>
      </c>
      <c r="E43" s="1">
        <v>89</v>
      </c>
      <c r="F43" s="1">
        <v>45</v>
      </c>
      <c r="G43" s="7">
        <v>0.35</v>
      </c>
      <c r="H43" s="1">
        <v>40</v>
      </c>
      <c r="I43" s="1" t="s">
        <v>37</v>
      </c>
      <c r="J43" s="1"/>
      <c r="K43" s="1">
        <v>98</v>
      </c>
      <c r="L43" s="1">
        <f t="shared" si="12"/>
        <v>-9</v>
      </c>
      <c r="M43" s="1"/>
      <c r="N43" s="1"/>
      <c r="O43" s="1"/>
      <c r="P43" s="1">
        <f t="shared" si="3"/>
        <v>17.8</v>
      </c>
      <c r="Q43" s="5">
        <f>11*P43-F43</f>
        <v>150.80000000000001</v>
      </c>
      <c r="R43" s="5">
        <f t="shared" si="7"/>
        <v>150.80000000000001</v>
      </c>
      <c r="S43" s="5">
        <v>151</v>
      </c>
      <c r="T43" s="1"/>
      <c r="U43" s="1">
        <f t="shared" si="4"/>
        <v>11</v>
      </c>
      <c r="V43" s="1">
        <f t="shared" si="5"/>
        <v>2.5280898876404492</v>
      </c>
      <c r="W43" s="1">
        <v>10</v>
      </c>
      <c r="X43" s="1">
        <v>17</v>
      </c>
      <c r="Y43" s="1">
        <v>8.6</v>
      </c>
      <c r="Z43" s="1">
        <v>15.2</v>
      </c>
      <c r="AA43" s="1">
        <v>2.8</v>
      </c>
      <c r="AB43" s="1">
        <v>12</v>
      </c>
      <c r="AC43" s="1">
        <v>7.8</v>
      </c>
      <c r="AD43" s="1">
        <v>10.8</v>
      </c>
      <c r="AE43" s="1">
        <v>9.8000000000000007</v>
      </c>
      <c r="AF43" s="1">
        <v>9.1999999999999993</v>
      </c>
      <c r="AG43" s="1"/>
      <c r="AH43" s="1">
        <f t="shared" si="6"/>
        <v>53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40</v>
      </c>
      <c r="C44" s="1">
        <v>27</v>
      </c>
      <c r="D44" s="1">
        <v>6</v>
      </c>
      <c r="E44" s="1">
        <v>21</v>
      </c>
      <c r="F44" s="1">
        <v>11</v>
      </c>
      <c r="G44" s="7">
        <v>0.4</v>
      </c>
      <c r="H44" s="1">
        <v>40</v>
      </c>
      <c r="I44" s="1" t="s">
        <v>37</v>
      </c>
      <c r="J44" s="1"/>
      <c r="K44" s="1">
        <v>22</v>
      </c>
      <c r="L44" s="1">
        <f t="shared" si="12"/>
        <v>-1</v>
      </c>
      <c r="M44" s="1"/>
      <c r="N44" s="1"/>
      <c r="O44" s="1"/>
      <c r="P44" s="1">
        <f t="shared" si="3"/>
        <v>4.2</v>
      </c>
      <c r="Q44" s="5">
        <f>11*P44-F44</f>
        <v>35.200000000000003</v>
      </c>
      <c r="R44" s="5">
        <f t="shared" si="7"/>
        <v>35.200000000000003</v>
      </c>
      <c r="S44" s="5">
        <v>35</v>
      </c>
      <c r="T44" s="1"/>
      <c r="U44" s="1">
        <f t="shared" si="4"/>
        <v>11</v>
      </c>
      <c r="V44" s="1">
        <f t="shared" si="5"/>
        <v>2.6190476190476191</v>
      </c>
      <c r="W44" s="1">
        <v>2.4</v>
      </c>
      <c r="X44" s="1">
        <v>3</v>
      </c>
      <c r="Y44" s="1">
        <v>3</v>
      </c>
      <c r="Z44" s="1">
        <v>2.4</v>
      </c>
      <c r="AA44" s="1">
        <v>4.4000000000000004</v>
      </c>
      <c r="AB44" s="1">
        <v>2.8</v>
      </c>
      <c r="AC44" s="1">
        <v>2.8</v>
      </c>
      <c r="AD44" s="1">
        <v>-0.4</v>
      </c>
      <c r="AE44" s="1">
        <v>2.6</v>
      </c>
      <c r="AF44" s="1">
        <v>1</v>
      </c>
      <c r="AG44" s="1"/>
      <c r="AH44" s="1">
        <f t="shared" si="6"/>
        <v>14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40</v>
      </c>
      <c r="C45" s="1">
        <v>-1</v>
      </c>
      <c r="D45" s="1">
        <v>55</v>
      </c>
      <c r="E45" s="1">
        <v>1</v>
      </c>
      <c r="F45" s="1">
        <v>42</v>
      </c>
      <c r="G45" s="7">
        <v>0.4</v>
      </c>
      <c r="H45" s="1">
        <v>45</v>
      </c>
      <c r="I45" s="1" t="s">
        <v>37</v>
      </c>
      <c r="J45" s="1"/>
      <c r="K45" s="1">
        <v>18</v>
      </c>
      <c r="L45" s="1">
        <f t="shared" si="12"/>
        <v>-17</v>
      </c>
      <c r="M45" s="1"/>
      <c r="N45" s="1"/>
      <c r="O45" s="1"/>
      <c r="P45" s="1">
        <f t="shared" si="3"/>
        <v>0.2</v>
      </c>
      <c r="Q45" s="5"/>
      <c r="R45" s="5">
        <v>20</v>
      </c>
      <c r="S45" s="5">
        <v>35</v>
      </c>
      <c r="T45" s="1" t="s">
        <v>157</v>
      </c>
      <c r="U45" s="1">
        <f t="shared" si="4"/>
        <v>310</v>
      </c>
      <c r="V45" s="1">
        <f t="shared" si="5"/>
        <v>210</v>
      </c>
      <c r="W45" s="1">
        <v>5</v>
      </c>
      <c r="X45" s="1">
        <v>2.6</v>
      </c>
      <c r="Y45" s="1">
        <v>2.4</v>
      </c>
      <c r="Z45" s="1">
        <v>4</v>
      </c>
      <c r="AA45" s="1">
        <v>0</v>
      </c>
      <c r="AB45" s="1">
        <v>5.2</v>
      </c>
      <c r="AC45" s="1">
        <v>-0.6</v>
      </c>
      <c r="AD45" s="1">
        <v>3.2</v>
      </c>
      <c r="AE45" s="1">
        <v>0.2</v>
      </c>
      <c r="AF45" s="1">
        <v>1.4</v>
      </c>
      <c r="AG45" s="1"/>
      <c r="AH45" s="1">
        <f t="shared" si="6"/>
        <v>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36</v>
      </c>
      <c r="C46" s="1">
        <v>12.206</v>
      </c>
      <c r="D46" s="1"/>
      <c r="E46" s="1">
        <v>-0.71699999999999997</v>
      </c>
      <c r="F46" s="16">
        <f>12.206+F102</f>
        <v>7.9019999999999992</v>
      </c>
      <c r="G46" s="7">
        <v>1</v>
      </c>
      <c r="H46" s="1">
        <v>40</v>
      </c>
      <c r="I46" s="1" t="s">
        <v>37</v>
      </c>
      <c r="J46" s="1"/>
      <c r="K46" s="1">
        <v>1.4</v>
      </c>
      <c r="L46" s="1">
        <f t="shared" si="12"/>
        <v>-2.117</v>
      </c>
      <c r="M46" s="1"/>
      <c r="N46" s="1"/>
      <c r="O46" s="1"/>
      <c r="P46" s="1">
        <f t="shared" si="3"/>
        <v>-0.1434</v>
      </c>
      <c r="Q46" s="5"/>
      <c r="R46" s="5">
        <f t="shared" si="7"/>
        <v>0</v>
      </c>
      <c r="S46" s="5"/>
      <c r="T46" s="1"/>
      <c r="U46" s="1">
        <f t="shared" si="4"/>
        <v>-55.104602510460246</v>
      </c>
      <c r="V46" s="1">
        <f t="shared" si="5"/>
        <v>-55.104602510460246</v>
      </c>
      <c r="W46" s="1">
        <v>0.14360000000000001</v>
      </c>
      <c r="X46" s="1">
        <v>0</v>
      </c>
      <c r="Y46" s="1">
        <v>0.28439999999999999</v>
      </c>
      <c r="Z46" s="1">
        <v>0.28699999999999998</v>
      </c>
      <c r="AA46" s="1">
        <v>1.4328000000000001</v>
      </c>
      <c r="AB46" s="1">
        <v>0.28699999999999998</v>
      </c>
      <c r="AC46" s="1">
        <v>0</v>
      </c>
      <c r="AD46" s="1">
        <v>0</v>
      </c>
      <c r="AE46" s="1">
        <v>0</v>
      </c>
      <c r="AF46" s="1">
        <v>0</v>
      </c>
      <c r="AG46" s="18" t="s">
        <v>154</v>
      </c>
      <c r="AH46" s="1">
        <f t="shared" si="6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40</v>
      </c>
      <c r="C47" s="1">
        <v>98</v>
      </c>
      <c r="D47" s="1">
        <v>210</v>
      </c>
      <c r="E47" s="16">
        <f>82+E98</f>
        <v>107</v>
      </c>
      <c r="F47" s="1">
        <v>156</v>
      </c>
      <c r="G47" s="7">
        <v>0.35</v>
      </c>
      <c r="H47" s="1">
        <v>40</v>
      </c>
      <c r="I47" s="1" t="s">
        <v>37</v>
      </c>
      <c r="J47" s="1"/>
      <c r="K47" s="1">
        <v>104</v>
      </c>
      <c r="L47" s="1">
        <f t="shared" si="12"/>
        <v>3</v>
      </c>
      <c r="M47" s="1"/>
      <c r="N47" s="1"/>
      <c r="O47" s="1"/>
      <c r="P47" s="1">
        <f t="shared" si="3"/>
        <v>21.4</v>
      </c>
      <c r="Q47" s="5">
        <f t="shared" ref="Q47" si="13">13*P47-F47</f>
        <v>122.19999999999999</v>
      </c>
      <c r="R47" s="5">
        <v>200</v>
      </c>
      <c r="S47" s="5">
        <v>200</v>
      </c>
      <c r="T47" s="1" t="s">
        <v>157</v>
      </c>
      <c r="U47" s="1">
        <f t="shared" si="4"/>
        <v>16.635514018691591</v>
      </c>
      <c r="V47" s="1">
        <f t="shared" si="5"/>
        <v>7.2897196261682247</v>
      </c>
      <c r="W47" s="1">
        <v>17.600000000000001</v>
      </c>
      <c r="X47" s="1">
        <v>17</v>
      </c>
      <c r="Y47" s="1">
        <v>20</v>
      </c>
      <c r="Z47" s="1">
        <v>26.4</v>
      </c>
      <c r="AA47" s="1">
        <v>8.4</v>
      </c>
      <c r="AB47" s="1">
        <v>28.74</v>
      </c>
      <c r="AC47" s="1">
        <v>4.2</v>
      </c>
      <c r="AD47" s="1">
        <v>25</v>
      </c>
      <c r="AE47" s="1">
        <v>9</v>
      </c>
      <c r="AF47" s="1">
        <v>20</v>
      </c>
      <c r="AG47" s="1"/>
      <c r="AH47" s="1">
        <f t="shared" si="6"/>
        <v>70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1" t="s">
        <v>87</v>
      </c>
      <c r="B48" s="11" t="s">
        <v>40</v>
      </c>
      <c r="C48" s="11"/>
      <c r="D48" s="11"/>
      <c r="E48" s="11"/>
      <c r="F48" s="11"/>
      <c r="G48" s="12">
        <v>0</v>
      </c>
      <c r="H48" s="11" t="e">
        <v>#N/A</v>
      </c>
      <c r="I48" s="11" t="s">
        <v>37</v>
      </c>
      <c r="J48" s="11"/>
      <c r="K48" s="11"/>
      <c r="L48" s="11">
        <f t="shared" si="12"/>
        <v>0</v>
      </c>
      <c r="M48" s="11"/>
      <c r="N48" s="11"/>
      <c r="O48" s="11"/>
      <c r="P48" s="11">
        <f t="shared" si="3"/>
        <v>0</v>
      </c>
      <c r="Q48" s="13"/>
      <c r="R48" s="5">
        <f t="shared" si="7"/>
        <v>0</v>
      </c>
      <c r="S48" s="13"/>
      <c r="T48" s="11"/>
      <c r="U48" s="1" t="e">
        <f t="shared" si="4"/>
        <v>#DIV/0!</v>
      </c>
      <c r="V48" s="11" t="e">
        <f t="shared" si="5"/>
        <v>#DIV/0!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-0.2</v>
      </c>
      <c r="AE48" s="11">
        <v>-0.2</v>
      </c>
      <c r="AF48" s="11">
        <v>0</v>
      </c>
      <c r="AG48" s="11" t="s">
        <v>88</v>
      </c>
      <c r="AH48" s="1">
        <f t="shared" si="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36</v>
      </c>
      <c r="C49" s="1"/>
      <c r="D49" s="1">
        <v>757.30899999999997</v>
      </c>
      <c r="E49" s="1">
        <v>383.964</v>
      </c>
      <c r="F49" s="1">
        <v>47.052</v>
      </c>
      <c r="G49" s="7">
        <v>1</v>
      </c>
      <c r="H49" s="1">
        <v>50</v>
      </c>
      <c r="I49" s="1" t="s">
        <v>37</v>
      </c>
      <c r="J49" s="1"/>
      <c r="K49" s="1">
        <v>388.49599999999998</v>
      </c>
      <c r="L49" s="1">
        <f t="shared" si="12"/>
        <v>-4.5319999999999823</v>
      </c>
      <c r="M49" s="1"/>
      <c r="N49" s="1"/>
      <c r="O49" s="1"/>
      <c r="P49" s="1">
        <f t="shared" si="3"/>
        <v>76.7928</v>
      </c>
      <c r="Q49" s="5">
        <f>9*P49-F49</f>
        <v>644.08319999999992</v>
      </c>
      <c r="R49" s="5">
        <f>S49</f>
        <v>320</v>
      </c>
      <c r="S49" s="5">
        <v>320</v>
      </c>
      <c r="T49" s="1" t="s">
        <v>159</v>
      </c>
      <c r="U49" s="1">
        <f t="shared" si="4"/>
        <v>4.7797710201998109</v>
      </c>
      <c r="V49" s="1">
        <f t="shared" si="5"/>
        <v>0.61271369190861646</v>
      </c>
      <c r="W49" s="1">
        <v>62.802999999999997</v>
      </c>
      <c r="X49" s="1">
        <v>2.9843999999999999</v>
      </c>
      <c r="Y49" s="1">
        <v>8.0648</v>
      </c>
      <c r="Z49" s="1">
        <v>37.490600000000001</v>
      </c>
      <c r="AA49" s="1">
        <v>30.432600000000001</v>
      </c>
      <c r="AB49" s="1">
        <v>29.032</v>
      </c>
      <c r="AC49" s="1">
        <v>68.826599999999999</v>
      </c>
      <c r="AD49" s="1">
        <v>3.7892000000000001</v>
      </c>
      <c r="AE49" s="1">
        <v>16.4726</v>
      </c>
      <c r="AF49" s="1">
        <v>11.609400000000001</v>
      </c>
      <c r="AG49" s="1"/>
      <c r="AH49" s="1">
        <f t="shared" si="6"/>
        <v>320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36</v>
      </c>
      <c r="C50" s="1">
        <v>30.756</v>
      </c>
      <c r="D50" s="1"/>
      <c r="E50" s="1">
        <v>16.16</v>
      </c>
      <c r="F50" s="1">
        <v>14.596</v>
      </c>
      <c r="G50" s="7">
        <v>1</v>
      </c>
      <c r="H50" s="1">
        <v>50</v>
      </c>
      <c r="I50" s="1" t="s">
        <v>37</v>
      </c>
      <c r="J50" s="1"/>
      <c r="K50" s="1">
        <v>15.84</v>
      </c>
      <c r="L50" s="1">
        <f t="shared" si="12"/>
        <v>0.32000000000000028</v>
      </c>
      <c r="M50" s="1"/>
      <c r="N50" s="1"/>
      <c r="O50" s="1"/>
      <c r="P50" s="1">
        <f t="shared" si="3"/>
        <v>3.2320000000000002</v>
      </c>
      <c r="Q50" s="5">
        <f t="shared" ref="Q50:Q66" si="14">13*P50-F50</f>
        <v>27.420000000000005</v>
      </c>
      <c r="R50" s="5">
        <f t="shared" si="7"/>
        <v>27.420000000000005</v>
      </c>
      <c r="S50" s="5">
        <v>27</v>
      </c>
      <c r="T50" s="1"/>
      <c r="U50" s="1">
        <f t="shared" si="4"/>
        <v>13</v>
      </c>
      <c r="V50" s="1">
        <f t="shared" si="5"/>
        <v>4.516089108910891</v>
      </c>
      <c r="W50" s="1">
        <v>1.0895999999999999</v>
      </c>
      <c r="X50" s="1">
        <v>2.6080000000000001</v>
      </c>
      <c r="Y50" s="1">
        <v>1.8828</v>
      </c>
      <c r="Z50" s="1">
        <v>2.4074</v>
      </c>
      <c r="AA50" s="1">
        <v>1.0773999999999999</v>
      </c>
      <c r="AB50" s="1">
        <v>2.1547999999999998</v>
      </c>
      <c r="AC50" s="1">
        <v>1.893</v>
      </c>
      <c r="AD50" s="1">
        <v>1.3586</v>
      </c>
      <c r="AE50" s="1">
        <v>2.1856</v>
      </c>
      <c r="AF50" s="1">
        <v>0</v>
      </c>
      <c r="AG50" s="1"/>
      <c r="AH50" s="1">
        <f t="shared" si="6"/>
        <v>27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92</v>
      </c>
      <c r="B51" s="1" t="s">
        <v>36</v>
      </c>
      <c r="C51" s="1"/>
      <c r="D51" s="1">
        <v>102.94199999999999</v>
      </c>
      <c r="E51" s="1"/>
      <c r="F51" s="1"/>
      <c r="G51" s="7">
        <v>1</v>
      </c>
      <c r="H51" s="1">
        <v>40</v>
      </c>
      <c r="I51" s="10" t="s">
        <v>93</v>
      </c>
      <c r="J51" s="10"/>
      <c r="K51" s="1"/>
      <c r="L51" s="1">
        <f t="shared" si="12"/>
        <v>0</v>
      </c>
      <c r="M51" s="1"/>
      <c r="N51" s="1"/>
      <c r="O51" s="1"/>
      <c r="P51" s="1">
        <f t="shared" si="3"/>
        <v>0</v>
      </c>
      <c r="Q51" s="5"/>
      <c r="R51" s="5">
        <f>S51</f>
        <v>150</v>
      </c>
      <c r="S51" s="5">
        <v>150</v>
      </c>
      <c r="T51" s="1" t="s">
        <v>158</v>
      </c>
      <c r="U51" s="1" t="e">
        <f t="shared" si="4"/>
        <v>#DIV/0!</v>
      </c>
      <c r="V51" s="1" t="e">
        <f t="shared" si="5"/>
        <v>#DIV/0!</v>
      </c>
      <c r="W51" s="1">
        <v>20.5884</v>
      </c>
      <c r="X51" s="1">
        <v>0</v>
      </c>
      <c r="Y51" s="1">
        <v>0</v>
      </c>
      <c r="Z51" s="1">
        <v>0</v>
      </c>
      <c r="AA51" s="1">
        <v>0</v>
      </c>
      <c r="AB51" s="1">
        <v>10.2712</v>
      </c>
      <c r="AC51" s="1">
        <v>10.296200000000001</v>
      </c>
      <c r="AD51" s="1">
        <v>0</v>
      </c>
      <c r="AE51" s="1">
        <v>0</v>
      </c>
      <c r="AF51" s="1">
        <v>0</v>
      </c>
      <c r="AG51" s="10" t="s">
        <v>94</v>
      </c>
      <c r="AH51" s="1">
        <f t="shared" si="6"/>
        <v>150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40</v>
      </c>
      <c r="C52" s="1">
        <v>234</v>
      </c>
      <c r="D52" s="1">
        <v>705</v>
      </c>
      <c r="E52" s="16">
        <f>226+E99</f>
        <v>514</v>
      </c>
      <c r="F52" s="16">
        <f>403+F99</f>
        <v>381</v>
      </c>
      <c r="G52" s="7">
        <v>0.45</v>
      </c>
      <c r="H52" s="1">
        <v>50</v>
      </c>
      <c r="I52" s="1" t="s">
        <v>37</v>
      </c>
      <c r="J52" s="1"/>
      <c r="K52" s="1">
        <v>236</v>
      </c>
      <c r="L52" s="1">
        <f t="shared" si="12"/>
        <v>278</v>
      </c>
      <c r="M52" s="1"/>
      <c r="N52" s="1"/>
      <c r="O52" s="1"/>
      <c r="P52" s="1">
        <f t="shared" si="3"/>
        <v>102.8</v>
      </c>
      <c r="Q52" s="5">
        <f>12*P52-F52</f>
        <v>852.59999999999991</v>
      </c>
      <c r="R52" s="5">
        <f t="shared" ref="R52:R53" si="15">S52</f>
        <v>600</v>
      </c>
      <c r="S52" s="5">
        <v>600</v>
      </c>
      <c r="T52" s="1" t="s">
        <v>156</v>
      </c>
      <c r="U52" s="1">
        <f t="shared" si="4"/>
        <v>9.5428015564202333</v>
      </c>
      <c r="V52" s="1">
        <f t="shared" si="5"/>
        <v>3.7062256809338523</v>
      </c>
      <c r="W52" s="1">
        <v>63.4</v>
      </c>
      <c r="X52" s="1">
        <v>69.2</v>
      </c>
      <c r="Y52" s="1">
        <v>41.8</v>
      </c>
      <c r="Z52" s="1">
        <v>77.8</v>
      </c>
      <c r="AA52" s="1">
        <v>38.4</v>
      </c>
      <c r="AB52" s="1">
        <v>80.400000000000006</v>
      </c>
      <c r="AC52" s="1">
        <v>37.200000000000003</v>
      </c>
      <c r="AD52" s="1">
        <v>47.8</v>
      </c>
      <c r="AE52" s="1">
        <v>40.6</v>
      </c>
      <c r="AF52" s="1">
        <v>46.2</v>
      </c>
      <c r="AG52" s="1"/>
      <c r="AH52" s="1">
        <f t="shared" si="6"/>
        <v>270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40</v>
      </c>
      <c r="C53" s="1">
        <v>-3</v>
      </c>
      <c r="D53" s="1">
        <v>603</v>
      </c>
      <c r="E53" s="1">
        <v>279</v>
      </c>
      <c r="F53" s="1">
        <v>318</v>
      </c>
      <c r="G53" s="7">
        <v>0.45</v>
      </c>
      <c r="H53" s="1">
        <v>50</v>
      </c>
      <c r="I53" s="1" t="s">
        <v>37</v>
      </c>
      <c r="J53" s="1"/>
      <c r="K53" s="1">
        <v>282</v>
      </c>
      <c r="L53" s="1">
        <f t="shared" si="12"/>
        <v>-3</v>
      </c>
      <c r="M53" s="1"/>
      <c r="N53" s="1"/>
      <c r="O53" s="1"/>
      <c r="P53" s="1">
        <f t="shared" si="3"/>
        <v>55.8</v>
      </c>
      <c r="Q53" s="5">
        <f t="shared" si="14"/>
        <v>407.4</v>
      </c>
      <c r="R53" s="5">
        <f t="shared" si="15"/>
        <v>300</v>
      </c>
      <c r="S53" s="5">
        <v>300</v>
      </c>
      <c r="T53" s="1" t="s">
        <v>156</v>
      </c>
      <c r="U53" s="1">
        <f t="shared" si="4"/>
        <v>11.075268817204302</v>
      </c>
      <c r="V53" s="1">
        <f t="shared" si="5"/>
        <v>5.698924731182796</v>
      </c>
      <c r="W53" s="1">
        <v>45.2</v>
      </c>
      <c r="X53" s="1">
        <v>39.799999999999997</v>
      </c>
      <c r="Y53" s="1">
        <v>41.2</v>
      </c>
      <c r="Z53" s="1">
        <v>37</v>
      </c>
      <c r="AA53" s="1">
        <v>37.200000000000003</v>
      </c>
      <c r="AB53" s="1">
        <v>37</v>
      </c>
      <c r="AC53" s="1">
        <v>29</v>
      </c>
      <c r="AD53" s="1">
        <v>32.6</v>
      </c>
      <c r="AE53" s="1">
        <v>31.8</v>
      </c>
      <c r="AF53" s="1">
        <v>28.4</v>
      </c>
      <c r="AG53" s="1"/>
      <c r="AH53" s="1">
        <f t="shared" si="6"/>
        <v>135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40</v>
      </c>
      <c r="C54" s="1">
        <v>67</v>
      </c>
      <c r="D54" s="1">
        <v>278</v>
      </c>
      <c r="E54" s="1">
        <v>181</v>
      </c>
      <c r="F54" s="1">
        <v>114</v>
      </c>
      <c r="G54" s="7">
        <v>0.45</v>
      </c>
      <c r="H54" s="1">
        <v>50</v>
      </c>
      <c r="I54" s="1" t="s">
        <v>37</v>
      </c>
      <c r="J54" s="1"/>
      <c r="K54" s="1">
        <v>194</v>
      </c>
      <c r="L54" s="1">
        <f t="shared" si="12"/>
        <v>-13</v>
      </c>
      <c r="M54" s="1"/>
      <c r="N54" s="1"/>
      <c r="O54" s="1"/>
      <c r="P54" s="1">
        <f t="shared" si="3"/>
        <v>36.200000000000003</v>
      </c>
      <c r="Q54" s="5">
        <f>11*P54-F54</f>
        <v>284.20000000000005</v>
      </c>
      <c r="R54" s="5">
        <v>300</v>
      </c>
      <c r="S54" s="5">
        <v>300</v>
      </c>
      <c r="T54" s="1" t="s">
        <v>157</v>
      </c>
      <c r="U54" s="1">
        <f t="shared" si="4"/>
        <v>11.436464088397789</v>
      </c>
      <c r="V54" s="1">
        <f t="shared" si="5"/>
        <v>3.1491712707182318</v>
      </c>
      <c r="W54" s="1">
        <v>23.6</v>
      </c>
      <c r="X54" s="1">
        <v>26.8</v>
      </c>
      <c r="Y54" s="1">
        <v>24.8</v>
      </c>
      <c r="Z54" s="1">
        <v>23.4</v>
      </c>
      <c r="AA54" s="1">
        <v>21</v>
      </c>
      <c r="AB54" s="1">
        <v>23.6</v>
      </c>
      <c r="AC54" s="1">
        <v>22.2</v>
      </c>
      <c r="AD54" s="1">
        <v>15.6</v>
      </c>
      <c r="AE54" s="1">
        <v>18.2</v>
      </c>
      <c r="AF54" s="1">
        <v>14.2</v>
      </c>
      <c r="AG54" s="1"/>
      <c r="AH54" s="1">
        <f t="shared" si="6"/>
        <v>135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40</v>
      </c>
      <c r="C55" s="1">
        <v>2</v>
      </c>
      <c r="D55" s="1">
        <v>50</v>
      </c>
      <c r="E55" s="1">
        <v>28</v>
      </c>
      <c r="F55" s="1">
        <v>23</v>
      </c>
      <c r="G55" s="7">
        <v>0.4</v>
      </c>
      <c r="H55" s="1">
        <v>40</v>
      </c>
      <c r="I55" s="1" t="s">
        <v>37</v>
      </c>
      <c r="J55" s="1"/>
      <c r="K55" s="1">
        <v>28</v>
      </c>
      <c r="L55" s="1">
        <f t="shared" si="12"/>
        <v>0</v>
      </c>
      <c r="M55" s="1"/>
      <c r="N55" s="1"/>
      <c r="O55" s="1"/>
      <c r="P55" s="1">
        <f t="shared" si="3"/>
        <v>5.6</v>
      </c>
      <c r="Q55" s="5">
        <f>12*P55-F55</f>
        <v>44.199999999999989</v>
      </c>
      <c r="R55" s="5">
        <f t="shared" si="7"/>
        <v>44.199999999999989</v>
      </c>
      <c r="S55" s="5">
        <v>44</v>
      </c>
      <c r="T55" s="1"/>
      <c r="U55" s="1">
        <f t="shared" si="4"/>
        <v>11.999999999999998</v>
      </c>
      <c r="V55" s="1">
        <f t="shared" si="5"/>
        <v>4.1071428571428577</v>
      </c>
      <c r="W55" s="1">
        <v>3.8</v>
      </c>
      <c r="X55" s="1">
        <v>3.6</v>
      </c>
      <c r="Y55" s="1">
        <v>1.4</v>
      </c>
      <c r="Z55" s="1">
        <v>4</v>
      </c>
      <c r="AA55" s="1">
        <v>2.6</v>
      </c>
      <c r="AB55" s="1">
        <v>2.6</v>
      </c>
      <c r="AC55" s="1">
        <v>1.4</v>
      </c>
      <c r="AD55" s="1">
        <v>2.6</v>
      </c>
      <c r="AE55" s="1">
        <v>1.8</v>
      </c>
      <c r="AF55" s="1">
        <v>3.4</v>
      </c>
      <c r="AG55" s="1"/>
      <c r="AH55" s="1">
        <f t="shared" si="6"/>
        <v>18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36</v>
      </c>
      <c r="C56" s="1">
        <v>37.200000000000003</v>
      </c>
      <c r="D56" s="1">
        <v>32.25</v>
      </c>
      <c r="E56" s="1">
        <v>41.725999999999999</v>
      </c>
      <c r="F56" s="1">
        <v>27.724</v>
      </c>
      <c r="G56" s="7">
        <v>1</v>
      </c>
      <c r="H56" s="1">
        <v>55</v>
      </c>
      <c r="I56" s="1" t="s">
        <v>37</v>
      </c>
      <c r="J56" s="1"/>
      <c r="K56" s="1">
        <v>42.4</v>
      </c>
      <c r="L56" s="1">
        <f t="shared" si="12"/>
        <v>-0.67399999999999949</v>
      </c>
      <c r="M56" s="1"/>
      <c r="N56" s="1"/>
      <c r="O56" s="1"/>
      <c r="P56" s="1">
        <f t="shared" si="3"/>
        <v>8.3452000000000002</v>
      </c>
      <c r="Q56" s="5">
        <f>11*P56-F56</f>
        <v>64.0732</v>
      </c>
      <c r="R56" s="5">
        <f t="shared" si="7"/>
        <v>64.0732</v>
      </c>
      <c r="S56" s="5">
        <v>64</v>
      </c>
      <c r="T56" s="1"/>
      <c r="U56" s="1">
        <f t="shared" si="4"/>
        <v>11</v>
      </c>
      <c r="V56" s="1">
        <f t="shared" si="5"/>
        <v>3.3221492594545365</v>
      </c>
      <c r="W56" s="1">
        <v>2.9916</v>
      </c>
      <c r="X56" s="1">
        <v>7.0852000000000004</v>
      </c>
      <c r="Y56" s="1">
        <v>3.7178</v>
      </c>
      <c r="Z56" s="1">
        <v>8.5513999999999992</v>
      </c>
      <c r="AA56" s="1">
        <v>0</v>
      </c>
      <c r="AB56" s="1">
        <v>8.5868000000000002</v>
      </c>
      <c r="AC56" s="1">
        <v>2.1419999999999999</v>
      </c>
      <c r="AD56" s="1">
        <v>5.9127999999999998</v>
      </c>
      <c r="AE56" s="1">
        <v>7.3999999999999986E-3</v>
      </c>
      <c r="AF56" s="1">
        <v>4.0432000000000006</v>
      </c>
      <c r="AG56" s="1"/>
      <c r="AH56" s="1">
        <f t="shared" si="6"/>
        <v>64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40</v>
      </c>
      <c r="C57" s="1">
        <v>43</v>
      </c>
      <c r="D57" s="1">
        <v>200</v>
      </c>
      <c r="E57" s="1">
        <v>42</v>
      </c>
      <c r="F57" s="1">
        <v>200</v>
      </c>
      <c r="G57" s="7">
        <v>0.1</v>
      </c>
      <c r="H57" s="1">
        <v>730</v>
      </c>
      <c r="I57" s="1" t="s">
        <v>37</v>
      </c>
      <c r="J57" s="1"/>
      <c r="K57" s="1">
        <v>54</v>
      </c>
      <c r="L57" s="1">
        <f t="shared" si="12"/>
        <v>-12</v>
      </c>
      <c r="M57" s="1"/>
      <c r="N57" s="1"/>
      <c r="O57" s="1"/>
      <c r="P57" s="1">
        <f t="shared" si="3"/>
        <v>8.4</v>
      </c>
      <c r="Q57" s="5"/>
      <c r="R57" s="5">
        <f t="shared" si="7"/>
        <v>0</v>
      </c>
      <c r="S57" s="5"/>
      <c r="T57" s="1"/>
      <c r="U57" s="1">
        <f t="shared" si="4"/>
        <v>23.80952380952381</v>
      </c>
      <c r="V57" s="1">
        <f t="shared" si="5"/>
        <v>23.80952380952381</v>
      </c>
      <c r="W57" s="1">
        <v>15.8</v>
      </c>
      <c r="X57" s="1">
        <v>8.4</v>
      </c>
      <c r="Y57" s="1">
        <v>12.2</v>
      </c>
      <c r="Z57" s="1">
        <v>15.8</v>
      </c>
      <c r="AA57" s="1">
        <v>14.4</v>
      </c>
      <c r="AB57" s="1">
        <v>7.2</v>
      </c>
      <c r="AC57" s="1">
        <v>12</v>
      </c>
      <c r="AD57" s="1">
        <v>16</v>
      </c>
      <c r="AE57" s="1">
        <v>6.6</v>
      </c>
      <c r="AF57" s="1">
        <v>6.2</v>
      </c>
      <c r="AG57" s="1"/>
      <c r="AH57" s="1">
        <f t="shared" si="6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36</v>
      </c>
      <c r="C58" s="1">
        <v>0.78800000000000003</v>
      </c>
      <c r="D58" s="1">
        <v>22.088999999999999</v>
      </c>
      <c r="E58" s="1">
        <v>11.06</v>
      </c>
      <c r="F58" s="1">
        <v>11.817</v>
      </c>
      <c r="G58" s="7">
        <v>1</v>
      </c>
      <c r="H58" s="1">
        <v>40</v>
      </c>
      <c r="I58" s="1" t="s">
        <v>37</v>
      </c>
      <c r="J58" s="1"/>
      <c r="K58" s="1">
        <v>12.2</v>
      </c>
      <c r="L58" s="1">
        <f t="shared" si="12"/>
        <v>-1.1399999999999988</v>
      </c>
      <c r="M58" s="1"/>
      <c r="N58" s="1"/>
      <c r="O58" s="1"/>
      <c r="P58" s="1">
        <f t="shared" si="3"/>
        <v>2.2120000000000002</v>
      </c>
      <c r="Q58" s="5">
        <f t="shared" si="14"/>
        <v>16.939000000000004</v>
      </c>
      <c r="R58" s="5">
        <f t="shared" si="7"/>
        <v>16.939000000000004</v>
      </c>
      <c r="S58" s="5">
        <v>17</v>
      </c>
      <c r="T58" s="1"/>
      <c r="U58" s="1">
        <f t="shared" si="4"/>
        <v>13</v>
      </c>
      <c r="V58" s="1">
        <f t="shared" si="5"/>
        <v>5.342224231464737</v>
      </c>
      <c r="W58" s="1">
        <v>4.3586</v>
      </c>
      <c r="X58" s="1">
        <v>2.2538</v>
      </c>
      <c r="Y58" s="1">
        <v>2.1048</v>
      </c>
      <c r="Z58" s="1">
        <v>0</v>
      </c>
      <c r="AA58" s="1">
        <v>4.9371999999999998</v>
      </c>
      <c r="AB58" s="1">
        <v>6.3246000000000002</v>
      </c>
      <c r="AC58" s="1">
        <v>2.1120000000000001</v>
      </c>
      <c r="AD58" s="1">
        <v>1.3069999999999999</v>
      </c>
      <c r="AE58" s="1">
        <v>12.0656</v>
      </c>
      <c r="AF58" s="1">
        <v>2.9134000000000002</v>
      </c>
      <c r="AG58" s="1" t="s">
        <v>102</v>
      </c>
      <c r="AH58" s="1">
        <f t="shared" si="6"/>
        <v>17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36</v>
      </c>
      <c r="C59" s="1">
        <v>11.214</v>
      </c>
      <c r="D59" s="1">
        <v>21.794</v>
      </c>
      <c r="E59" s="1"/>
      <c r="F59" s="1">
        <v>22.128</v>
      </c>
      <c r="G59" s="7">
        <v>1</v>
      </c>
      <c r="H59" s="1">
        <v>40</v>
      </c>
      <c r="I59" s="1" t="s">
        <v>37</v>
      </c>
      <c r="J59" s="1"/>
      <c r="K59" s="1">
        <v>3</v>
      </c>
      <c r="L59" s="1">
        <f t="shared" si="12"/>
        <v>-3</v>
      </c>
      <c r="M59" s="1"/>
      <c r="N59" s="1"/>
      <c r="O59" s="1"/>
      <c r="P59" s="1">
        <f t="shared" si="3"/>
        <v>0</v>
      </c>
      <c r="Q59" s="5"/>
      <c r="R59" s="5">
        <v>17</v>
      </c>
      <c r="S59" s="5">
        <v>17</v>
      </c>
      <c r="T59" s="1" t="s">
        <v>157</v>
      </c>
      <c r="U59" s="1" t="e">
        <f t="shared" si="4"/>
        <v>#DIV/0!</v>
      </c>
      <c r="V59" s="1" t="e">
        <f t="shared" si="5"/>
        <v>#DIV/0!</v>
      </c>
      <c r="W59" s="1">
        <v>5.0191999999999997</v>
      </c>
      <c r="X59" s="1">
        <v>3.7280000000000002</v>
      </c>
      <c r="Y59" s="1">
        <v>0</v>
      </c>
      <c r="Z59" s="1">
        <v>6.4662000000000006</v>
      </c>
      <c r="AA59" s="1">
        <v>-0.16239999999999999</v>
      </c>
      <c r="AB59" s="1">
        <v>3.5384000000000002</v>
      </c>
      <c r="AC59" s="1">
        <v>0.48280000000000001</v>
      </c>
      <c r="AD59" s="1">
        <v>7.4132000000000007</v>
      </c>
      <c r="AE59" s="1">
        <v>2.0912000000000002</v>
      </c>
      <c r="AF59" s="1">
        <v>0.16239999999999999</v>
      </c>
      <c r="AG59" s="1"/>
      <c r="AH59" s="1">
        <f t="shared" si="6"/>
        <v>17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40</v>
      </c>
      <c r="C60" s="1">
        <v>13</v>
      </c>
      <c r="D60" s="1">
        <v>24</v>
      </c>
      <c r="E60" s="1">
        <v>11</v>
      </c>
      <c r="F60" s="1">
        <v>24</v>
      </c>
      <c r="G60" s="7">
        <v>0.6</v>
      </c>
      <c r="H60" s="1">
        <v>60</v>
      </c>
      <c r="I60" s="1" t="s">
        <v>37</v>
      </c>
      <c r="J60" s="1"/>
      <c r="K60" s="1">
        <v>12</v>
      </c>
      <c r="L60" s="1">
        <f t="shared" si="12"/>
        <v>-1</v>
      </c>
      <c r="M60" s="1"/>
      <c r="N60" s="1"/>
      <c r="O60" s="1"/>
      <c r="P60" s="1">
        <f t="shared" si="3"/>
        <v>2.2000000000000002</v>
      </c>
      <c r="Q60" s="5">
        <v>6</v>
      </c>
      <c r="R60" s="5">
        <f t="shared" si="7"/>
        <v>6</v>
      </c>
      <c r="S60" s="5">
        <v>6</v>
      </c>
      <c r="T60" s="1"/>
      <c r="U60" s="1">
        <f t="shared" si="4"/>
        <v>13.636363636363635</v>
      </c>
      <c r="V60" s="1">
        <f t="shared" si="5"/>
        <v>10.909090909090908</v>
      </c>
      <c r="W60" s="1">
        <v>1.4</v>
      </c>
      <c r="X60" s="1">
        <v>1.4</v>
      </c>
      <c r="Y60" s="1">
        <v>1.4</v>
      </c>
      <c r="Z60" s="1">
        <v>2.4</v>
      </c>
      <c r="AA60" s="1">
        <v>2.4</v>
      </c>
      <c r="AB60" s="1">
        <v>2.8</v>
      </c>
      <c r="AC60" s="1">
        <v>5</v>
      </c>
      <c r="AD60" s="1">
        <v>1</v>
      </c>
      <c r="AE60" s="1">
        <v>2.6</v>
      </c>
      <c r="AF60" s="1">
        <v>0.8</v>
      </c>
      <c r="AG60" s="1"/>
      <c r="AH60" s="1">
        <f t="shared" si="6"/>
        <v>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105</v>
      </c>
      <c r="B61" s="1" t="s">
        <v>40</v>
      </c>
      <c r="C61" s="1">
        <v>28</v>
      </c>
      <c r="D61" s="1">
        <v>1</v>
      </c>
      <c r="E61" s="1">
        <v>21</v>
      </c>
      <c r="F61" s="1">
        <v>7</v>
      </c>
      <c r="G61" s="7">
        <v>0.6</v>
      </c>
      <c r="H61" s="1">
        <v>60</v>
      </c>
      <c r="I61" s="1" t="s">
        <v>37</v>
      </c>
      <c r="J61" s="1"/>
      <c r="K61" s="1">
        <v>22</v>
      </c>
      <c r="L61" s="1">
        <f t="shared" si="12"/>
        <v>-1</v>
      </c>
      <c r="M61" s="1"/>
      <c r="N61" s="1"/>
      <c r="O61" s="1"/>
      <c r="P61" s="1">
        <f t="shared" si="3"/>
        <v>4.2</v>
      </c>
      <c r="Q61" s="5">
        <f>10*P61-F61</f>
        <v>35</v>
      </c>
      <c r="R61" s="5">
        <f t="shared" si="7"/>
        <v>35</v>
      </c>
      <c r="S61" s="5">
        <v>35</v>
      </c>
      <c r="T61" s="1"/>
      <c r="U61" s="1">
        <f t="shared" si="4"/>
        <v>10</v>
      </c>
      <c r="V61" s="1">
        <f t="shared" si="5"/>
        <v>1.6666666666666665</v>
      </c>
      <c r="W61" s="1">
        <v>1.8</v>
      </c>
      <c r="X61" s="1">
        <v>2.8</v>
      </c>
      <c r="Y61" s="1">
        <v>1.6</v>
      </c>
      <c r="Z61" s="1">
        <v>2</v>
      </c>
      <c r="AA61" s="1">
        <v>2</v>
      </c>
      <c r="AB61" s="1">
        <v>2</v>
      </c>
      <c r="AC61" s="1">
        <v>6.2</v>
      </c>
      <c r="AD61" s="1">
        <v>0.2</v>
      </c>
      <c r="AE61" s="1">
        <v>3.4</v>
      </c>
      <c r="AF61" s="1">
        <v>1.2</v>
      </c>
      <c r="AG61" s="1"/>
      <c r="AH61" s="1">
        <f t="shared" si="6"/>
        <v>21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106</v>
      </c>
      <c r="B62" s="1" t="s">
        <v>40</v>
      </c>
      <c r="C62" s="1"/>
      <c r="D62" s="1">
        <v>32</v>
      </c>
      <c r="E62" s="1">
        <v>11</v>
      </c>
      <c r="F62" s="1">
        <v>18</v>
      </c>
      <c r="G62" s="7">
        <v>0.6</v>
      </c>
      <c r="H62" s="1">
        <v>60</v>
      </c>
      <c r="I62" s="1" t="s">
        <v>37</v>
      </c>
      <c r="J62" s="1"/>
      <c r="K62" s="1">
        <v>14</v>
      </c>
      <c r="L62" s="1">
        <f t="shared" si="12"/>
        <v>-3</v>
      </c>
      <c r="M62" s="1"/>
      <c r="N62" s="1"/>
      <c r="O62" s="1"/>
      <c r="P62" s="1">
        <f t="shared" si="3"/>
        <v>2.2000000000000002</v>
      </c>
      <c r="Q62" s="5">
        <f t="shared" si="14"/>
        <v>10.600000000000001</v>
      </c>
      <c r="R62" s="5">
        <f t="shared" si="7"/>
        <v>10.600000000000001</v>
      </c>
      <c r="S62" s="5">
        <v>11</v>
      </c>
      <c r="T62" s="1"/>
      <c r="U62" s="1">
        <f t="shared" si="4"/>
        <v>13</v>
      </c>
      <c r="V62" s="1">
        <f t="shared" si="5"/>
        <v>8.1818181818181817</v>
      </c>
      <c r="W62" s="1">
        <v>-0.2</v>
      </c>
      <c r="X62" s="1">
        <v>1.6</v>
      </c>
      <c r="Y62" s="1">
        <v>1.2</v>
      </c>
      <c r="Z62" s="1">
        <v>2.4</v>
      </c>
      <c r="AA62" s="1">
        <v>3</v>
      </c>
      <c r="AB62" s="1">
        <v>0.6</v>
      </c>
      <c r="AC62" s="1">
        <v>3.2</v>
      </c>
      <c r="AD62" s="1">
        <v>-0.4</v>
      </c>
      <c r="AE62" s="1">
        <v>2</v>
      </c>
      <c r="AF62" s="1">
        <v>1.4</v>
      </c>
      <c r="AG62" s="1" t="s">
        <v>64</v>
      </c>
      <c r="AH62" s="1">
        <f t="shared" si="6"/>
        <v>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107</v>
      </c>
      <c r="B63" s="1" t="s">
        <v>40</v>
      </c>
      <c r="C63" s="1"/>
      <c r="D63" s="1">
        <v>32</v>
      </c>
      <c r="E63" s="1">
        <v>20</v>
      </c>
      <c r="F63" s="1">
        <v>11</v>
      </c>
      <c r="G63" s="7">
        <v>0.6</v>
      </c>
      <c r="H63" s="1">
        <v>55</v>
      </c>
      <c r="I63" s="1" t="s">
        <v>37</v>
      </c>
      <c r="J63" s="1"/>
      <c r="K63" s="1">
        <v>21</v>
      </c>
      <c r="L63" s="1">
        <f t="shared" si="12"/>
        <v>-1</v>
      </c>
      <c r="M63" s="1"/>
      <c r="N63" s="1"/>
      <c r="O63" s="1"/>
      <c r="P63" s="1">
        <f t="shared" si="3"/>
        <v>4</v>
      </c>
      <c r="Q63" s="5">
        <f>11*P63-F63</f>
        <v>33</v>
      </c>
      <c r="R63" s="5">
        <f t="shared" si="7"/>
        <v>33</v>
      </c>
      <c r="S63" s="5">
        <v>33</v>
      </c>
      <c r="T63" s="1"/>
      <c r="U63" s="1">
        <f t="shared" si="4"/>
        <v>11</v>
      </c>
      <c r="V63" s="1">
        <f t="shared" si="5"/>
        <v>2.75</v>
      </c>
      <c r="W63" s="1">
        <v>1.4</v>
      </c>
      <c r="X63" s="1">
        <v>2.8</v>
      </c>
      <c r="Y63" s="1">
        <v>2.6</v>
      </c>
      <c r="Z63" s="1">
        <v>2.2000000000000002</v>
      </c>
      <c r="AA63" s="1">
        <v>4</v>
      </c>
      <c r="AB63" s="1">
        <v>2.6</v>
      </c>
      <c r="AC63" s="1">
        <v>2.4</v>
      </c>
      <c r="AD63" s="1">
        <v>3</v>
      </c>
      <c r="AE63" s="1">
        <v>4.2</v>
      </c>
      <c r="AF63" s="1">
        <v>3</v>
      </c>
      <c r="AG63" s="1" t="s">
        <v>64</v>
      </c>
      <c r="AH63" s="1">
        <f t="shared" si="6"/>
        <v>20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108</v>
      </c>
      <c r="B64" s="1" t="s">
        <v>40</v>
      </c>
      <c r="C64" s="1">
        <v>1</v>
      </c>
      <c r="D64" s="1">
        <v>152</v>
      </c>
      <c r="E64" s="1"/>
      <c r="F64" s="1">
        <v>152</v>
      </c>
      <c r="G64" s="7">
        <v>0.4</v>
      </c>
      <c r="H64" s="1">
        <v>90</v>
      </c>
      <c r="I64" s="1" t="s">
        <v>37</v>
      </c>
      <c r="J64" s="1"/>
      <c r="K64" s="1">
        <v>6</v>
      </c>
      <c r="L64" s="1">
        <f t="shared" si="12"/>
        <v>-6</v>
      </c>
      <c r="M64" s="1"/>
      <c r="N64" s="1"/>
      <c r="O64" s="1"/>
      <c r="P64" s="1">
        <f t="shared" si="3"/>
        <v>0</v>
      </c>
      <c r="Q64" s="5"/>
      <c r="R64" s="5">
        <f t="shared" si="7"/>
        <v>0</v>
      </c>
      <c r="S64" s="5"/>
      <c r="T64" s="1"/>
      <c r="U64" s="1" t="e">
        <f t="shared" si="4"/>
        <v>#DIV/0!</v>
      </c>
      <c r="V64" s="1" t="e">
        <f t="shared" si="5"/>
        <v>#DIV/0!</v>
      </c>
      <c r="W64" s="1">
        <v>18.2</v>
      </c>
      <c r="X64" s="1">
        <v>11.6</v>
      </c>
      <c r="Y64" s="1">
        <v>-0.4</v>
      </c>
      <c r="Z64" s="1">
        <v>15.4</v>
      </c>
      <c r="AA64" s="1">
        <v>10</v>
      </c>
      <c r="AB64" s="1">
        <v>9.8000000000000007</v>
      </c>
      <c r="AC64" s="1">
        <v>13.8</v>
      </c>
      <c r="AD64" s="1">
        <v>8.8000000000000007</v>
      </c>
      <c r="AE64" s="1">
        <v>12.4</v>
      </c>
      <c r="AF64" s="1">
        <v>8.4</v>
      </c>
      <c r="AG64" s="1" t="s">
        <v>109</v>
      </c>
      <c r="AH64" s="1">
        <f t="shared" si="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110</v>
      </c>
      <c r="B65" s="1" t="s">
        <v>40</v>
      </c>
      <c r="C65" s="1">
        <v>35</v>
      </c>
      <c r="D65" s="1">
        <v>112</v>
      </c>
      <c r="E65" s="1">
        <v>68</v>
      </c>
      <c r="F65" s="1">
        <v>72</v>
      </c>
      <c r="G65" s="7">
        <v>0.33</v>
      </c>
      <c r="H65" s="1" t="e">
        <v>#N/A</v>
      </c>
      <c r="I65" s="1" t="s">
        <v>37</v>
      </c>
      <c r="J65" s="1"/>
      <c r="K65" s="1">
        <v>75</v>
      </c>
      <c r="L65" s="1">
        <f t="shared" si="12"/>
        <v>-7</v>
      </c>
      <c r="M65" s="1"/>
      <c r="N65" s="1"/>
      <c r="O65" s="1"/>
      <c r="P65" s="1">
        <f t="shared" si="3"/>
        <v>13.6</v>
      </c>
      <c r="Q65" s="5">
        <f t="shared" si="14"/>
        <v>104.79999999999998</v>
      </c>
      <c r="R65" s="5">
        <f t="shared" si="7"/>
        <v>104.79999999999998</v>
      </c>
      <c r="S65" s="5">
        <v>105</v>
      </c>
      <c r="T65" s="1"/>
      <c r="U65" s="1">
        <f t="shared" si="4"/>
        <v>12.999999999999998</v>
      </c>
      <c r="V65" s="1">
        <f t="shared" si="5"/>
        <v>5.2941176470588234</v>
      </c>
      <c r="W65" s="1">
        <v>10.8</v>
      </c>
      <c r="X65" s="1">
        <v>10.199999999999999</v>
      </c>
      <c r="Y65" s="1">
        <v>7.8</v>
      </c>
      <c r="Z65" s="1">
        <v>11.8</v>
      </c>
      <c r="AA65" s="1">
        <v>10</v>
      </c>
      <c r="AB65" s="1">
        <v>7.8</v>
      </c>
      <c r="AC65" s="1">
        <v>8.1999999999999993</v>
      </c>
      <c r="AD65" s="1">
        <v>8.1999999999999993</v>
      </c>
      <c r="AE65" s="1">
        <v>7.6</v>
      </c>
      <c r="AF65" s="1">
        <v>7.4</v>
      </c>
      <c r="AG65" s="1" t="s">
        <v>111</v>
      </c>
      <c r="AH65" s="1">
        <f t="shared" si="6"/>
        <v>35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40</v>
      </c>
      <c r="C66" s="1">
        <v>65</v>
      </c>
      <c r="D66" s="1">
        <v>72</v>
      </c>
      <c r="E66" s="1">
        <v>45</v>
      </c>
      <c r="F66" s="1">
        <v>92</v>
      </c>
      <c r="G66" s="7">
        <v>0.35</v>
      </c>
      <c r="H66" s="1">
        <v>90</v>
      </c>
      <c r="I66" s="1" t="s">
        <v>37</v>
      </c>
      <c r="J66" s="1"/>
      <c r="K66" s="1">
        <v>45</v>
      </c>
      <c r="L66" s="1">
        <f t="shared" si="12"/>
        <v>0</v>
      </c>
      <c r="M66" s="1"/>
      <c r="N66" s="1"/>
      <c r="O66" s="1"/>
      <c r="P66" s="1">
        <f t="shared" si="3"/>
        <v>9</v>
      </c>
      <c r="Q66" s="5">
        <f t="shared" si="14"/>
        <v>25</v>
      </c>
      <c r="R66" s="5">
        <v>50</v>
      </c>
      <c r="S66" s="5">
        <v>50</v>
      </c>
      <c r="T66" s="1" t="s">
        <v>157</v>
      </c>
      <c r="U66" s="1">
        <f t="shared" si="4"/>
        <v>15.777777777777779</v>
      </c>
      <c r="V66" s="1">
        <f t="shared" si="5"/>
        <v>10.222222222222221</v>
      </c>
      <c r="W66" s="1">
        <v>8.8000000000000007</v>
      </c>
      <c r="X66" s="1">
        <v>6.4</v>
      </c>
      <c r="Y66" s="1">
        <v>5.8</v>
      </c>
      <c r="Z66" s="1">
        <v>10.8</v>
      </c>
      <c r="AA66" s="1">
        <v>5.6</v>
      </c>
      <c r="AB66" s="1">
        <v>9.1999999999999993</v>
      </c>
      <c r="AC66" s="1">
        <v>7.4</v>
      </c>
      <c r="AD66" s="1">
        <v>9.1999999999999993</v>
      </c>
      <c r="AE66" s="1">
        <v>4.8</v>
      </c>
      <c r="AF66" s="1">
        <v>4.8</v>
      </c>
      <c r="AG66" s="1"/>
      <c r="AH66" s="1">
        <f t="shared" si="6"/>
        <v>18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40</v>
      </c>
      <c r="C67" s="1"/>
      <c r="D67" s="1">
        <v>81</v>
      </c>
      <c r="E67" s="1">
        <v>59</v>
      </c>
      <c r="F67" s="1">
        <v>16</v>
      </c>
      <c r="G67" s="7">
        <v>0.35</v>
      </c>
      <c r="H67" s="1">
        <v>40</v>
      </c>
      <c r="I67" s="1" t="s">
        <v>37</v>
      </c>
      <c r="J67" s="1"/>
      <c r="K67" s="1">
        <v>65</v>
      </c>
      <c r="L67" s="1">
        <f t="shared" si="12"/>
        <v>-6</v>
      </c>
      <c r="M67" s="1"/>
      <c r="N67" s="1"/>
      <c r="O67" s="1"/>
      <c r="P67" s="1">
        <f t="shared" si="3"/>
        <v>11.8</v>
      </c>
      <c r="Q67" s="5">
        <f>9*P67-F67</f>
        <v>90.2</v>
      </c>
      <c r="R67" s="5">
        <f t="shared" si="7"/>
        <v>90.2</v>
      </c>
      <c r="S67" s="5">
        <v>90</v>
      </c>
      <c r="T67" s="1"/>
      <c r="U67" s="1">
        <f t="shared" si="4"/>
        <v>9</v>
      </c>
      <c r="V67" s="1">
        <f t="shared" si="5"/>
        <v>1.3559322033898304</v>
      </c>
      <c r="W67" s="1">
        <v>5.2</v>
      </c>
      <c r="X67" s="1">
        <v>9.1999999999999993</v>
      </c>
      <c r="Y67" s="1">
        <v>6</v>
      </c>
      <c r="Z67" s="1">
        <v>9</v>
      </c>
      <c r="AA67" s="1">
        <v>-1</v>
      </c>
      <c r="AB67" s="1">
        <v>5.8</v>
      </c>
      <c r="AC67" s="1">
        <v>-1.2</v>
      </c>
      <c r="AD67" s="1">
        <v>3.6</v>
      </c>
      <c r="AE67" s="1">
        <v>1.8</v>
      </c>
      <c r="AF67" s="1">
        <v>3.2</v>
      </c>
      <c r="AG67" s="1" t="s">
        <v>64</v>
      </c>
      <c r="AH67" s="1">
        <f t="shared" si="6"/>
        <v>32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40</v>
      </c>
      <c r="C68" s="1"/>
      <c r="D68" s="1">
        <v>624</v>
      </c>
      <c r="E68" s="16">
        <f>103+E100</f>
        <v>324</v>
      </c>
      <c r="F68" s="1">
        <v>288</v>
      </c>
      <c r="G68" s="7">
        <v>0.35</v>
      </c>
      <c r="H68" s="1">
        <v>45</v>
      </c>
      <c r="I68" s="1" t="s">
        <v>37</v>
      </c>
      <c r="J68" s="1"/>
      <c r="K68" s="1">
        <v>121</v>
      </c>
      <c r="L68" s="1">
        <f t="shared" si="12"/>
        <v>203</v>
      </c>
      <c r="M68" s="1"/>
      <c r="N68" s="1"/>
      <c r="O68" s="1"/>
      <c r="P68" s="1">
        <f t="shared" si="3"/>
        <v>64.8</v>
      </c>
      <c r="Q68" s="5">
        <f>12*P68-F68</f>
        <v>489.59999999999991</v>
      </c>
      <c r="R68" s="5">
        <f t="shared" si="7"/>
        <v>489.59999999999991</v>
      </c>
      <c r="S68" s="5">
        <v>490</v>
      </c>
      <c r="T68" s="1"/>
      <c r="U68" s="1">
        <f t="shared" si="4"/>
        <v>12</v>
      </c>
      <c r="V68" s="1">
        <f t="shared" si="5"/>
        <v>4.4444444444444446</v>
      </c>
      <c r="W68" s="1">
        <v>44.2</v>
      </c>
      <c r="X68" s="1">
        <v>40</v>
      </c>
      <c r="Y68" s="1">
        <v>47.6</v>
      </c>
      <c r="Z68" s="1">
        <v>60.2</v>
      </c>
      <c r="AA68" s="1">
        <v>9.8000000000000007</v>
      </c>
      <c r="AB68" s="1">
        <v>61</v>
      </c>
      <c r="AC68" s="1">
        <v>-1.4</v>
      </c>
      <c r="AD68" s="1">
        <v>45</v>
      </c>
      <c r="AE68" s="1">
        <v>4.5999999999999996</v>
      </c>
      <c r="AF68" s="1">
        <v>29</v>
      </c>
      <c r="AG68" s="1"/>
      <c r="AH68" s="1">
        <f t="shared" si="6"/>
        <v>171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115</v>
      </c>
      <c r="B69" s="1" t="s">
        <v>40</v>
      </c>
      <c r="C69" s="1">
        <v>4</v>
      </c>
      <c r="D69" s="1">
        <v>26</v>
      </c>
      <c r="E69" s="1">
        <v>26</v>
      </c>
      <c r="F69" s="1"/>
      <c r="G69" s="7">
        <v>0.3</v>
      </c>
      <c r="H69" s="1">
        <v>50</v>
      </c>
      <c r="I69" s="1" t="s">
        <v>37</v>
      </c>
      <c r="J69" s="1"/>
      <c r="K69" s="1">
        <v>33</v>
      </c>
      <c r="L69" s="1">
        <f t="shared" si="12"/>
        <v>-7</v>
      </c>
      <c r="M69" s="1"/>
      <c r="N69" s="1"/>
      <c r="O69" s="1"/>
      <c r="P69" s="1">
        <f t="shared" si="3"/>
        <v>5.2</v>
      </c>
      <c r="Q69" s="5">
        <f>8*P69-F69</f>
        <v>41.6</v>
      </c>
      <c r="R69" s="5">
        <f t="shared" si="7"/>
        <v>41.6</v>
      </c>
      <c r="S69" s="5">
        <v>42</v>
      </c>
      <c r="T69" s="1"/>
      <c r="U69" s="1">
        <f t="shared" si="4"/>
        <v>8</v>
      </c>
      <c r="V69" s="1">
        <f t="shared" si="5"/>
        <v>0</v>
      </c>
      <c r="W69" s="1">
        <v>3</v>
      </c>
      <c r="X69" s="1">
        <v>3.2</v>
      </c>
      <c r="Y69" s="1">
        <v>2.8</v>
      </c>
      <c r="Z69" s="1">
        <v>1.6</v>
      </c>
      <c r="AA69" s="1">
        <v>3</v>
      </c>
      <c r="AB69" s="1">
        <v>1.6</v>
      </c>
      <c r="AC69" s="1">
        <v>2.6</v>
      </c>
      <c r="AD69" s="1">
        <v>1.4</v>
      </c>
      <c r="AE69" s="1">
        <v>0.8</v>
      </c>
      <c r="AF69" s="1">
        <v>2</v>
      </c>
      <c r="AG69" s="1" t="s">
        <v>116</v>
      </c>
      <c r="AH69" s="1">
        <f t="shared" si="6"/>
        <v>12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117</v>
      </c>
      <c r="B70" s="11" t="s">
        <v>40</v>
      </c>
      <c r="C70" s="11"/>
      <c r="D70" s="11"/>
      <c r="E70" s="11"/>
      <c r="F70" s="11"/>
      <c r="G70" s="12">
        <v>0</v>
      </c>
      <c r="H70" s="11">
        <v>40</v>
      </c>
      <c r="I70" s="11" t="s">
        <v>37</v>
      </c>
      <c r="J70" s="11"/>
      <c r="K70" s="11"/>
      <c r="L70" s="11">
        <f t="shared" ref="L70:L101" si="16">E70-K70</f>
        <v>0</v>
      </c>
      <c r="M70" s="11"/>
      <c r="N70" s="11"/>
      <c r="O70" s="11"/>
      <c r="P70" s="11">
        <f t="shared" si="3"/>
        <v>0</v>
      </c>
      <c r="Q70" s="13"/>
      <c r="R70" s="5">
        <f t="shared" si="7"/>
        <v>0</v>
      </c>
      <c r="S70" s="13"/>
      <c r="T70" s="11"/>
      <c r="U70" s="1" t="e">
        <f t="shared" si="4"/>
        <v>#DIV/0!</v>
      </c>
      <c r="V70" s="11" t="e">
        <f t="shared" si="5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68</v>
      </c>
      <c r="AH70" s="1">
        <f t="shared" si="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1" t="s">
        <v>118</v>
      </c>
      <c r="B71" s="11" t="s">
        <v>40</v>
      </c>
      <c r="C71" s="11"/>
      <c r="D71" s="11"/>
      <c r="E71" s="11"/>
      <c r="F71" s="11"/>
      <c r="G71" s="12">
        <v>0</v>
      </c>
      <c r="H71" s="11">
        <v>55</v>
      </c>
      <c r="I71" s="11" t="s">
        <v>37</v>
      </c>
      <c r="J71" s="11"/>
      <c r="K71" s="11"/>
      <c r="L71" s="11">
        <f t="shared" si="16"/>
        <v>0</v>
      </c>
      <c r="M71" s="11"/>
      <c r="N71" s="11"/>
      <c r="O71" s="11"/>
      <c r="P71" s="11">
        <f t="shared" ref="P71:P102" si="17">E71/5</f>
        <v>0</v>
      </c>
      <c r="Q71" s="13"/>
      <c r="R71" s="5">
        <f t="shared" ref="R71:R102" si="18">Q71</f>
        <v>0</v>
      </c>
      <c r="S71" s="13"/>
      <c r="T71" s="11"/>
      <c r="U71" s="1" t="e">
        <f t="shared" ref="U71:U102" si="19">(F71+R71)/P71</f>
        <v>#DIV/0!</v>
      </c>
      <c r="V71" s="11" t="e">
        <f t="shared" ref="V71:V102" si="20">(F71)/P71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-0.2</v>
      </c>
      <c r="AG71" s="11" t="s">
        <v>42</v>
      </c>
      <c r="AH71" s="1">
        <f t="shared" ref="AH71:AH102" si="21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1" t="s">
        <v>119</v>
      </c>
      <c r="B72" s="11" t="s">
        <v>36</v>
      </c>
      <c r="C72" s="11"/>
      <c r="D72" s="11"/>
      <c r="E72" s="11"/>
      <c r="F72" s="11"/>
      <c r="G72" s="12">
        <v>0</v>
      </c>
      <c r="H72" s="11">
        <v>55</v>
      </c>
      <c r="I72" s="11" t="s">
        <v>37</v>
      </c>
      <c r="J72" s="11"/>
      <c r="K72" s="11"/>
      <c r="L72" s="11">
        <f t="shared" si="16"/>
        <v>0</v>
      </c>
      <c r="M72" s="11"/>
      <c r="N72" s="11"/>
      <c r="O72" s="11"/>
      <c r="P72" s="11">
        <f t="shared" si="17"/>
        <v>0</v>
      </c>
      <c r="Q72" s="13"/>
      <c r="R72" s="5">
        <f t="shared" si="18"/>
        <v>0</v>
      </c>
      <c r="S72" s="13"/>
      <c r="T72" s="11"/>
      <c r="U72" s="1" t="e">
        <f t="shared" si="19"/>
        <v>#DIV/0!</v>
      </c>
      <c r="V72" s="11" t="e">
        <f t="shared" si="20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68</v>
      </c>
      <c r="AH72" s="1">
        <f t="shared" si="21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1" t="s">
        <v>120</v>
      </c>
      <c r="B73" s="11" t="s">
        <v>36</v>
      </c>
      <c r="C73" s="11"/>
      <c r="D73" s="11"/>
      <c r="E73" s="11"/>
      <c r="F73" s="11"/>
      <c r="G73" s="12">
        <v>0</v>
      </c>
      <c r="H73" s="11">
        <v>55</v>
      </c>
      <c r="I73" s="11" t="s">
        <v>37</v>
      </c>
      <c r="J73" s="11"/>
      <c r="K73" s="11"/>
      <c r="L73" s="11">
        <f t="shared" si="16"/>
        <v>0</v>
      </c>
      <c r="M73" s="11"/>
      <c r="N73" s="11"/>
      <c r="O73" s="11"/>
      <c r="P73" s="11">
        <f t="shared" si="17"/>
        <v>0</v>
      </c>
      <c r="Q73" s="13"/>
      <c r="R73" s="5">
        <f t="shared" si="18"/>
        <v>0</v>
      </c>
      <c r="S73" s="13"/>
      <c r="T73" s="11"/>
      <c r="U73" s="1" t="e">
        <f t="shared" si="19"/>
        <v>#DIV/0!</v>
      </c>
      <c r="V73" s="11" t="e">
        <f t="shared" si="20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 t="s">
        <v>68</v>
      </c>
      <c r="AH73" s="1">
        <f t="shared" si="21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1" t="s">
        <v>121</v>
      </c>
      <c r="B74" s="11" t="s">
        <v>40</v>
      </c>
      <c r="C74" s="11"/>
      <c r="D74" s="11"/>
      <c r="E74" s="11"/>
      <c r="F74" s="11"/>
      <c r="G74" s="12">
        <v>0</v>
      </c>
      <c r="H74" s="11">
        <v>55</v>
      </c>
      <c r="I74" s="11" t="s">
        <v>37</v>
      </c>
      <c r="J74" s="11"/>
      <c r="K74" s="11"/>
      <c r="L74" s="11">
        <f t="shared" si="16"/>
        <v>0</v>
      </c>
      <c r="M74" s="11"/>
      <c r="N74" s="11"/>
      <c r="O74" s="11"/>
      <c r="P74" s="11">
        <f t="shared" si="17"/>
        <v>0</v>
      </c>
      <c r="Q74" s="13"/>
      <c r="R74" s="5">
        <f t="shared" si="18"/>
        <v>0</v>
      </c>
      <c r="S74" s="13"/>
      <c r="T74" s="11"/>
      <c r="U74" s="1" t="e">
        <f t="shared" si="19"/>
        <v>#DIV/0!</v>
      </c>
      <c r="V74" s="11" t="e">
        <f t="shared" si="20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 t="s">
        <v>122</v>
      </c>
      <c r="AH74" s="1">
        <f t="shared" si="21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123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/>
      <c r="L75" s="1">
        <f t="shared" si="16"/>
        <v>0</v>
      </c>
      <c r="M75" s="1"/>
      <c r="N75" s="1"/>
      <c r="O75" s="1"/>
      <c r="P75" s="1">
        <f t="shared" si="17"/>
        <v>0</v>
      </c>
      <c r="Q75" s="5"/>
      <c r="R75" s="5">
        <f t="shared" si="18"/>
        <v>0</v>
      </c>
      <c r="S75" s="5"/>
      <c r="T75" s="1"/>
      <c r="U75" s="1" t="e">
        <f t="shared" si="19"/>
        <v>#DIV/0!</v>
      </c>
      <c r="V75" s="1" t="e">
        <f t="shared" si="20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7" t="s">
        <v>91</v>
      </c>
      <c r="AH75" s="1">
        <f t="shared" si="21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1" t="s">
        <v>124</v>
      </c>
      <c r="B76" s="11" t="s">
        <v>36</v>
      </c>
      <c r="C76" s="11"/>
      <c r="D76" s="11"/>
      <c r="E76" s="11"/>
      <c r="F76" s="11"/>
      <c r="G76" s="12">
        <v>0</v>
      </c>
      <c r="H76" s="11">
        <v>30</v>
      </c>
      <c r="I76" s="11" t="s">
        <v>37</v>
      </c>
      <c r="J76" s="11"/>
      <c r="K76" s="11"/>
      <c r="L76" s="11">
        <f t="shared" si="16"/>
        <v>0</v>
      </c>
      <c r="M76" s="11"/>
      <c r="N76" s="11"/>
      <c r="O76" s="11"/>
      <c r="P76" s="11">
        <f t="shared" si="17"/>
        <v>0</v>
      </c>
      <c r="Q76" s="13"/>
      <c r="R76" s="5">
        <f t="shared" si="18"/>
        <v>0</v>
      </c>
      <c r="S76" s="13"/>
      <c r="T76" s="11"/>
      <c r="U76" s="1" t="e">
        <f t="shared" si="19"/>
        <v>#DIV/0!</v>
      </c>
      <c r="V76" s="11" t="e">
        <f t="shared" si="20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42</v>
      </c>
      <c r="AH76" s="1">
        <f t="shared" si="21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1" t="s">
        <v>125</v>
      </c>
      <c r="B77" s="11" t="s">
        <v>40</v>
      </c>
      <c r="C77" s="11"/>
      <c r="D77" s="11"/>
      <c r="E77" s="11"/>
      <c r="F77" s="11"/>
      <c r="G77" s="12">
        <v>0</v>
      </c>
      <c r="H77" s="11" t="e">
        <v>#N/A</v>
      </c>
      <c r="I77" s="11" t="s">
        <v>37</v>
      </c>
      <c r="J77" s="11"/>
      <c r="K77" s="11"/>
      <c r="L77" s="11">
        <f t="shared" si="16"/>
        <v>0</v>
      </c>
      <c r="M77" s="11"/>
      <c r="N77" s="11"/>
      <c r="O77" s="11"/>
      <c r="P77" s="11">
        <f t="shared" si="17"/>
        <v>0</v>
      </c>
      <c r="Q77" s="13"/>
      <c r="R77" s="5">
        <f t="shared" si="18"/>
        <v>0</v>
      </c>
      <c r="S77" s="13"/>
      <c r="T77" s="11"/>
      <c r="U77" s="1" t="e">
        <f t="shared" si="19"/>
        <v>#DIV/0!</v>
      </c>
      <c r="V77" s="11" t="e">
        <f t="shared" si="20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0.6</v>
      </c>
      <c r="AD77" s="11">
        <v>0.2</v>
      </c>
      <c r="AE77" s="11">
        <v>0</v>
      </c>
      <c r="AF77" s="11">
        <v>0</v>
      </c>
      <c r="AG77" s="11" t="s">
        <v>126</v>
      </c>
      <c r="AH77" s="1">
        <f t="shared" si="21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127</v>
      </c>
      <c r="B78" s="1" t="s">
        <v>36</v>
      </c>
      <c r="C78" s="1">
        <v>34.302999999999997</v>
      </c>
      <c r="D78" s="1">
        <v>82.713999999999999</v>
      </c>
      <c r="E78" s="1">
        <v>42.192</v>
      </c>
      <c r="F78" s="1">
        <v>60.145000000000003</v>
      </c>
      <c r="G78" s="7">
        <v>1</v>
      </c>
      <c r="H78" s="1">
        <v>60</v>
      </c>
      <c r="I78" s="1" t="s">
        <v>37</v>
      </c>
      <c r="J78" s="1"/>
      <c r="K78" s="1">
        <v>42.9</v>
      </c>
      <c r="L78" s="1">
        <f t="shared" si="16"/>
        <v>-0.70799999999999841</v>
      </c>
      <c r="M78" s="1"/>
      <c r="N78" s="1"/>
      <c r="O78" s="1"/>
      <c r="P78" s="1">
        <f t="shared" si="17"/>
        <v>8.4383999999999997</v>
      </c>
      <c r="Q78" s="5">
        <f t="shared" ref="Q78:Q82" si="22">13*P78-F78</f>
        <v>49.554199999999987</v>
      </c>
      <c r="R78" s="5">
        <f>S78</f>
        <v>45</v>
      </c>
      <c r="S78" s="5">
        <v>45</v>
      </c>
      <c r="T78" s="1" t="s">
        <v>156</v>
      </c>
      <c r="U78" s="1">
        <f t="shared" si="19"/>
        <v>12.460300530906334</v>
      </c>
      <c r="V78" s="1">
        <f t="shared" si="20"/>
        <v>7.1275360257868794</v>
      </c>
      <c r="W78" s="1">
        <v>8.0040000000000013</v>
      </c>
      <c r="X78" s="1">
        <v>6.4638000000000009</v>
      </c>
      <c r="Y78" s="1">
        <v>2.9862000000000002</v>
      </c>
      <c r="Z78" s="1">
        <v>8.5001999999999995</v>
      </c>
      <c r="AA78" s="1">
        <v>11.897399999999999</v>
      </c>
      <c r="AB78" s="1">
        <v>10.465999999999999</v>
      </c>
      <c r="AC78" s="1">
        <v>7.3519999999999994</v>
      </c>
      <c r="AD78" s="1">
        <v>6.0022000000000002</v>
      </c>
      <c r="AE78" s="1">
        <v>10.0046</v>
      </c>
      <c r="AF78" s="1">
        <v>7.9767999999999999</v>
      </c>
      <c r="AG78" s="1"/>
      <c r="AH78" s="1">
        <f t="shared" si="21"/>
        <v>45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128</v>
      </c>
      <c r="B79" s="1" t="s">
        <v>36</v>
      </c>
      <c r="C79" s="1">
        <v>-1.7000000000000001E-2</v>
      </c>
      <c r="D79" s="1">
        <v>1288.9369999999999</v>
      </c>
      <c r="E79" s="1">
        <v>425.30900000000003</v>
      </c>
      <c r="F79" s="1">
        <v>548.21</v>
      </c>
      <c r="G79" s="7">
        <v>1</v>
      </c>
      <c r="H79" s="1">
        <v>60</v>
      </c>
      <c r="I79" s="1" t="s">
        <v>37</v>
      </c>
      <c r="J79" s="1"/>
      <c r="K79" s="1">
        <v>428.20299999999997</v>
      </c>
      <c r="L79" s="1">
        <f t="shared" si="16"/>
        <v>-2.8939999999999486</v>
      </c>
      <c r="M79" s="1"/>
      <c r="N79" s="1"/>
      <c r="O79" s="1"/>
      <c r="P79" s="1">
        <f t="shared" si="17"/>
        <v>85.061800000000005</v>
      </c>
      <c r="Q79" s="5">
        <f t="shared" si="22"/>
        <v>557.59339999999997</v>
      </c>
      <c r="R79" s="5">
        <f>S79</f>
        <v>600</v>
      </c>
      <c r="S79" s="5">
        <v>600</v>
      </c>
      <c r="T79" s="1" t="s">
        <v>160</v>
      </c>
      <c r="U79" s="1">
        <f t="shared" si="19"/>
        <v>13.498538709502972</v>
      </c>
      <c r="V79" s="1">
        <f t="shared" si="20"/>
        <v>6.4448436313362754</v>
      </c>
      <c r="W79" s="1">
        <v>149.42660000000001</v>
      </c>
      <c r="X79" s="1">
        <v>18.9316</v>
      </c>
      <c r="Y79" s="1">
        <v>53.464200000000012</v>
      </c>
      <c r="Z79" s="1">
        <v>44.787199999999999</v>
      </c>
      <c r="AA79" s="1">
        <v>39.1096</v>
      </c>
      <c r="AB79" s="1">
        <v>67.778400000000005</v>
      </c>
      <c r="AC79" s="1">
        <v>87.937600000000003</v>
      </c>
      <c r="AD79" s="1">
        <v>23.933599999999998</v>
      </c>
      <c r="AE79" s="1">
        <v>39.553400000000003</v>
      </c>
      <c r="AF79" s="1">
        <v>40.644199999999998</v>
      </c>
      <c r="AG79" s="1"/>
      <c r="AH79" s="1">
        <f t="shared" si="21"/>
        <v>600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129</v>
      </c>
      <c r="B80" s="1" t="s">
        <v>36</v>
      </c>
      <c r="C80" s="1"/>
      <c r="D80" s="1">
        <v>107.86799999999999</v>
      </c>
      <c r="E80" s="1">
        <v>28.234999999999999</v>
      </c>
      <c r="F80" s="1">
        <v>79.632999999999996</v>
      </c>
      <c r="G80" s="7">
        <v>1</v>
      </c>
      <c r="H80" s="1">
        <v>60</v>
      </c>
      <c r="I80" s="1" t="s">
        <v>37</v>
      </c>
      <c r="J80" s="1"/>
      <c r="K80" s="1">
        <v>27.7</v>
      </c>
      <c r="L80" s="1">
        <f t="shared" si="16"/>
        <v>0.53500000000000014</v>
      </c>
      <c r="M80" s="1"/>
      <c r="N80" s="1"/>
      <c r="O80" s="1"/>
      <c r="P80" s="1">
        <f t="shared" si="17"/>
        <v>5.6470000000000002</v>
      </c>
      <c r="Q80" s="5"/>
      <c r="R80" s="5">
        <f t="shared" si="18"/>
        <v>0</v>
      </c>
      <c r="S80" s="5"/>
      <c r="T80" s="1"/>
      <c r="U80" s="1">
        <f t="shared" si="19"/>
        <v>14.101823977333096</v>
      </c>
      <c r="V80" s="1">
        <f t="shared" si="20"/>
        <v>14.101823977333096</v>
      </c>
      <c r="W80" s="1">
        <v>0</v>
      </c>
      <c r="X80" s="1">
        <v>11.819800000000001</v>
      </c>
      <c r="Y80" s="1">
        <v>3.895</v>
      </c>
      <c r="Z80" s="1">
        <v>4.8718000000000004</v>
      </c>
      <c r="AA80" s="1">
        <v>2.5266000000000002</v>
      </c>
      <c r="AB80" s="1">
        <v>7.6403999999999996</v>
      </c>
      <c r="AC80" s="1">
        <v>4.468</v>
      </c>
      <c r="AD80" s="1">
        <v>5.3886000000000003</v>
      </c>
      <c r="AE80" s="1">
        <v>3.8647999999999998</v>
      </c>
      <c r="AF80" s="1">
        <v>4.3966000000000003</v>
      </c>
      <c r="AG80" s="1"/>
      <c r="AH80" s="1">
        <f t="shared" si="21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130</v>
      </c>
      <c r="B81" s="1" t="s">
        <v>40</v>
      </c>
      <c r="C81" s="1">
        <v>18</v>
      </c>
      <c r="D81" s="1">
        <v>1</v>
      </c>
      <c r="E81" s="1">
        <v>5</v>
      </c>
      <c r="F81" s="1">
        <v>13</v>
      </c>
      <c r="G81" s="7">
        <v>0.5</v>
      </c>
      <c r="H81" s="1">
        <v>60</v>
      </c>
      <c r="I81" s="1" t="s">
        <v>37</v>
      </c>
      <c r="J81" s="1"/>
      <c r="K81" s="1">
        <v>5</v>
      </c>
      <c r="L81" s="1">
        <f t="shared" si="16"/>
        <v>0</v>
      </c>
      <c r="M81" s="1"/>
      <c r="N81" s="1"/>
      <c r="O81" s="1"/>
      <c r="P81" s="1">
        <f t="shared" si="17"/>
        <v>1</v>
      </c>
      <c r="Q81" s="5"/>
      <c r="R81" s="5">
        <v>8</v>
      </c>
      <c r="S81" s="5">
        <v>50</v>
      </c>
      <c r="T81" s="1"/>
      <c r="U81" s="1">
        <f t="shared" si="19"/>
        <v>21</v>
      </c>
      <c r="V81" s="1">
        <f t="shared" si="20"/>
        <v>13</v>
      </c>
      <c r="W81" s="1">
        <v>0.8</v>
      </c>
      <c r="X81" s="1">
        <v>0.8</v>
      </c>
      <c r="Y81" s="1">
        <v>0.6</v>
      </c>
      <c r="Z81" s="1">
        <v>1.8</v>
      </c>
      <c r="AA81" s="1">
        <v>0.6</v>
      </c>
      <c r="AB81" s="1">
        <v>2.4</v>
      </c>
      <c r="AC81" s="1">
        <v>-0.6</v>
      </c>
      <c r="AD81" s="1">
        <v>2.2000000000000002</v>
      </c>
      <c r="AE81" s="1">
        <v>0.2</v>
      </c>
      <c r="AF81" s="1">
        <v>0.6</v>
      </c>
      <c r="AG81" s="17" t="s">
        <v>91</v>
      </c>
      <c r="AH81" s="1">
        <f t="shared" si="21"/>
        <v>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131</v>
      </c>
      <c r="B82" s="1" t="s">
        <v>40</v>
      </c>
      <c r="C82" s="1">
        <v>13</v>
      </c>
      <c r="D82" s="1">
        <v>144</v>
      </c>
      <c r="E82" s="1">
        <v>56</v>
      </c>
      <c r="F82" s="1">
        <v>96</v>
      </c>
      <c r="G82" s="7">
        <v>0.5</v>
      </c>
      <c r="H82" s="1">
        <v>40</v>
      </c>
      <c r="I82" s="1" t="s">
        <v>37</v>
      </c>
      <c r="J82" s="1"/>
      <c r="K82" s="1">
        <v>77</v>
      </c>
      <c r="L82" s="1">
        <f t="shared" si="16"/>
        <v>-21</v>
      </c>
      <c r="M82" s="1"/>
      <c r="N82" s="1"/>
      <c r="O82" s="1"/>
      <c r="P82" s="1">
        <f t="shared" si="17"/>
        <v>11.2</v>
      </c>
      <c r="Q82" s="5">
        <f t="shared" si="22"/>
        <v>49.599999999999994</v>
      </c>
      <c r="R82" s="5">
        <f t="shared" si="18"/>
        <v>49.599999999999994</v>
      </c>
      <c r="T82" s="1"/>
      <c r="U82" s="1">
        <f t="shared" si="19"/>
        <v>13</v>
      </c>
      <c r="V82" s="1">
        <f t="shared" si="20"/>
        <v>8.5714285714285712</v>
      </c>
      <c r="W82" s="1">
        <v>11.8</v>
      </c>
      <c r="X82" s="1">
        <v>9.6</v>
      </c>
      <c r="Y82" s="1">
        <v>9.6</v>
      </c>
      <c r="Z82" s="1">
        <v>16.2</v>
      </c>
      <c r="AA82" s="1">
        <v>-1.6</v>
      </c>
      <c r="AB82" s="1">
        <v>10.6</v>
      </c>
      <c r="AC82" s="1">
        <v>4</v>
      </c>
      <c r="AD82" s="1">
        <v>4.8</v>
      </c>
      <c r="AE82" s="1">
        <v>3.8</v>
      </c>
      <c r="AF82" s="1">
        <v>-1.6</v>
      </c>
      <c r="AG82" s="1"/>
      <c r="AH82" s="1">
        <f t="shared" si="21"/>
        <v>25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132</v>
      </c>
      <c r="B83" s="1" t="s">
        <v>40</v>
      </c>
      <c r="C83" s="1">
        <v>7</v>
      </c>
      <c r="D83" s="1">
        <v>12</v>
      </c>
      <c r="E83" s="1">
        <v>13</v>
      </c>
      <c r="F83" s="1">
        <v>5</v>
      </c>
      <c r="G83" s="7">
        <v>0.5</v>
      </c>
      <c r="H83" s="1">
        <v>60</v>
      </c>
      <c r="I83" s="1" t="s">
        <v>37</v>
      </c>
      <c r="J83" s="1"/>
      <c r="K83" s="1">
        <v>13</v>
      </c>
      <c r="L83" s="1">
        <f t="shared" si="16"/>
        <v>0</v>
      </c>
      <c r="M83" s="1"/>
      <c r="N83" s="1"/>
      <c r="O83" s="1"/>
      <c r="P83" s="1">
        <f t="shared" si="17"/>
        <v>2.6</v>
      </c>
      <c r="Q83" s="5">
        <f>10*P83-F83</f>
        <v>21</v>
      </c>
      <c r="R83" s="5">
        <f t="shared" si="18"/>
        <v>21</v>
      </c>
      <c r="S83" s="5">
        <v>21</v>
      </c>
      <c r="T83" s="1"/>
      <c r="U83" s="1">
        <f t="shared" si="19"/>
        <v>10</v>
      </c>
      <c r="V83" s="1">
        <f t="shared" si="20"/>
        <v>1.9230769230769229</v>
      </c>
      <c r="W83" s="1">
        <v>1.4</v>
      </c>
      <c r="X83" s="1">
        <v>1.6</v>
      </c>
      <c r="Y83" s="1">
        <v>0.2</v>
      </c>
      <c r="Z83" s="1">
        <v>1.8</v>
      </c>
      <c r="AA83" s="1">
        <v>0.8</v>
      </c>
      <c r="AB83" s="1">
        <v>2.2000000000000002</v>
      </c>
      <c r="AC83" s="1">
        <v>0.2</v>
      </c>
      <c r="AD83" s="1">
        <v>-0.2</v>
      </c>
      <c r="AE83" s="1">
        <v>2.2000000000000002</v>
      </c>
      <c r="AF83" s="1">
        <v>0.6</v>
      </c>
      <c r="AG83" s="1"/>
      <c r="AH83" s="1">
        <f t="shared" si="21"/>
        <v>11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1" t="s">
        <v>133</v>
      </c>
      <c r="B84" s="11" t="s">
        <v>40</v>
      </c>
      <c r="C84" s="11"/>
      <c r="D84" s="11"/>
      <c r="E84" s="11"/>
      <c r="F84" s="11"/>
      <c r="G84" s="12">
        <v>0</v>
      </c>
      <c r="H84" s="11" t="e">
        <v>#N/A</v>
      </c>
      <c r="I84" s="11" t="s">
        <v>37</v>
      </c>
      <c r="J84" s="11"/>
      <c r="K84" s="11"/>
      <c r="L84" s="11">
        <f t="shared" si="16"/>
        <v>0</v>
      </c>
      <c r="M84" s="11"/>
      <c r="N84" s="11"/>
      <c r="O84" s="11"/>
      <c r="P84" s="11">
        <f t="shared" si="17"/>
        <v>0</v>
      </c>
      <c r="Q84" s="13"/>
      <c r="R84" s="5">
        <f t="shared" si="18"/>
        <v>0</v>
      </c>
      <c r="S84" s="13"/>
      <c r="T84" s="11"/>
      <c r="U84" s="1" t="e">
        <f t="shared" si="19"/>
        <v>#DIV/0!</v>
      </c>
      <c r="V84" s="11" t="e">
        <f t="shared" si="20"/>
        <v>#DIV/0!</v>
      </c>
      <c r="W84" s="11">
        <v>0</v>
      </c>
      <c r="X84" s="11">
        <v>0</v>
      </c>
      <c r="Y84" s="11">
        <v>0</v>
      </c>
      <c r="Z84" s="11">
        <v>-0.4</v>
      </c>
      <c r="AA84" s="11">
        <v>0</v>
      </c>
      <c r="AB84" s="11">
        <v>-0.4</v>
      </c>
      <c r="AC84" s="11">
        <v>-0.2</v>
      </c>
      <c r="AD84" s="11">
        <v>-1</v>
      </c>
      <c r="AE84" s="11">
        <v>0.4</v>
      </c>
      <c r="AF84" s="11">
        <v>-0.4</v>
      </c>
      <c r="AG84" s="11" t="s">
        <v>42</v>
      </c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1" t="s">
        <v>134</v>
      </c>
      <c r="B85" s="11" t="s">
        <v>40</v>
      </c>
      <c r="C85" s="11"/>
      <c r="D85" s="11"/>
      <c r="E85" s="11"/>
      <c r="F85" s="11"/>
      <c r="G85" s="12">
        <v>0</v>
      </c>
      <c r="H85" s="11" t="e">
        <v>#N/A</v>
      </c>
      <c r="I85" s="11" t="s">
        <v>37</v>
      </c>
      <c r="J85" s="11"/>
      <c r="K85" s="11"/>
      <c r="L85" s="11">
        <f t="shared" si="16"/>
        <v>0</v>
      </c>
      <c r="M85" s="11"/>
      <c r="N85" s="11"/>
      <c r="O85" s="11"/>
      <c r="P85" s="11">
        <f t="shared" si="17"/>
        <v>0</v>
      </c>
      <c r="Q85" s="13"/>
      <c r="R85" s="5">
        <f t="shared" si="18"/>
        <v>0</v>
      </c>
      <c r="S85" s="13"/>
      <c r="T85" s="11"/>
      <c r="U85" s="1" t="e">
        <f t="shared" si="19"/>
        <v>#DIV/0!</v>
      </c>
      <c r="V85" s="11" t="e">
        <f t="shared" si="20"/>
        <v>#DIV/0!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-0.4</v>
      </c>
      <c r="AC85" s="11">
        <v>-0.2</v>
      </c>
      <c r="AD85" s="11">
        <v>-0.4</v>
      </c>
      <c r="AE85" s="11">
        <v>0.2</v>
      </c>
      <c r="AF85" s="11">
        <v>0</v>
      </c>
      <c r="AG85" s="11" t="s">
        <v>42</v>
      </c>
      <c r="AH85" s="1">
        <f t="shared" si="21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135</v>
      </c>
      <c r="B86" s="1" t="s">
        <v>40</v>
      </c>
      <c r="C86" s="1">
        <v>34</v>
      </c>
      <c r="D86" s="1">
        <v>116</v>
      </c>
      <c r="E86" s="1">
        <v>64</v>
      </c>
      <c r="F86" s="1">
        <v>71</v>
      </c>
      <c r="G86" s="7">
        <v>0.35</v>
      </c>
      <c r="H86" s="1" t="e">
        <v>#N/A</v>
      </c>
      <c r="I86" s="1" t="s">
        <v>37</v>
      </c>
      <c r="J86" s="1"/>
      <c r="K86" s="1">
        <v>72</v>
      </c>
      <c r="L86" s="1">
        <f t="shared" si="16"/>
        <v>-8</v>
      </c>
      <c r="M86" s="1"/>
      <c r="N86" s="1"/>
      <c r="O86" s="1"/>
      <c r="P86" s="1">
        <f t="shared" si="17"/>
        <v>12.8</v>
      </c>
      <c r="Q86" s="5">
        <f t="shared" ref="Q86:Q94" si="23">13*P86-F86</f>
        <v>95.4</v>
      </c>
      <c r="R86" s="5">
        <f t="shared" si="18"/>
        <v>95.4</v>
      </c>
      <c r="S86" s="5">
        <v>95</v>
      </c>
      <c r="T86" s="1"/>
      <c r="U86" s="1">
        <f t="shared" si="19"/>
        <v>13</v>
      </c>
      <c r="V86" s="1">
        <f t="shared" si="20"/>
        <v>5.546875</v>
      </c>
      <c r="W86" s="1">
        <v>10.199999999999999</v>
      </c>
      <c r="X86" s="1">
        <v>14.4</v>
      </c>
      <c r="Y86" s="1">
        <v>12.2</v>
      </c>
      <c r="Z86" s="1">
        <v>12</v>
      </c>
      <c r="AA86" s="1">
        <v>9.1999999999999993</v>
      </c>
      <c r="AB86" s="1">
        <v>14.2</v>
      </c>
      <c r="AC86" s="1">
        <v>7.4</v>
      </c>
      <c r="AD86" s="1">
        <v>13.6</v>
      </c>
      <c r="AE86" s="1">
        <v>8.1999999999999993</v>
      </c>
      <c r="AF86" s="1">
        <v>9.1999999999999993</v>
      </c>
      <c r="AG86" s="1"/>
      <c r="AH86" s="1">
        <f t="shared" si="21"/>
        <v>33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136</v>
      </c>
      <c r="B87" s="1" t="s">
        <v>40</v>
      </c>
      <c r="C87" s="1">
        <v>2</v>
      </c>
      <c r="D87" s="1">
        <v>138</v>
      </c>
      <c r="E87" s="1">
        <v>57</v>
      </c>
      <c r="F87" s="1">
        <v>76</v>
      </c>
      <c r="G87" s="7">
        <v>0.3</v>
      </c>
      <c r="H87" s="1" t="e">
        <v>#N/A</v>
      </c>
      <c r="I87" s="1" t="s">
        <v>37</v>
      </c>
      <c r="J87" s="1"/>
      <c r="K87" s="1">
        <v>64</v>
      </c>
      <c r="L87" s="1">
        <f t="shared" si="16"/>
        <v>-7</v>
      </c>
      <c r="M87" s="1"/>
      <c r="N87" s="1"/>
      <c r="O87" s="1"/>
      <c r="P87" s="1">
        <f t="shared" si="17"/>
        <v>11.4</v>
      </c>
      <c r="Q87" s="5">
        <f t="shared" si="23"/>
        <v>72.200000000000017</v>
      </c>
      <c r="R87" s="5">
        <f t="shared" si="18"/>
        <v>72.200000000000017</v>
      </c>
      <c r="S87" s="5">
        <v>72</v>
      </c>
      <c r="T87" s="1"/>
      <c r="U87" s="1">
        <f t="shared" si="19"/>
        <v>13.000000000000002</v>
      </c>
      <c r="V87" s="1">
        <f t="shared" si="20"/>
        <v>6.6666666666666661</v>
      </c>
      <c r="W87" s="1">
        <v>7.2</v>
      </c>
      <c r="X87" s="1">
        <v>9.8000000000000007</v>
      </c>
      <c r="Y87" s="1">
        <v>7.8</v>
      </c>
      <c r="Z87" s="1">
        <v>9.8000000000000007</v>
      </c>
      <c r="AA87" s="1">
        <v>3.8</v>
      </c>
      <c r="AB87" s="1">
        <v>10.4</v>
      </c>
      <c r="AC87" s="1">
        <v>3</v>
      </c>
      <c r="AD87" s="1">
        <v>6.4</v>
      </c>
      <c r="AE87" s="1">
        <v>5</v>
      </c>
      <c r="AF87" s="1">
        <v>5.2</v>
      </c>
      <c r="AG87" s="1"/>
      <c r="AH87" s="1">
        <f t="shared" si="21"/>
        <v>22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40</v>
      </c>
      <c r="C88" s="1">
        <v>17</v>
      </c>
      <c r="D88" s="1">
        <v>128</v>
      </c>
      <c r="E88" s="1">
        <v>29</v>
      </c>
      <c r="F88" s="1">
        <v>105</v>
      </c>
      <c r="G88" s="7">
        <v>0.12</v>
      </c>
      <c r="H88" s="1">
        <v>45</v>
      </c>
      <c r="I88" s="1" t="s">
        <v>37</v>
      </c>
      <c r="J88" s="1"/>
      <c r="K88" s="1">
        <v>46</v>
      </c>
      <c r="L88" s="1">
        <f t="shared" si="16"/>
        <v>-17</v>
      </c>
      <c r="M88" s="1"/>
      <c r="N88" s="1"/>
      <c r="O88" s="1"/>
      <c r="P88" s="1">
        <f t="shared" si="17"/>
        <v>5.8</v>
      </c>
      <c r="Q88" s="5"/>
      <c r="R88" s="5">
        <f t="shared" si="18"/>
        <v>0</v>
      </c>
      <c r="S88" s="5"/>
      <c r="T88" s="1"/>
      <c r="U88" s="1">
        <f t="shared" si="19"/>
        <v>18.103448275862071</v>
      </c>
      <c r="V88" s="1">
        <f t="shared" si="20"/>
        <v>18.103448275862071</v>
      </c>
      <c r="W88" s="1">
        <v>11.6</v>
      </c>
      <c r="X88" s="1">
        <v>7.4</v>
      </c>
      <c r="Y88" s="1">
        <v>9</v>
      </c>
      <c r="Z88" s="1">
        <v>10.6</v>
      </c>
      <c r="AA88" s="1">
        <v>18</v>
      </c>
      <c r="AB88" s="1">
        <v>1.2</v>
      </c>
      <c r="AC88" s="1">
        <v>9.6</v>
      </c>
      <c r="AD88" s="1">
        <v>0</v>
      </c>
      <c r="AE88" s="1">
        <v>0</v>
      </c>
      <c r="AF88" s="1">
        <v>0</v>
      </c>
      <c r="AG88" s="1" t="s">
        <v>138</v>
      </c>
      <c r="AH88" s="1">
        <f t="shared" si="21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139</v>
      </c>
      <c r="B89" s="1" t="s">
        <v>40</v>
      </c>
      <c r="C89" s="1">
        <v>9</v>
      </c>
      <c r="D89" s="1">
        <v>256</v>
      </c>
      <c r="E89" s="1">
        <v>55</v>
      </c>
      <c r="F89" s="1">
        <v>209</v>
      </c>
      <c r="G89" s="7">
        <v>7.0000000000000007E-2</v>
      </c>
      <c r="H89" s="1">
        <v>60</v>
      </c>
      <c r="I89" s="1" t="s">
        <v>37</v>
      </c>
      <c r="J89" s="1"/>
      <c r="K89" s="1">
        <v>56</v>
      </c>
      <c r="L89" s="1">
        <f t="shared" si="16"/>
        <v>-1</v>
      </c>
      <c r="M89" s="1"/>
      <c r="N89" s="1"/>
      <c r="O89" s="1"/>
      <c r="P89" s="1">
        <f t="shared" si="17"/>
        <v>11</v>
      </c>
      <c r="Q89" s="5"/>
      <c r="R89" s="5">
        <f t="shared" si="18"/>
        <v>0</v>
      </c>
      <c r="S89" s="5"/>
      <c r="T89" s="1"/>
      <c r="U89" s="1">
        <f t="shared" si="19"/>
        <v>19</v>
      </c>
      <c r="V89" s="1">
        <f t="shared" si="20"/>
        <v>19</v>
      </c>
      <c r="W89" s="1">
        <v>19.399999999999999</v>
      </c>
      <c r="X89" s="1">
        <v>15.4</v>
      </c>
      <c r="Y89" s="1">
        <v>13.6</v>
      </c>
      <c r="Z89" s="1">
        <v>0</v>
      </c>
      <c r="AA89" s="1">
        <v>21.6</v>
      </c>
      <c r="AB89" s="1">
        <v>1.2</v>
      </c>
      <c r="AC89" s="1">
        <v>12.8</v>
      </c>
      <c r="AD89" s="1">
        <v>0</v>
      </c>
      <c r="AE89" s="1">
        <v>0</v>
      </c>
      <c r="AF89" s="1">
        <v>0</v>
      </c>
      <c r="AG89" s="1" t="s">
        <v>138</v>
      </c>
      <c r="AH89" s="1">
        <f t="shared" si="21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140</v>
      </c>
      <c r="B90" s="1" t="s">
        <v>40</v>
      </c>
      <c r="C90" s="1">
        <v>61</v>
      </c>
      <c r="D90" s="1">
        <v>61</v>
      </c>
      <c r="E90" s="1">
        <v>39</v>
      </c>
      <c r="F90" s="1">
        <v>57</v>
      </c>
      <c r="G90" s="7">
        <v>0.12</v>
      </c>
      <c r="H90" s="1">
        <v>90</v>
      </c>
      <c r="I90" s="1" t="s">
        <v>37</v>
      </c>
      <c r="J90" s="1"/>
      <c r="K90" s="1">
        <v>42</v>
      </c>
      <c r="L90" s="1">
        <f t="shared" si="16"/>
        <v>-3</v>
      </c>
      <c r="M90" s="1"/>
      <c r="N90" s="1"/>
      <c r="O90" s="1"/>
      <c r="P90" s="1">
        <f t="shared" si="17"/>
        <v>7.8</v>
      </c>
      <c r="Q90" s="5">
        <f t="shared" si="23"/>
        <v>44.399999999999991</v>
      </c>
      <c r="R90" s="5">
        <f t="shared" si="18"/>
        <v>44.399999999999991</v>
      </c>
      <c r="S90" s="5">
        <v>44</v>
      </c>
      <c r="T90" s="1"/>
      <c r="U90" s="1">
        <f t="shared" si="19"/>
        <v>13</v>
      </c>
      <c r="V90" s="1">
        <f t="shared" si="20"/>
        <v>7.3076923076923075</v>
      </c>
      <c r="W90" s="1">
        <v>8</v>
      </c>
      <c r="X90" s="1">
        <v>6.4</v>
      </c>
      <c r="Y90" s="1">
        <v>9.1999999999999993</v>
      </c>
      <c r="Z90" s="1">
        <v>11</v>
      </c>
      <c r="AA90" s="1">
        <v>14.4</v>
      </c>
      <c r="AB90" s="1">
        <v>2.6</v>
      </c>
      <c r="AC90" s="1">
        <v>7.4</v>
      </c>
      <c r="AD90" s="1">
        <v>0</v>
      </c>
      <c r="AE90" s="1">
        <v>0</v>
      </c>
      <c r="AF90" s="1">
        <v>0</v>
      </c>
      <c r="AG90" s="1" t="s">
        <v>138</v>
      </c>
      <c r="AH90" s="1">
        <f t="shared" si="21"/>
        <v>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141</v>
      </c>
      <c r="B91" s="1" t="s">
        <v>40</v>
      </c>
      <c r="C91" s="1"/>
      <c r="D91" s="1">
        <v>90</v>
      </c>
      <c r="E91" s="1">
        <v>53</v>
      </c>
      <c r="F91" s="1">
        <v>37</v>
      </c>
      <c r="G91" s="7">
        <v>7.0000000000000007E-2</v>
      </c>
      <c r="H91" s="1">
        <v>90</v>
      </c>
      <c r="I91" s="1" t="s">
        <v>37</v>
      </c>
      <c r="J91" s="1"/>
      <c r="K91" s="1">
        <v>53</v>
      </c>
      <c r="L91" s="1">
        <f t="shared" si="16"/>
        <v>0</v>
      </c>
      <c r="M91" s="1"/>
      <c r="N91" s="1"/>
      <c r="O91" s="1"/>
      <c r="P91" s="1">
        <f t="shared" si="17"/>
        <v>10.6</v>
      </c>
      <c r="Q91" s="5">
        <f>11*P91-F91</f>
        <v>79.599999999999994</v>
      </c>
      <c r="R91" s="5">
        <f t="shared" si="18"/>
        <v>79.599999999999994</v>
      </c>
      <c r="S91" s="5">
        <v>80</v>
      </c>
      <c r="T91" s="1"/>
      <c r="U91" s="1">
        <f t="shared" si="19"/>
        <v>11</v>
      </c>
      <c r="V91" s="1">
        <f t="shared" si="20"/>
        <v>3.4905660377358494</v>
      </c>
      <c r="W91" s="1">
        <v>1</v>
      </c>
      <c r="X91" s="1">
        <v>9.4</v>
      </c>
      <c r="Y91" s="1">
        <v>0</v>
      </c>
      <c r="Z91" s="1">
        <v>14.6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 t="s">
        <v>138</v>
      </c>
      <c r="AH91" s="1">
        <f t="shared" si="21"/>
        <v>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142</v>
      </c>
      <c r="B92" s="1" t="s">
        <v>40</v>
      </c>
      <c r="C92" s="1">
        <v>78</v>
      </c>
      <c r="D92" s="1">
        <v>36</v>
      </c>
      <c r="E92" s="1">
        <v>47</v>
      </c>
      <c r="F92" s="1">
        <v>67</v>
      </c>
      <c r="G92" s="7">
        <v>0.05</v>
      </c>
      <c r="H92" s="1">
        <v>90</v>
      </c>
      <c r="I92" s="1" t="s">
        <v>37</v>
      </c>
      <c r="J92" s="1"/>
      <c r="K92" s="1">
        <v>47</v>
      </c>
      <c r="L92" s="1">
        <f t="shared" si="16"/>
        <v>0</v>
      </c>
      <c r="M92" s="1"/>
      <c r="N92" s="1"/>
      <c r="O92" s="1"/>
      <c r="P92" s="1">
        <f t="shared" si="17"/>
        <v>9.4</v>
      </c>
      <c r="Q92" s="5">
        <f t="shared" si="23"/>
        <v>55.2</v>
      </c>
      <c r="R92" s="5">
        <f t="shared" si="18"/>
        <v>55.2</v>
      </c>
      <c r="S92" s="5">
        <v>55</v>
      </c>
      <c r="T92" s="1"/>
      <c r="U92" s="1">
        <f t="shared" si="19"/>
        <v>13</v>
      </c>
      <c r="V92" s="1">
        <f t="shared" si="20"/>
        <v>7.1276595744680851</v>
      </c>
      <c r="W92" s="1">
        <v>7.4</v>
      </c>
      <c r="X92" s="1">
        <v>7</v>
      </c>
      <c r="Y92" s="1">
        <v>9.6</v>
      </c>
      <c r="Z92" s="1">
        <v>14.4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138</v>
      </c>
      <c r="AH92" s="1">
        <f t="shared" si="21"/>
        <v>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143</v>
      </c>
      <c r="B93" s="1" t="s">
        <v>40</v>
      </c>
      <c r="C93" s="1">
        <v>61</v>
      </c>
      <c r="D93" s="1">
        <v>165</v>
      </c>
      <c r="E93" s="1">
        <v>76</v>
      </c>
      <c r="F93" s="1">
        <v>150</v>
      </c>
      <c r="G93" s="7">
        <v>5.5E-2</v>
      </c>
      <c r="H93" s="1">
        <v>90</v>
      </c>
      <c r="I93" s="1" t="s">
        <v>37</v>
      </c>
      <c r="J93" s="1"/>
      <c r="K93" s="1">
        <v>76</v>
      </c>
      <c r="L93" s="1">
        <f t="shared" si="16"/>
        <v>0</v>
      </c>
      <c r="M93" s="1"/>
      <c r="N93" s="1"/>
      <c r="O93" s="1"/>
      <c r="P93" s="1">
        <f t="shared" si="17"/>
        <v>15.2</v>
      </c>
      <c r="Q93" s="5">
        <f t="shared" si="23"/>
        <v>47.599999999999994</v>
      </c>
      <c r="R93" s="5">
        <f t="shared" si="18"/>
        <v>47.599999999999994</v>
      </c>
      <c r="S93" s="5">
        <v>48</v>
      </c>
      <c r="T93" s="1"/>
      <c r="U93" s="1">
        <f t="shared" si="19"/>
        <v>13</v>
      </c>
      <c r="V93" s="1">
        <f t="shared" si="20"/>
        <v>9.8684210526315788</v>
      </c>
      <c r="W93" s="1">
        <v>15.8</v>
      </c>
      <c r="X93" s="1">
        <v>12.2</v>
      </c>
      <c r="Y93" s="1">
        <v>13.8</v>
      </c>
      <c r="Z93" s="1">
        <v>14.4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138</v>
      </c>
      <c r="AH93" s="1">
        <f t="shared" si="21"/>
        <v>3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144</v>
      </c>
      <c r="B94" s="1" t="s">
        <v>40</v>
      </c>
      <c r="C94" s="1">
        <v>97</v>
      </c>
      <c r="D94" s="1">
        <v>1</v>
      </c>
      <c r="E94" s="1">
        <v>42</v>
      </c>
      <c r="F94" s="1">
        <v>54</v>
      </c>
      <c r="G94" s="7">
        <v>5.5E-2</v>
      </c>
      <c r="H94" s="1">
        <v>90</v>
      </c>
      <c r="I94" s="1" t="s">
        <v>37</v>
      </c>
      <c r="J94" s="1"/>
      <c r="K94" s="1">
        <v>42</v>
      </c>
      <c r="L94" s="1">
        <f t="shared" si="16"/>
        <v>0</v>
      </c>
      <c r="M94" s="1"/>
      <c r="N94" s="1"/>
      <c r="O94" s="1"/>
      <c r="P94" s="1">
        <f t="shared" si="17"/>
        <v>8.4</v>
      </c>
      <c r="Q94" s="5">
        <f t="shared" si="23"/>
        <v>55.2</v>
      </c>
      <c r="R94" s="5">
        <f t="shared" si="18"/>
        <v>55.2</v>
      </c>
      <c r="S94" s="5">
        <v>55</v>
      </c>
      <c r="T94" s="1"/>
      <c r="U94" s="1">
        <f t="shared" si="19"/>
        <v>13</v>
      </c>
      <c r="V94" s="1">
        <f t="shared" si="20"/>
        <v>6.4285714285714279</v>
      </c>
      <c r="W94" s="1">
        <v>5.2</v>
      </c>
      <c r="X94" s="1">
        <v>7.4</v>
      </c>
      <c r="Y94" s="1">
        <v>10.4</v>
      </c>
      <c r="Z94" s="1">
        <v>11.6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9" t="s">
        <v>138</v>
      </c>
      <c r="AH94" s="1">
        <f t="shared" si="21"/>
        <v>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145</v>
      </c>
      <c r="B95" s="1" t="s">
        <v>40</v>
      </c>
      <c r="C95" s="1">
        <v>64</v>
      </c>
      <c r="D95" s="1">
        <v>90</v>
      </c>
      <c r="E95" s="1">
        <v>38</v>
      </c>
      <c r="F95" s="1">
        <v>114</v>
      </c>
      <c r="G95" s="7">
        <v>5.5E-2</v>
      </c>
      <c r="H95" s="1">
        <v>90</v>
      </c>
      <c r="I95" s="1" t="s">
        <v>37</v>
      </c>
      <c r="J95" s="1"/>
      <c r="K95" s="1">
        <v>40</v>
      </c>
      <c r="L95" s="1">
        <f t="shared" si="16"/>
        <v>-2</v>
      </c>
      <c r="M95" s="1"/>
      <c r="N95" s="1"/>
      <c r="O95" s="1"/>
      <c r="P95" s="1">
        <f t="shared" si="17"/>
        <v>7.6</v>
      </c>
      <c r="Q95" s="5"/>
      <c r="R95" s="5">
        <f t="shared" si="18"/>
        <v>0</v>
      </c>
      <c r="S95" s="5"/>
      <c r="T95" s="1"/>
      <c r="U95" s="1">
        <f t="shared" si="19"/>
        <v>15</v>
      </c>
      <c r="V95" s="1">
        <f t="shared" si="20"/>
        <v>15</v>
      </c>
      <c r="W95" s="1">
        <v>10</v>
      </c>
      <c r="X95" s="1">
        <v>11.4</v>
      </c>
      <c r="Y95" s="1">
        <v>9</v>
      </c>
      <c r="Z95" s="1">
        <v>14.4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138</v>
      </c>
      <c r="AH95" s="1">
        <f t="shared" si="21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146</v>
      </c>
      <c r="B96" s="1" t="s">
        <v>40</v>
      </c>
      <c r="C96" s="1">
        <v>34</v>
      </c>
      <c r="D96" s="1">
        <v>126</v>
      </c>
      <c r="E96" s="1">
        <v>34</v>
      </c>
      <c r="F96" s="1">
        <v>126</v>
      </c>
      <c r="G96" s="7">
        <v>7.0000000000000007E-2</v>
      </c>
      <c r="H96" s="1">
        <v>90</v>
      </c>
      <c r="I96" s="1" t="s">
        <v>37</v>
      </c>
      <c r="J96" s="1"/>
      <c r="K96" s="1">
        <v>38</v>
      </c>
      <c r="L96" s="1">
        <f t="shared" si="16"/>
        <v>-4</v>
      </c>
      <c r="M96" s="1"/>
      <c r="N96" s="1"/>
      <c r="O96" s="1"/>
      <c r="P96" s="1">
        <f t="shared" si="17"/>
        <v>6.8</v>
      </c>
      <c r="Q96" s="5"/>
      <c r="R96" s="5">
        <f t="shared" si="18"/>
        <v>0</v>
      </c>
      <c r="S96" s="5"/>
      <c r="T96" s="1"/>
      <c r="U96" s="1">
        <f t="shared" si="19"/>
        <v>18.529411764705884</v>
      </c>
      <c r="V96" s="1">
        <f t="shared" si="20"/>
        <v>18.529411764705884</v>
      </c>
      <c r="W96" s="1">
        <v>14.8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138</v>
      </c>
      <c r="AH96" s="1">
        <f t="shared" si="21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147</v>
      </c>
      <c r="B97" s="1" t="s">
        <v>40</v>
      </c>
      <c r="C97" s="1">
        <v>38</v>
      </c>
      <c r="D97" s="1">
        <v>126</v>
      </c>
      <c r="E97" s="1">
        <v>38</v>
      </c>
      <c r="F97" s="1">
        <v>126</v>
      </c>
      <c r="G97" s="7">
        <v>7.0000000000000007E-2</v>
      </c>
      <c r="H97" s="1">
        <v>90</v>
      </c>
      <c r="I97" s="1" t="s">
        <v>37</v>
      </c>
      <c r="J97" s="1"/>
      <c r="K97" s="1">
        <v>45</v>
      </c>
      <c r="L97" s="1">
        <f t="shared" si="16"/>
        <v>-7</v>
      </c>
      <c r="M97" s="1"/>
      <c r="N97" s="1"/>
      <c r="O97" s="1"/>
      <c r="P97" s="1">
        <f t="shared" si="17"/>
        <v>7.6</v>
      </c>
      <c r="Q97" s="5"/>
      <c r="R97" s="5">
        <f t="shared" si="18"/>
        <v>0</v>
      </c>
      <c r="S97" s="5"/>
      <c r="T97" s="1"/>
      <c r="U97" s="1">
        <f t="shared" si="19"/>
        <v>16.578947368421055</v>
      </c>
      <c r="V97" s="1">
        <f t="shared" si="20"/>
        <v>16.578947368421055</v>
      </c>
      <c r="W97" s="1">
        <v>14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138</v>
      </c>
      <c r="AH97" s="1">
        <f t="shared" si="21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5" t="s">
        <v>148</v>
      </c>
      <c r="B98" s="11" t="s">
        <v>40</v>
      </c>
      <c r="C98" s="11">
        <v>-33</v>
      </c>
      <c r="D98" s="11">
        <v>60</v>
      </c>
      <c r="E98" s="16">
        <v>25</v>
      </c>
      <c r="F98" s="11"/>
      <c r="G98" s="12">
        <v>0</v>
      </c>
      <c r="H98" s="11" t="e">
        <v>#N/A</v>
      </c>
      <c r="I98" s="11" t="s">
        <v>149</v>
      </c>
      <c r="J98" s="11" t="s">
        <v>86</v>
      </c>
      <c r="K98" s="11">
        <v>30</v>
      </c>
      <c r="L98" s="11">
        <f t="shared" si="16"/>
        <v>-5</v>
      </c>
      <c r="M98" s="11"/>
      <c r="N98" s="11"/>
      <c r="O98" s="11"/>
      <c r="P98" s="11">
        <f t="shared" si="17"/>
        <v>5</v>
      </c>
      <c r="Q98" s="13"/>
      <c r="R98" s="5">
        <f t="shared" si="18"/>
        <v>0</v>
      </c>
      <c r="S98" s="13"/>
      <c r="T98" s="11"/>
      <c r="U98" s="1">
        <f t="shared" si="19"/>
        <v>0</v>
      </c>
      <c r="V98" s="11">
        <f t="shared" si="20"/>
        <v>0</v>
      </c>
      <c r="W98" s="11">
        <v>4.5999999999999996</v>
      </c>
      <c r="X98" s="11">
        <v>3.6</v>
      </c>
      <c r="Y98" s="11">
        <v>0</v>
      </c>
      <c r="Z98" s="11">
        <v>0.6</v>
      </c>
      <c r="AA98" s="11">
        <v>3.8</v>
      </c>
      <c r="AB98" s="11">
        <v>10.14</v>
      </c>
      <c r="AC98" s="11">
        <v>3.8</v>
      </c>
      <c r="AD98" s="11">
        <v>10.8</v>
      </c>
      <c r="AE98" s="11">
        <v>9</v>
      </c>
      <c r="AF98" s="11">
        <v>9.4</v>
      </c>
      <c r="AG98" s="11"/>
      <c r="AH98" s="1">
        <f t="shared" si="21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1" t="s">
        <v>150</v>
      </c>
      <c r="B99" s="11" t="s">
        <v>40</v>
      </c>
      <c r="C99" s="11">
        <v>-43</v>
      </c>
      <c r="D99" s="11">
        <v>309</v>
      </c>
      <c r="E99" s="16">
        <v>288</v>
      </c>
      <c r="F99" s="16">
        <v>-22</v>
      </c>
      <c r="G99" s="12">
        <v>0</v>
      </c>
      <c r="H99" s="11" t="e">
        <v>#N/A</v>
      </c>
      <c r="I99" s="11" t="s">
        <v>149</v>
      </c>
      <c r="J99" s="11" t="s">
        <v>95</v>
      </c>
      <c r="K99" s="11">
        <v>276</v>
      </c>
      <c r="L99" s="11">
        <f t="shared" si="16"/>
        <v>12</v>
      </c>
      <c r="M99" s="11"/>
      <c r="N99" s="11"/>
      <c r="O99" s="11"/>
      <c r="P99" s="11">
        <f t="shared" si="17"/>
        <v>57.6</v>
      </c>
      <c r="Q99" s="13"/>
      <c r="R99" s="5">
        <f t="shared" si="18"/>
        <v>0</v>
      </c>
      <c r="S99" s="13"/>
      <c r="T99" s="11"/>
      <c r="U99" s="1">
        <f t="shared" si="19"/>
        <v>-0.38194444444444442</v>
      </c>
      <c r="V99" s="11">
        <f t="shared" si="20"/>
        <v>-0.38194444444444442</v>
      </c>
      <c r="W99" s="11">
        <v>38.4</v>
      </c>
      <c r="X99" s="11">
        <v>37</v>
      </c>
      <c r="Y99" s="11">
        <v>20.6</v>
      </c>
      <c r="Z99" s="11">
        <v>42.8</v>
      </c>
      <c r="AA99" s="11">
        <v>20.2</v>
      </c>
      <c r="AB99" s="11">
        <v>36</v>
      </c>
      <c r="AC99" s="11">
        <v>25.8</v>
      </c>
      <c r="AD99" s="11">
        <v>18</v>
      </c>
      <c r="AE99" s="11">
        <v>25.8</v>
      </c>
      <c r="AF99" s="11">
        <v>21.6</v>
      </c>
      <c r="AG99" s="11"/>
      <c r="AH99" s="1">
        <f t="shared" si="21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1" t="s">
        <v>151</v>
      </c>
      <c r="B100" s="11" t="s">
        <v>40</v>
      </c>
      <c r="C100" s="11"/>
      <c r="D100" s="11">
        <v>221</v>
      </c>
      <c r="E100" s="16">
        <v>221</v>
      </c>
      <c r="F100" s="11"/>
      <c r="G100" s="12">
        <v>0</v>
      </c>
      <c r="H100" s="11" t="e">
        <v>#N/A</v>
      </c>
      <c r="I100" s="11" t="s">
        <v>149</v>
      </c>
      <c r="J100" s="11" t="s">
        <v>114</v>
      </c>
      <c r="K100" s="11">
        <v>233</v>
      </c>
      <c r="L100" s="11">
        <f t="shared" si="16"/>
        <v>-12</v>
      </c>
      <c r="M100" s="11"/>
      <c r="N100" s="11"/>
      <c r="O100" s="11"/>
      <c r="P100" s="11">
        <f t="shared" si="17"/>
        <v>44.2</v>
      </c>
      <c r="Q100" s="13"/>
      <c r="R100" s="5">
        <f t="shared" si="18"/>
        <v>0</v>
      </c>
      <c r="S100" s="13"/>
      <c r="T100" s="11"/>
      <c r="U100" s="1">
        <f t="shared" si="19"/>
        <v>0</v>
      </c>
      <c r="V100" s="11">
        <f t="shared" si="20"/>
        <v>0</v>
      </c>
      <c r="W100" s="11">
        <v>26.4</v>
      </c>
      <c r="X100" s="11">
        <v>23.6</v>
      </c>
      <c r="Y100" s="11">
        <v>37</v>
      </c>
      <c r="Z100" s="11">
        <v>38.200000000000003</v>
      </c>
      <c r="AA100" s="11">
        <v>7.4</v>
      </c>
      <c r="AB100" s="11">
        <v>32.6</v>
      </c>
      <c r="AC100" s="11">
        <v>0</v>
      </c>
      <c r="AD100" s="11">
        <v>28</v>
      </c>
      <c r="AE100" s="11">
        <v>14.8</v>
      </c>
      <c r="AF100" s="11">
        <v>16.2</v>
      </c>
      <c r="AG100" s="11"/>
      <c r="AH100" s="1">
        <f t="shared" si="21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5" t="s">
        <v>152</v>
      </c>
      <c r="B101" s="11" t="s">
        <v>36</v>
      </c>
      <c r="C101" s="11"/>
      <c r="D101" s="11">
        <v>82.46</v>
      </c>
      <c r="E101" s="16">
        <v>82.46</v>
      </c>
      <c r="F101" s="11"/>
      <c r="G101" s="12">
        <v>0</v>
      </c>
      <c r="H101" s="11" t="e">
        <v>#N/A</v>
      </c>
      <c r="I101" s="11" t="s">
        <v>149</v>
      </c>
      <c r="J101" s="11" t="s">
        <v>63</v>
      </c>
      <c r="K101" s="11">
        <v>92.5</v>
      </c>
      <c r="L101" s="11">
        <f t="shared" si="16"/>
        <v>-10.040000000000006</v>
      </c>
      <c r="M101" s="11"/>
      <c r="N101" s="11"/>
      <c r="O101" s="11"/>
      <c r="P101" s="11">
        <f t="shared" si="17"/>
        <v>16.491999999999997</v>
      </c>
      <c r="Q101" s="13"/>
      <c r="R101" s="5">
        <f t="shared" si="18"/>
        <v>0</v>
      </c>
      <c r="S101" s="13"/>
      <c r="T101" s="11"/>
      <c r="U101" s="1">
        <f t="shared" si="19"/>
        <v>0</v>
      </c>
      <c r="V101" s="11">
        <f t="shared" si="20"/>
        <v>0</v>
      </c>
      <c r="W101" s="11">
        <v>0</v>
      </c>
      <c r="X101" s="11">
        <v>2.4868000000000001</v>
      </c>
      <c r="Y101" s="11">
        <v>2.5051999999999999</v>
      </c>
      <c r="Z101" s="11">
        <v>2.5013999999999998</v>
      </c>
      <c r="AA101" s="11">
        <v>4.0042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/>
      <c r="AH101" s="1">
        <f t="shared" si="21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5" t="s">
        <v>153</v>
      </c>
      <c r="B102" s="11" t="s">
        <v>36</v>
      </c>
      <c r="C102" s="11">
        <v>-4.3040000000000003</v>
      </c>
      <c r="D102" s="11"/>
      <c r="E102" s="11"/>
      <c r="F102" s="16">
        <v>-4.3040000000000003</v>
      </c>
      <c r="G102" s="12">
        <v>0</v>
      </c>
      <c r="H102" s="11" t="e">
        <v>#N/A</v>
      </c>
      <c r="I102" s="11" t="s">
        <v>149</v>
      </c>
      <c r="J102" s="11" t="s">
        <v>85</v>
      </c>
      <c r="K102" s="11"/>
      <c r="L102" s="11">
        <f t="shared" ref="L102" si="24">E102-K102</f>
        <v>0</v>
      </c>
      <c r="M102" s="11"/>
      <c r="N102" s="11"/>
      <c r="O102" s="11"/>
      <c r="P102" s="11">
        <f t="shared" si="17"/>
        <v>0</v>
      </c>
      <c r="Q102" s="13"/>
      <c r="R102" s="5">
        <f t="shared" si="18"/>
        <v>0</v>
      </c>
      <c r="S102" s="13"/>
      <c r="T102" s="11"/>
      <c r="U102" s="1" t="e">
        <f t="shared" si="19"/>
        <v>#DIV/0!</v>
      </c>
      <c r="V102" s="11" t="e">
        <f t="shared" si="20"/>
        <v>#DIV/0!</v>
      </c>
      <c r="W102" s="11">
        <v>0</v>
      </c>
      <c r="X102" s="11">
        <v>0</v>
      </c>
      <c r="Y102" s="11">
        <v>0</v>
      </c>
      <c r="Z102" s="11">
        <v>0</v>
      </c>
      <c r="AA102" s="11">
        <v>0.86080000000000001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/>
      <c r="AH102" s="1">
        <f t="shared" si="21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2025-06-23T07:22:04Z</dcterms:created>
  <dcterms:modified xsi:type="dcterms:W3CDTF">2025-06-29T06:46:51Z</dcterms:modified>
</cp:coreProperties>
</file>