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A374EE20-A899-4A8D-ACF0-1F653F2E85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Y24" i="1" l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BP367" i="1"/>
  <c r="BN367" i="1"/>
  <c r="Z367" i="1"/>
  <c r="Z370" i="1" s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Z261" i="1"/>
  <c r="BP258" i="1"/>
  <c r="BN258" i="1"/>
  <c r="Z258" i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Z348" i="1" s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Z415" i="1" s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45" i="1" l="1"/>
  <c r="Z302" i="1"/>
  <c r="Z65" i="1"/>
  <c r="Y507" i="1"/>
  <c r="Z227" i="1"/>
  <c r="Z167" i="1"/>
  <c r="Z122" i="1"/>
  <c r="Y505" i="1"/>
  <c r="Z483" i="1"/>
  <c r="Z461" i="1"/>
  <c r="Z316" i="1"/>
  <c r="Z310" i="1"/>
  <c r="Z32" i="1"/>
  <c r="Z510" i="1" s="1"/>
  <c r="Y509" i="1"/>
  <c r="Y506" i="1"/>
  <c r="Y508" i="1" s="1"/>
  <c r="Z244" i="1"/>
  <c r="Z199" i="1"/>
  <c r="Z173" i="1"/>
</calcChain>
</file>

<file path=xl/sharedStrings.xml><?xml version="1.0" encoding="utf-8"?>
<sst xmlns="http://schemas.openxmlformats.org/spreadsheetml/2006/main" count="2263" uniqueCount="811">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</sst>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45862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100</v>
      </c>
      <c r="Y41" s="56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9.2592592592592595</v>
      </c>
      <c r="Y44" s="565">
        <f>IFERROR(Y41/H41,"0")+IFERROR(Y42/H42,"0")+IFERROR(Y43/H43,"0")</f>
        <v>10</v>
      </c>
      <c r="Z44" s="565">
        <f>IFERROR(IF(Z41="",0,Z41),"0")+IFERROR(IF(Z42="",0,Z42),"0")+IFERROR(IF(Z43="",0,Z43),"0")</f>
        <v>0.1898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100</v>
      </c>
      <c r="Y45" s="565">
        <f>IFERROR(SUM(Y41:Y43),"0")</f>
        <v>108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400</v>
      </c>
      <c r="Y53" s="564">
        <f t="shared" si="6"/>
        <v>410.40000000000003</v>
      </c>
      <c r="Z53" s="36">
        <f>IFERROR(IF(Y53=0,"",ROUNDUP(Y53/H53,0)*0.01898),"")</f>
        <v>0.72123999999999999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416.11111111111109</v>
      </c>
      <c r="BN53" s="64">
        <f t="shared" si="8"/>
        <v>426.92999999999995</v>
      </c>
      <c r="BO53" s="64">
        <f t="shared" si="9"/>
        <v>0.57870370370370372</v>
      </c>
      <c r="BP53" s="64">
        <f t="shared" si="10"/>
        <v>0.59375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37.037037037037038</v>
      </c>
      <c r="Y58" s="565">
        <f>IFERROR(Y52/H52,"0")+IFERROR(Y53/H53,"0")+IFERROR(Y54/H54,"0")+IFERROR(Y55/H55,"0")+IFERROR(Y56/H56,"0")+IFERROR(Y57/H57,"0")</f>
        <v>38</v>
      </c>
      <c r="Z58" s="565">
        <f>IFERROR(IF(Z52="",0,Z52),"0")+IFERROR(IF(Z53="",0,Z53),"0")+IFERROR(IF(Z54="",0,Z54),"0")+IFERROR(IF(Z55="",0,Z55),"0")+IFERROR(IF(Z56="",0,Z56),"0")+IFERROR(IF(Z57="",0,Z57),"0")</f>
        <v>0.72123999999999999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400</v>
      </c>
      <c r="Y59" s="565">
        <f>IFERROR(SUM(Y52:Y57),"0")</f>
        <v>410.40000000000003</v>
      </c>
      <c r="Z59" s="37"/>
      <c r="AA59" s="566"/>
      <c r="AB59" s="566"/>
      <c r="AC59" s="566"/>
    </row>
    <row r="60" spans="1:68" ht="14.25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800</v>
      </c>
      <c r="Y61" s="564">
        <f>IFERROR(IF(X61="",0,CEILING((X61/$H61),1)*$H61),"")</f>
        <v>810</v>
      </c>
      <c r="Z61" s="36">
        <f>IFERROR(IF(Y61=0,"",ROUNDUP(Y61/H61,0)*0.01898),"")</f>
        <v>1.4235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832.22222222222217</v>
      </c>
      <c r="BN61" s="64">
        <f>IFERROR(Y61*I61/H61,"0")</f>
        <v>842.625</v>
      </c>
      <c r="BO61" s="64">
        <f>IFERROR(1/J61*(X61/H61),"0")</f>
        <v>1.1574074074074074</v>
      </c>
      <c r="BP61" s="64">
        <f>IFERROR(1/J61*(Y61/H61),"0")</f>
        <v>1.171875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90</v>
      </c>
      <c r="Y64" s="564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107.4074074074074</v>
      </c>
      <c r="Y65" s="565">
        <f>IFERROR(Y61/H61,"0")+IFERROR(Y62/H62,"0")+IFERROR(Y63/H63,"0")+IFERROR(Y64/H64,"0")</f>
        <v>109</v>
      </c>
      <c r="Z65" s="565">
        <f>IFERROR(IF(Z61="",0,Z61),"0")+IFERROR(IF(Z62="",0,Z62),"0")+IFERROR(IF(Z63="",0,Z63),"0")+IFERROR(IF(Z64="",0,Z64),"0")</f>
        <v>1.6448400000000001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890</v>
      </c>
      <c r="Y66" s="565">
        <f>IFERROR(SUM(Y61:Y64),"0")</f>
        <v>901.8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248</v>
      </c>
      <c r="Y91" s="564">
        <f>IFERROR(IF(X91="",0,CEILING((X91/$H91),1)*$H91),"")</f>
        <v>252</v>
      </c>
      <c r="Z91" s="36">
        <f>IFERROR(IF(Y91=0,"",ROUNDUP(Y91/H91,0)*0.00902),"")</f>
        <v>0.50512000000000001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259.57333333333332</v>
      </c>
      <c r="BN91" s="64">
        <f>IFERROR(Y91*I91/H91,"0")</f>
        <v>263.76</v>
      </c>
      <c r="BO91" s="64">
        <f>IFERROR(1/J91*(X91/H91),"0")</f>
        <v>0.41750841750841755</v>
      </c>
      <c r="BP91" s="64">
        <f>IFERROR(1/J91*(Y91/H91),"0")</f>
        <v>0.42424242424242425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55.111111111111114</v>
      </c>
      <c r="Y92" s="565">
        <f>IFERROR(Y89/H89,"0")+IFERROR(Y90/H90,"0")+IFERROR(Y91/H91,"0")</f>
        <v>56</v>
      </c>
      <c r="Z92" s="565">
        <f>IFERROR(IF(Z89="",0,Z89),"0")+IFERROR(IF(Z90="",0,Z90),"0")+IFERROR(IF(Z91="",0,Z91),"0")</f>
        <v>0.50512000000000001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248</v>
      </c>
      <c r="Y93" s="565">
        <f>IFERROR(SUM(Y89:Y91),"0")</f>
        <v>252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68"/>
      <c r="R95" s="568"/>
      <c r="S95" s="568"/>
      <c r="T95" s="569"/>
      <c r="U95" s="34"/>
      <c r="V95" s="34"/>
      <c r="W95" s="35" t="s">
        <v>70</v>
      </c>
      <c r="X95" s="563">
        <v>250</v>
      </c>
      <c r="Y95" s="564">
        <f t="shared" ref="Y95:Y100" si="16">IFERROR(IF(X95="",0,CEILING((X95/$H95),1)*$H95),"")</f>
        <v>251.1</v>
      </c>
      <c r="Z95" s="36">
        <f>IFERROR(IF(Y95=0,"",ROUNDUP(Y95/H95,0)*0.01898),"")</f>
        <v>0.58838000000000001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266.01851851851853</v>
      </c>
      <c r="BN95" s="64">
        <f t="shared" ref="BN95:BN100" si="18">IFERROR(Y95*I95/H95,"0")</f>
        <v>267.18900000000002</v>
      </c>
      <c r="BO95" s="64">
        <f t="shared" ref="BO95:BO100" si="19">IFERROR(1/J95*(X95/H95),"0")</f>
        <v>0.48225308641975312</v>
      </c>
      <c r="BP95" s="64">
        <f t="shared" ref="BP95:BP100" si="20">IFERROR(1/J95*(Y95/H95),"0")</f>
        <v>0.484375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30.8641975308642</v>
      </c>
      <c r="Y101" s="565">
        <f>IFERROR(Y95/H95,"0")+IFERROR(Y96/H96,"0")+IFERROR(Y97/H97,"0")+IFERROR(Y98/H98,"0")+IFERROR(Y99/H99,"0")+IFERROR(Y100/H100,"0")</f>
        <v>31</v>
      </c>
      <c r="Z101" s="565">
        <f>IFERROR(IF(Z95="",0,Z95),"0")+IFERROR(IF(Z96="",0,Z96),"0")+IFERROR(IF(Z97="",0,Z97),"0")+IFERROR(IF(Z98="",0,Z98),"0")+IFERROR(IF(Z99="",0,Z99),"0")+IFERROR(IF(Z100="",0,Z100),"0")</f>
        <v>0.58838000000000001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250</v>
      </c>
      <c r="Y102" s="565">
        <f>IFERROR(SUM(Y95:Y100),"0")</f>
        <v>251.1</v>
      </c>
      <c r="Z102" s="37"/>
      <c r="AA102" s="566"/>
      <c r="AB102" s="566"/>
      <c r="AC102" s="566"/>
    </row>
    <row r="103" spans="1:68" ht="16.5" customHeight="1" x14ac:dyDescent="0.25">
      <c r="A103" s="580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183</v>
      </c>
      <c r="Y105" s="564">
        <f>IFERROR(IF(X105="",0,CEILING((X105/$H105),1)*$H105),"")</f>
        <v>183.60000000000002</v>
      </c>
      <c r="Z105" s="36">
        <f>IFERROR(IF(Y105=0,"",ROUNDUP(Y105/H105,0)*0.01898),"")</f>
        <v>0.32266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190.37083333333334</v>
      </c>
      <c r="BN105" s="64">
        <f>IFERROR(Y105*I105/H105,"0")</f>
        <v>190.995</v>
      </c>
      <c r="BO105" s="64">
        <f>IFERROR(1/J105*(X105/H105),"0")</f>
        <v>0.26475694444444442</v>
      </c>
      <c r="BP105" s="64">
        <f>IFERROR(1/J105*(Y105/H105),"0")</f>
        <v>0.265625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16.944444444444443</v>
      </c>
      <c r="Y109" s="565">
        <f>IFERROR(Y105/H105,"0")+IFERROR(Y106/H106,"0")+IFERROR(Y107/H107,"0")+IFERROR(Y108/H108,"0")</f>
        <v>17</v>
      </c>
      <c r="Z109" s="565">
        <f>IFERROR(IF(Z105="",0,Z105),"0")+IFERROR(IF(Z106="",0,Z106),"0")+IFERROR(IF(Z107="",0,Z107),"0")+IFERROR(IF(Z108="",0,Z108),"0")</f>
        <v>0.32266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183</v>
      </c>
      <c r="Y110" s="565">
        <f>IFERROR(SUM(Y105:Y108),"0")</f>
        <v>183.60000000000002</v>
      </c>
      <c r="Z110" s="37"/>
      <c r="AA110" s="566"/>
      <c r="AB110" s="566"/>
      <c r="AC110" s="566"/>
    </row>
    <row r="111" spans="1:68" ht="14.25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66</v>
      </c>
      <c r="Y119" s="564">
        <f>IFERROR(IF(X119="",0,CEILING((X119/$H119),1)*$H119),"")</f>
        <v>67.319999999999993</v>
      </c>
      <c r="Z119" s="36">
        <f>IFERROR(IF(Y119=0,"",ROUNDUP(Y119/H119,0)*0.00651),"")</f>
        <v>0.22134000000000001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74.2</v>
      </c>
      <c r="BN119" s="64">
        <f>IFERROR(Y119*I119/H119,"0")</f>
        <v>75.683999999999983</v>
      </c>
      <c r="BO119" s="64">
        <f>IFERROR(1/J119*(X119/H119),"0")</f>
        <v>0.18315018315018317</v>
      </c>
      <c r="BP119" s="64">
        <f>IFERROR(1/J119*(Y119/H119),"0")</f>
        <v>0.18681318681318682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33.333333333333336</v>
      </c>
      <c r="Y122" s="565">
        <f>IFERROR(Y118/H118,"0")+IFERROR(Y119/H119,"0")+IFERROR(Y120/H120,"0")+IFERROR(Y121/H121,"0")</f>
        <v>34</v>
      </c>
      <c r="Z122" s="565">
        <f>IFERROR(IF(Z118="",0,Z118),"0")+IFERROR(IF(Z119="",0,Z119),"0")+IFERROR(IF(Z120="",0,Z120),"0")+IFERROR(IF(Z121="",0,Z121),"0")</f>
        <v>0.22134000000000001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66</v>
      </c>
      <c r="Y123" s="565">
        <f>IFERROR(SUM(Y118:Y121),"0")</f>
        <v>67.319999999999993</v>
      </c>
      <c r="Z123" s="37"/>
      <c r="AA123" s="566"/>
      <c r="AB123" s="566"/>
      <c r="AC123" s="566"/>
    </row>
    <row r="124" spans="1:68" ht="14.25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258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140</v>
      </c>
      <c r="Y160" s="564">
        <f t="shared" si="21"/>
        <v>142.80000000000001</v>
      </c>
      <c r="Z160" s="36">
        <f>IFERROR(IF(Y160=0,"",ROUNDUP(Y160/H160,0)*0.00902),"")</f>
        <v>0.30668000000000001</v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147</v>
      </c>
      <c r="BN160" s="64">
        <f t="shared" si="23"/>
        <v>149.94</v>
      </c>
      <c r="BO160" s="64">
        <f t="shared" si="24"/>
        <v>0.25252525252525249</v>
      </c>
      <c r="BP160" s="64">
        <f t="shared" si="25"/>
        <v>0.25757575757575757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35</v>
      </c>
      <c r="Y162" s="564">
        <f t="shared" si="21"/>
        <v>35.700000000000003</v>
      </c>
      <c r="Z162" s="36">
        <f>IFERROR(IF(Y162=0,"",ROUNDUP(Y162/H162,0)*0.00502),"")</f>
        <v>8.5339999999999999E-2</v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37.166666666666664</v>
      </c>
      <c r="BN162" s="64">
        <f t="shared" si="23"/>
        <v>37.910000000000004</v>
      </c>
      <c r="BO162" s="64">
        <f t="shared" si="24"/>
        <v>7.1225071225071226E-2</v>
      </c>
      <c r="BP162" s="64">
        <f t="shared" si="25"/>
        <v>7.2649572649572655E-2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49.999999999999993</v>
      </c>
      <c r="Y167" s="565">
        <f>IFERROR(Y158/H158,"0")+IFERROR(Y159/H159,"0")+IFERROR(Y160/H160,"0")+IFERROR(Y161/H161,"0")+IFERROR(Y162/H162,"0")+IFERROR(Y163/H163,"0")+IFERROR(Y164/H164,"0")+IFERROR(Y165/H165,"0")+IFERROR(Y166/H166,"0")</f>
        <v>51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0.39202000000000004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175</v>
      </c>
      <c r="Y168" s="565">
        <f>IFERROR(SUM(Y158:Y166),"0")</f>
        <v>178.5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300</v>
      </c>
      <c r="Y193" s="564">
        <f t="shared" si="26"/>
        <v>302.40000000000003</v>
      </c>
      <c r="Z193" s="36">
        <f>IFERROR(IF(Y193=0,"",ROUNDUP(Y193/H193,0)*0.00902),"")</f>
        <v>0.50512000000000001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311.66666666666663</v>
      </c>
      <c r="BN193" s="64">
        <f t="shared" si="28"/>
        <v>314.16000000000003</v>
      </c>
      <c r="BO193" s="64">
        <f t="shared" si="29"/>
        <v>0.42087542087542085</v>
      </c>
      <c r="BP193" s="64">
        <f t="shared" si="30"/>
        <v>0.42424242424242425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55.55555555555555</v>
      </c>
      <c r="Y199" s="565">
        <f>IFERROR(Y191/H191,"0")+IFERROR(Y192/H192,"0")+IFERROR(Y193/H193,"0")+IFERROR(Y194/H194,"0")+IFERROR(Y195/H195,"0")+IFERROR(Y196/H196,"0")+IFERROR(Y197/H197,"0")+IFERROR(Y198/H198,"0")</f>
        <v>56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0.50512000000000001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300</v>
      </c>
      <c r="Y200" s="565">
        <f>IFERROR(SUM(Y191:Y198),"0")</f>
        <v>302.40000000000003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100</v>
      </c>
      <c r="Y208" s="564">
        <f t="shared" si="31"/>
        <v>100.8</v>
      </c>
      <c r="Z208" s="36">
        <f t="shared" si="36"/>
        <v>0.27342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110.5</v>
      </c>
      <c r="BN208" s="64">
        <f t="shared" si="33"/>
        <v>111.384</v>
      </c>
      <c r="BO208" s="64">
        <f t="shared" si="34"/>
        <v>0.22893772893772898</v>
      </c>
      <c r="BP208" s="64">
        <f t="shared" si="35"/>
        <v>0.23076923076923078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41.666666666666671</v>
      </c>
      <c r="Y211" s="565">
        <f>IFERROR(Y202/H202,"0")+IFERROR(Y203/H203,"0")+IFERROR(Y204/H204,"0")+IFERROR(Y205/H205,"0")+IFERROR(Y206/H206,"0")+IFERROR(Y207/H207,"0")+IFERROR(Y208/H208,"0")+IFERROR(Y209/H209,"0")+IFERROR(Y210/H210,"0")</f>
        <v>42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0.27342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100</v>
      </c>
      <c r="Y212" s="565">
        <f>IFERROR(SUM(Y202:Y210),"0")</f>
        <v>100.8</v>
      </c>
      <c r="Z212" s="37"/>
      <c r="AA212" s="566"/>
      <c r="AB212" s="566"/>
      <c r="AC212" s="566"/>
    </row>
    <row r="213" spans="1:68" ht="14.25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2" t="s">
        <v>386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3</v>
      </c>
      <c r="Y239" s="564">
        <f>IFERROR(IF(X239="",0,CEILING((X239/$H239),1)*$H239),"")</f>
        <v>3.96</v>
      </c>
      <c r="Z239" s="36">
        <f>IFERROR(IF(Y239=0,"",ROUNDUP(Y239/H239,0)*0.0059),"")</f>
        <v>2.3599999999999999E-2</v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3.5757575757575757</v>
      </c>
      <c r="BN239" s="64">
        <f>IFERROR(Y239*I239/H239,"0")</f>
        <v>4.72</v>
      </c>
      <c r="BO239" s="64">
        <f>IFERROR(1/J239*(X239/H239),"0")</f>
        <v>1.4029180695847361E-2</v>
      </c>
      <c r="BP239" s="64">
        <f>IFERROR(1/J239*(Y239/H239),"0")</f>
        <v>1.8518518518518517E-2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0" t="s">
        <v>394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3.0303030303030303</v>
      </c>
      <c r="Y244" s="565">
        <f>IFERROR(Y239/H239,"0")+IFERROR(Y240/H240,"0")+IFERROR(Y241/H241,"0")+IFERROR(Y242/H242,"0")+IFERROR(Y243/H243,"0")</f>
        <v>4</v>
      </c>
      <c r="Z244" s="565">
        <f>IFERROR(IF(Z239="",0,Z239),"0")+IFERROR(IF(Z240="",0,Z240),"0")+IFERROR(IF(Z241="",0,Z241),"0")+IFERROR(IF(Z242="",0,Z242),"0")+IFERROR(IF(Z243="",0,Z243),"0")</f>
        <v>2.3599999999999999E-2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3</v>
      </c>
      <c r="Y245" s="565">
        <f>IFERROR(SUM(Y239:Y243),"0")</f>
        <v>3.96</v>
      </c>
      <c r="Z245" s="37"/>
      <c r="AA245" s="566"/>
      <c r="AB245" s="566"/>
      <c r="AC245" s="566"/>
    </row>
    <row r="246" spans="1:68" ht="16.5" customHeight="1" x14ac:dyDescent="0.25">
      <c r="A246" s="580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146</v>
      </c>
      <c r="Y248" s="564">
        <f>IFERROR(IF(X248="",0,CEILING((X248/$H248),1)*$H248),"")</f>
        <v>151.20000000000002</v>
      </c>
      <c r="Z248" s="36">
        <f>IFERROR(IF(Y248=0,"",ROUNDUP(Y248/H248,0)*0.01898),"")</f>
        <v>0.26572000000000001</v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151.88055555555553</v>
      </c>
      <c r="BN248" s="64">
        <f>IFERROR(Y248*I248/H248,"0")</f>
        <v>157.29000000000002</v>
      </c>
      <c r="BO248" s="64">
        <f>IFERROR(1/J248*(X248/H248),"0")</f>
        <v>0.21122685185185183</v>
      </c>
      <c r="BP248" s="64">
        <f>IFERROR(1/J248*(Y248/H248),"0")</f>
        <v>0.21875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1100</v>
      </c>
      <c r="Y249" s="564">
        <f>IFERROR(IF(X249="",0,CEILING((X249/$H249),1)*$H249),"")</f>
        <v>1101.6000000000001</v>
      </c>
      <c r="Z249" s="36">
        <f>IFERROR(IF(Y249=0,"",ROUNDUP(Y249/H249,0)*0.01898),"")</f>
        <v>1.9359600000000001</v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1144.3055555555554</v>
      </c>
      <c r="BN249" s="64">
        <f>IFERROR(Y249*I249/H249,"0")</f>
        <v>1145.97</v>
      </c>
      <c r="BO249" s="64">
        <f>IFERROR(1/J249*(X249/H249),"0")</f>
        <v>1.5914351851851851</v>
      </c>
      <c r="BP249" s="64">
        <f>IFERROR(1/J249*(Y249/H249),"0")</f>
        <v>1.59375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115.37037037037037</v>
      </c>
      <c r="Y253" s="565">
        <f>IFERROR(Y248/H248,"0")+IFERROR(Y249/H249,"0")+IFERROR(Y250/H250,"0")+IFERROR(Y251/H251,"0")+IFERROR(Y252/H252,"0")</f>
        <v>116</v>
      </c>
      <c r="Z253" s="565">
        <f>IFERROR(IF(Z248="",0,Z248),"0")+IFERROR(IF(Z249="",0,Z249),"0")+IFERROR(IF(Z250="",0,Z250),"0")+IFERROR(IF(Z251="",0,Z251),"0")+IFERROR(IF(Z252="",0,Z252),"0")</f>
        <v>2.2016800000000001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1246</v>
      </c>
      <c r="Y254" s="565">
        <f>IFERROR(SUM(Y248:Y252),"0")</f>
        <v>1252.8000000000002</v>
      </c>
      <c r="Z254" s="37"/>
      <c r="AA254" s="566"/>
      <c r="AB254" s="566"/>
      <c r="AC254" s="566"/>
    </row>
    <row r="255" spans="1:68" ht="16.5" customHeight="1" x14ac:dyDescent="0.25">
      <c r="A255" s="580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418</v>
      </c>
      <c r="B257" s="54" t="s">
        <v>419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420</v>
      </c>
      <c r="B258" s="54" t="s">
        <v>421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423</v>
      </c>
      <c r="B259" s="54" t="s">
        <v>424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428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431</v>
      </c>
      <c r="B265" s="54" t="s">
        <v>432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0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448</v>
      </c>
      <c r="B281" s="54" t="s">
        <v>449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400</v>
      </c>
      <c r="Y286" s="564">
        <f t="shared" ref="Y286:Y291" si="42">IFERROR(IF(X286="",0,CEILING((X286/$H286),1)*$H286),"")</f>
        <v>410.40000000000003</v>
      </c>
      <c r="Z286" s="36">
        <f>IFERROR(IF(Y286=0,"",ROUNDUP(Y286/H286,0)*0.01898),"")</f>
        <v>0.72123999999999999</v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416.11111111111109</v>
      </c>
      <c r="BN286" s="64">
        <f t="shared" ref="BN286:BN291" si="44">IFERROR(Y286*I286/H286,"0")</f>
        <v>426.92999999999995</v>
      </c>
      <c r="BO286" s="64">
        <f t="shared" ref="BO286:BO291" si="45">IFERROR(1/J286*(X286/H286),"0")</f>
        <v>0.57870370370370372</v>
      </c>
      <c r="BP286" s="64">
        <f t="shared" ref="BP286:BP291" si="46">IFERROR(1/J286*(Y286/H286),"0")</f>
        <v>0.59375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650</v>
      </c>
      <c r="Y287" s="564">
        <f t="shared" si="42"/>
        <v>658.80000000000007</v>
      </c>
      <c r="Z287" s="36">
        <f>IFERROR(IF(Y287=0,"",ROUNDUP(Y287/H287,0)*0.01898),"")</f>
        <v>1.15778</v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676.18055555555554</v>
      </c>
      <c r="BN287" s="64">
        <f t="shared" si="44"/>
        <v>685.33500000000004</v>
      </c>
      <c r="BO287" s="64">
        <f t="shared" si="45"/>
        <v>0.94039351851851849</v>
      </c>
      <c r="BP287" s="64">
        <f t="shared" si="46"/>
        <v>0.953125</v>
      </c>
    </row>
    <row r="288" spans="1:68" ht="27" customHeight="1" x14ac:dyDescent="0.25">
      <c r="A288" s="54" t="s">
        <v>456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48</v>
      </c>
      <c r="Y290" s="564">
        <f t="shared" si="42"/>
        <v>48</v>
      </c>
      <c r="Z290" s="36">
        <f>IFERROR(IF(Y290=0,"",ROUNDUP(Y290/H290,0)*0.00902),"")</f>
        <v>0.10824</v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50.519999999999996</v>
      </c>
      <c r="BN290" s="64">
        <f t="shared" si="44"/>
        <v>50.519999999999996</v>
      </c>
      <c r="BO290" s="64">
        <f t="shared" si="45"/>
        <v>9.0909090909090912E-2</v>
      </c>
      <c r="BP290" s="64">
        <f t="shared" si="46"/>
        <v>9.0909090909090912E-2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80</v>
      </c>
      <c r="Y291" s="564">
        <f t="shared" si="42"/>
        <v>80</v>
      </c>
      <c r="Z291" s="36">
        <f>IFERROR(IF(Y291=0,"",ROUNDUP(Y291/H291,0)*0.00902),"")</f>
        <v>0.1804</v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84.2</v>
      </c>
      <c r="BN291" s="64">
        <f t="shared" si="44"/>
        <v>84.2</v>
      </c>
      <c r="BO291" s="64">
        <f t="shared" si="45"/>
        <v>0.15151515151515152</v>
      </c>
      <c r="BP291" s="64">
        <f t="shared" si="46"/>
        <v>0.15151515151515152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129.22222222222223</v>
      </c>
      <c r="Y292" s="565">
        <f>IFERROR(Y286/H286,"0")+IFERROR(Y287/H287,"0")+IFERROR(Y288/H288,"0")+IFERROR(Y289/H289,"0")+IFERROR(Y290/H290,"0")+IFERROR(Y291/H291,"0")</f>
        <v>131</v>
      </c>
      <c r="Z292" s="565">
        <f>IFERROR(IF(Z286="",0,Z286),"0")+IFERROR(IF(Z287="",0,Z287),"0")+IFERROR(IF(Z288="",0,Z288),"0")+IFERROR(IF(Z289="",0,Z289),"0")+IFERROR(IF(Z290="",0,Z290),"0")+IFERROR(IF(Z291="",0,Z291),"0")</f>
        <v>2.1676600000000001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1178</v>
      </c>
      <c r="Y293" s="565">
        <f>IFERROR(SUM(Y286:Y291),"0")</f>
        <v>1197.2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900</v>
      </c>
      <c r="Y296" s="564">
        <f t="shared" si="47"/>
        <v>903</v>
      </c>
      <c r="Z296" s="36">
        <f>IFERROR(IF(Y296=0,"",ROUNDUP(Y296/H296,0)*0.00902),"")</f>
        <v>1.9393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957.85714285714278</v>
      </c>
      <c r="BN296" s="64">
        <f t="shared" si="49"/>
        <v>961.05</v>
      </c>
      <c r="BO296" s="64">
        <f t="shared" si="50"/>
        <v>1.6233766233766234</v>
      </c>
      <c r="BP296" s="64">
        <f t="shared" si="51"/>
        <v>1.6287878787878789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214.28571428571428</v>
      </c>
      <c r="Y302" s="565">
        <f>IFERROR(Y295/H295,"0")+IFERROR(Y296/H296,"0")+IFERROR(Y297/H297,"0")+IFERROR(Y298/H298,"0")+IFERROR(Y299/H299,"0")+IFERROR(Y300/H300,"0")+IFERROR(Y301/H301,"0")</f>
        <v>215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1.9393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900</v>
      </c>
      <c r="Y303" s="565">
        <f>IFERROR(SUM(Y295:Y301),"0")</f>
        <v>903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4300</v>
      </c>
      <c r="Y305" s="564">
        <f>IFERROR(IF(X305="",0,CEILING((X305/$H305),1)*$H305),"")</f>
        <v>4305.5999999999995</v>
      </c>
      <c r="Z305" s="36">
        <f>IFERROR(IF(Y305=0,"",ROUNDUP(Y305/H305,0)*0.01898),"")</f>
        <v>10.47696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4582.8076923076924</v>
      </c>
      <c r="BN305" s="64">
        <f>IFERROR(Y305*I305/H305,"0")</f>
        <v>4588.7759999999998</v>
      </c>
      <c r="BO305" s="64">
        <f>IFERROR(1/J305*(X305/H305),"0")</f>
        <v>8.6137820512820511</v>
      </c>
      <c r="BP305" s="64">
        <f>IFERROR(1/J305*(Y305/H305),"0")</f>
        <v>8.6249999999999982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551.28205128205127</v>
      </c>
      <c r="Y310" s="565">
        <f>IFERROR(Y305/H305,"0")+IFERROR(Y306/H306,"0")+IFERROR(Y307/H307,"0")+IFERROR(Y308/H308,"0")+IFERROR(Y309/H309,"0")</f>
        <v>551.99999999999989</v>
      </c>
      <c r="Z310" s="565">
        <f>IFERROR(IF(Z305="",0,Z305),"0")+IFERROR(IF(Z306="",0,Z306),"0")+IFERROR(IF(Z307="",0,Z307),"0")+IFERROR(IF(Z308="",0,Z308),"0")+IFERROR(IF(Z309="",0,Z309),"0")</f>
        <v>10.47696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4300</v>
      </c>
      <c r="Y311" s="565">
        <f>IFERROR(SUM(Y305:Y309),"0")</f>
        <v>4305.5999999999995</v>
      </c>
      <c r="Z311" s="37"/>
      <c r="AA311" s="566"/>
      <c r="AB311" s="566"/>
      <c r="AC311" s="566"/>
    </row>
    <row r="312" spans="1:68" ht="14.25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80</v>
      </c>
      <c r="Y313" s="564">
        <f>IFERROR(IF(X313="",0,CEILING((X313/$H313),1)*$H313),"")</f>
        <v>84</v>
      </c>
      <c r="Z313" s="36">
        <f>IFERROR(IF(Y313=0,"",ROUNDUP(Y313/H313,0)*0.01898),"")</f>
        <v>0.1898</v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84.942857142857136</v>
      </c>
      <c r="BN313" s="64">
        <f>IFERROR(Y313*I313/H313,"0")</f>
        <v>89.19</v>
      </c>
      <c r="BO313" s="64">
        <f>IFERROR(1/J313*(X313/H313),"0")</f>
        <v>0.14880952380952381</v>
      </c>
      <c r="BP313" s="64">
        <f>IFERROR(1/J313*(Y313/H313),"0")</f>
        <v>0.15625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600</v>
      </c>
      <c r="Y314" s="564">
        <f>IFERROR(IF(X314="",0,CEILING((X314/$H314),1)*$H314),"")</f>
        <v>600.6</v>
      </c>
      <c r="Z314" s="36">
        <f>IFERROR(IF(Y314=0,"",ROUNDUP(Y314/H314,0)*0.01898),"")</f>
        <v>1.46146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639.92307692307702</v>
      </c>
      <c r="BN314" s="64">
        <f>IFERROR(Y314*I314/H314,"0")</f>
        <v>640.5630000000001</v>
      </c>
      <c r="BO314" s="64">
        <f>IFERROR(1/J314*(X314/H314),"0")</f>
        <v>1.2019230769230769</v>
      </c>
      <c r="BP314" s="64">
        <f>IFERROR(1/J314*(Y314/H314),"0")</f>
        <v>1.203125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40</v>
      </c>
      <c r="Y315" s="564">
        <f>IFERROR(IF(X315="",0,CEILING((X315/$H315),1)*$H315),"")</f>
        <v>42</v>
      </c>
      <c r="Z315" s="36">
        <f>IFERROR(IF(Y315=0,"",ROUNDUP(Y315/H315,0)*0.01898),"")</f>
        <v>9.4899999999999998E-2</v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42.471428571428568</v>
      </c>
      <c r="BN315" s="64">
        <f>IFERROR(Y315*I315/H315,"0")</f>
        <v>44.594999999999999</v>
      </c>
      <c r="BO315" s="64">
        <f>IFERROR(1/J315*(X315/H315),"0")</f>
        <v>7.4404761904761904E-2</v>
      </c>
      <c r="BP315" s="64">
        <f>IFERROR(1/J315*(Y315/H315),"0")</f>
        <v>7.8125E-2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91.208791208791197</v>
      </c>
      <c r="Y316" s="565">
        <f>IFERROR(Y313/H313,"0")+IFERROR(Y314/H314,"0")+IFERROR(Y315/H315,"0")</f>
        <v>92</v>
      </c>
      <c r="Z316" s="565">
        <f>IFERROR(IF(Z313="",0,Z313),"0")+IFERROR(IF(Z314="",0,Z314),"0")+IFERROR(IF(Z315="",0,Z315),"0")</f>
        <v>1.7461599999999999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720</v>
      </c>
      <c r="Y317" s="565">
        <f>IFERROR(SUM(Y313:Y315),"0")</f>
        <v>726.6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17</v>
      </c>
      <c r="Y321" s="564">
        <f>IFERROR(IF(X321="",0,CEILING((X321/$H321),1)*$H321),"")</f>
        <v>17.849999999999998</v>
      </c>
      <c r="Z321" s="36">
        <f>IFERROR(IF(Y321=0,"",ROUNDUP(Y321/H321,0)*0.00651),"")</f>
        <v>4.5569999999999999E-2</v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19.700000000000003</v>
      </c>
      <c r="BN321" s="64">
        <f>IFERROR(Y321*I321/H321,"0")</f>
        <v>20.684999999999999</v>
      </c>
      <c r="BO321" s="64">
        <f>IFERROR(1/J321*(X321/H321),"0")</f>
        <v>3.6630036630036632E-2</v>
      </c>
      <c r="BP321" s="64">
        <f>IFERROR(1/J321*(Y321/H321),"0")</f>
        <v>3.8461538461538464E-2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6.666666666666667</v>
      </c>
      <c r="Y323" s="565">
        <f>IFERROR(Y319/H319,"0")+IFERROR(Y320/H320,"0")+IFERROR(Y321/H321,"0")+IFERROR(Y322/H322,"0")</f>
        <v>7</v>
      </c>
      <c r="Z323" s="565">
        <f>IFERROR(IF(Z319="",0,Z319),"0")+IFERROR(IF(Z320="",0,Z320),"0")+IFERROR(IF(Z321="",0,Z321),"0")+IFERROR(IF(Z322="",0,Z322),"0")</f>
        <v>4.5569999999999999E-2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17</v>
      </c>
      <c r="Y324" s="565">
        <f>IFERROR(SUM(Y319:Y322),"0")</f>
        <v>17.849999999999998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500</v>
      </c>
      <c r="Y341" s="564">
        <f t="shared" ref="Y341:Y347" si="52">IFERROR(IF(X341="",0,CEILING((X341/$H341),1)*$H341),"")</f>
        <v>510</v>
      </c>
      <c r="Z341" s="36">
        <f>IFERROR(IF(Y341=0,"",ROUNDUP(Y341/H341,0)*0.02175),"")</f>
        <v>0.73949999999999994</v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516</v>
      </c>
      <c r="BN341" s="64">
        <f t="shared" ref="BN341:BN347" si="54">IFERROR(Y341*I341/H341,"0")</f>
        <v>526.32000000000005</v>
      </c>
      <c r="BO341" s="64">
        <f t="shared" ref="BO341:BO347" si="55">IFERROR(1/J341*(X341/H341),"0")</f>
        <v>0.69444444444444442</v>
      </c>
      <c r="BP341" s="64">
        <f t="shared" ref="BP341:BP347" si="56">IFERROR(1/J341*(Y341/H341),"0")</f>
        <v>0.70833333333333326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500</v>
      </c>
      <c r="Y342" s="564">
        <f t="shared" si="52"/>
        <v>510</v>
      </c>
      <c r="Z342" s="36">
        <f>IFERROR(IF(Y342=0,"",ROUNDUP(Y342/H342,0)*0.02175),"")</f>
        <v>0.73949999999999994</v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516</v>
      </c>
      <c r="BN342" s="64">
        <f t="shared" si="54"/>
        <v>526.32000000000005</v>
      </c>
      <c r="BO342" s="64">
        <f t="shared" si="55"/>
        <v>0.69444444444444442</v>
      </c>
      <c r="BP342" s="64">
        <f t="shared" si="56"/>
        <v>0.70833333333333326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1700</v>
      </c>
      <c r="Y343" s="564">
        <f t="shared" si="52"/>
        <v>1710</v>
      </c>
      <c r="Z343" s="36">
        <f>IFERROR(IF(Y343=0,"",ROUNDUP(Y343/H343,0)*0.02175),"")</f>
        <v>2.4794999999999998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1754.4</v>
      </c>
      <c r="BN343" s="64">
        <f t="shared" si="54"/>
        <v>1764.72</v>
      </c>
      <c r="BO343" s="64">
        <f t="shared" si="55"/>
        <v>2.3611111111111107</v>
      </c>
      <c r="BP343" s="64">
        <f t="shared" si="56"/>
        <v>2.375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50</v>
      </c>
      <c r="Y346" s="564">
        <f t="shared" si="52"/>
        <v>50</v>
      </c>
      <c r="Z346" s="36">
        <f>IFERROR(IF(Y346=0,"",ROUNDUP(Y346/H346,0)*0.00902),"")</f>
        <v>9.0200000000000002E-2</v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52.1</v>
      </c>
      <c r="BN346" s="64">
        <f t="shared" si="54"/>
        <v>52.1</v>
      </c>
      <c r="BO346" s="64">
        <f t="shared" si="55"/>
        <v>7.575757575757576E-2</v>
      </c>
      <c r="BP346" s="64">
        <f t="shared" si="56"/>
        <v>7.575757575757576E-2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190</v>
      </c>
      <c r="Y348" s="565">
        <f>IFERROR(Y341/H341,"0")+IFERROR(Y342/H342,"0")+IFERROR(Y343/H343,"0")+IFERROR(Y344/H344,"0")+IFERROR(Y345/H345,"0")+IFERROR(Y346/H346,"0")+IFERROR(Y347/H347,"0")</f>
        <v>192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4.0487000000000002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2750</v>
      </c>
      <c r="Y349" s="565">
        <f>IFERROR(SUM(Y341:Y347),"0")</f>
        <v>2780</v>
      </c>
      <c r="Z349" s="37"/>
      <c r="AA349" s="566"/>
      <c r="AB349" s="566"/>
      <c r="AC349" s="566"/>
    </row>
    <row r="350" spans="1:68" ht="14.25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1630</v>
      </c>
      <c r="Y351" s="564">
        <f>IFERROR(IF(X351="",0,CEILING((X351/$H351),1)*$H351),"")</f>
        <v>1635</v>
      </c>
      <c r="Z351" s="36">
        <f>IFERROR(IF(Y351=0,"",ROUNDUP(Y351/H351,0)*0.02175),"")</f>
        <v>2.3707499999999997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1682.16</v>
      </c>
      <c r="BN351" s="64">
        <f>IFERROR(Y351*I351/H351,"0")</f>
        <v>1687.32</v>
      </c>
      <c r="BO351" s="64">
        <f>IFERROR(1/J351*(X351/H351),"0")</f>
        <v>2.2638888888888888</v>
      </c>
      <c r="BP351" s="64">
        <f>IFERROR(1/J351*(Y351/H351),"0")</f>
        <v>2.270833333333333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108.66666666666667</v>
      </c>
      <c r="Y353" s="565">
        <f>IFERROR(Y351/H351,"0")+IFERROR(Y352/H352,"0")</f>
        <v>109</v>
      </c>
      <c r="Z353" s="565">
        <f>IFERROR(IF(Z351="",0,Z351),"0")+IFERROR(IF(Z352="",0,Z352),"0")</f>
        <v>2.3707499999999997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1630</v>
      </c>
      <c r="Y354" s="565">
        <f>IFERROR(SUM(Y351:Y352),"0")</f>
        <v>1635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50</v>
      </c>
      <c r="Y367" s="564">
        <f>IFERROR(IF(X367="",0,CEILING((X367/$H367),1)*$H367),"")</f>
        <v>54</v>
      </c>
      <c r="Z367" s="36">
        <f>IFERROR(IF(Y367=0,"",ROUNDUP(Y367/H367,0)*0.01898),"")</f>
        <v>9.4899999999999998E-2</v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52.013888888888886</v>
      </c>
      <c r="BN367" s="64">
        <f>IFERROR(Y367*I367/H367,"0")</f>
        <v>56.17499999999999</v>
      </c>
      <c r="BO367" s="64">
        <f>IFERROR(1/J367*(X367/H367),"0")</f>
        <v>7.2337962962962965E-2</v>
      </c>
      <c r="BP367" s="64">
        <f>IFERROR(1/J367*(Y367/H367),"0")</f>
        <v>7.8125E-2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4.6296296296296298</v>
      </c>
      <c r="Y370" s="565">
        <f>IFERROR(Y366/H366,"0")+IFERROR(Y367/H367,"0")+IFERROR(Y368/H368,"0")+IFERROR(Y369/H369,"0")</f>
        <v>5</v>
      </c>
      <c r="Z370" s="565">
        <f>IFERROR(IF(Z366="",0,Z366),"0")+IFERROR(IF(Z367="",0,Z367),"0")+IFERROR(IF(Z368="",0,Z368),"0")+IFERROR(IF(Z369="",0,Z369),"0")</f>
        <v>9.4899999999999998E-2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50</v>
      </c>
      <c r="Y371" s="565">
        <f>IFERROR(SUM(Y366:Y369),"0")</f>
        <v>54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138</v>
      </c>
      <c r="Y377" s="564">
        <f>IFERROR(IF(X377="",0,CEILING((X377/$H377),1)*$H377),"")</f>
        <v>144</v>
      </c>
      <c r="Z377" s="36">
        <f>IFERROR(IF(Y377=0,"",ROUNDUP(Y377/H377,0)*0.01898),"")</f>
        <v>0.30368000000000001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145.958</v>
      </c>
      <c r="BN377" s="64">
        <f>IFERROR(Y377*I377/H377,"0")</f>
        <v>152.304</v>
      </c>
      <c r="BO377" s="64">
        <f>IFERROR(1/J377*(X377/H377),"0")</f>
        <v>0.23958333333333334</v>
      </c>
      <c r="BP377" s="64">
        <f>IFERROR(1/J377*(Y377/H377),"0")</f>
        <v>0.25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15.333333333333334</v>
      </c>
      <c r="Y379" s="565">
        <f>IFERROR(Y377/H377,"0")+IFERROR(Y378/H378,"0")</f>
        <v>16</v>
      </c>
      <c r="Z379" s="565">
        <f>IFERROR(IF(Z377="",0,Z377),"0")+IFERROR(IF(Z378="",0,Z378),"0")</f>
        <v>0.30368000000000001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138</v>
      </c>
      <c r="Y380" s="565">
        <f>IFERROR(SUM(Y377:Y378),"0")</f>
        <v>144</v>
      </c>
      <c r="Z380" s="37"/>
      <c r="AA380" s="566"/>
      <c r="AB380" s="566"/>
      <c r="AC380" s="566"/>
    </row>
    <row r="381" spans="1:68" ht="14.25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144</v>
      </c>
      <c r="Y430" s="564">
        <f t="shared" ref="Y430:Y444" si="63">IFERROR(IF(X430="",0,CEILING((X430/$H430),1)*$H430),"")</f>
        <v>147.84</v>
      </c>
      <c r="Z430" s="36">
        <f t="shared" ref="Z430:Z436" si="64">IFERROR(IF(Y430=0,"",ROUNDUP(Y430/H430,0)*0.01196),"")</f>
        <v>0.33488000000000001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153.81818181818181</v>
      </c>
      <c r="BN430" s="64">
        <f t="shared" ref="BN430:BN444" si="66">IFERROR(Y430*I430/H430,"0")</f>
        <v>157.91999999999999</v>
      </c>
      <c r="BO430" s="64">
        <f t="shared" ref="BO430:BO444" si="67">IFERROR(1/J430*(X430/H430),"0")</f>
        <v>0.26223776223776224</v>
      </c>
      <c r="BP430" s="64">
        <f t="shared" ref="BP430:BP444" si="68">IFERROR(1/J430*(Y430/H430),"0")</f>
        <v>0.26923076923076927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40</v>
      </c>
      <c r="Y435" s="564">
        <f t="shared" si="63"/>
        <v>42.24</v>
      </c>
      <c r="Z435" s="36">
        <f t="shared" si="64"/>
        <v>9.5680000000000001E-2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42.727272727272727</v>
      </c>
      <c r="BN435" s="64">
        <f t="shared" si="66"/>
        <v>45.12</v>
      </c>
      <c r="BO435" s="64">
        <f t="shared" si="67"/>
        <v>7.2843822843822847E-2</v>
      </c>
      <c r="BP435" s="64">
        <f t="shared" si="68"/>
        <v>7.6923076923076927E-2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34.848484848484844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36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0.43056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184</v>
      </c>
      <c r="Y446" s="565">
        <f>IFERROR(SUM(Y430:Y444),"0")</f>
        <v>190.08</v>
      </c>
      <c r="Z446" s="37"/>
      <c r="AA446" s="566"/>
      <c r="AB446" s="566"/>
      <c r="AC446" s="566"/>
    </row>
    <row r="447" spans="1:68" ht="14.25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150</v>
      </c>
      <c r="Y448" s="564">
        <f>IFERROR(IF(X448="",0,CEILING((X448/$H448),1)*$H448),"")</f>
        <v>153.12</v>
      </c>
      <c r="Z448" s="36">
        <f>IFERROR(IF(Y448=0,"",ROUNDUP(Y448/H448,0)*0.01196),"")</f>
        <v>0.34683999999999998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160.22727272727272</v>
      </c>
      <c r="BN448" s="64">
        <f>IFERROR(Y448*I448/H448,"0")</f>
        <v>163.56</v>
      </c>
      <c r="BO448" s="64">
        <f>IFERROR(1/J448*(X448/H448),"0")</f>
        <v>0.27316433566433568</v>
      </c>
      <c r="BP448" s="64">
        <f>IFERROR(1/J448*(Y448/H448),"0")</f>
        <v>0.27884615384615385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28.409090909090907</v>
      </c>
      <c r="Y451" s="565">
        <f>IFERROR(Y448/H448,"0")+IFERROR(Y449/H449,"0")+IFERROR(Y450/H450,"0")</f>
        <v>29</v>
      </c>
      <c r="Z451" s="565">
        <f>IFERROR(IF(Z448="",0,Z448),"0")+IFERROR(IF(Z449="",0,Z449),"0")+IFERROR(IF(Z450="",0,Z450),"0")</f>
        <v>0.34683999999999998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150</v>
      </c>
      <c r="Y452" s="565">
        <f>IFERROR(SUM(Y448:Y450),"0")</f>
        <v>153.12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140</v>
      </c>
      <c r="Y455" s="564">
        <f t="shared" si="69"/>
        <v>142.56</v>
      </c>
      <c r="Z455" s="36">
        <f>IFERROR(IF(Y455=0,"",ROUNDUP(Y455/H455,0)*0.01196),"")</f>
        <v>0.32291999999999998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149.54545454545453</v>
      </c>
      <c r="BN455" s="64">
        <f t="shared" si="71"/>
        <v>152.27999999999997</v>
      </c>
      <c r="BO455" s="64">
        <f t="shared" si="72"/>
        <v>0.25495337995337997</v>
      </c>
      <c r="BP455" s="64">
        <f t="shared" si="73"/>
        <v>0.25961538461538464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0</v>
      </c>
      <c r="Y456" s="564">
        <f t="shared" si="69"/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26.515151515151516</v>
      </c>
      <c r="Y461" s="565">
        <f>IFERROR(Y454/H454,"0")+IFERROR(Y455/H455,"0")+IFERROR(Y456/H456,"0")+IFERROR(Y457/H457,"0")+IFERROR(Y458/H458,"0")+IFERROR(Y459/H459,"0")+IFERROR(Y460/H460,"0")</f>
        <v>27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0.32291999999999998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140</v>
      </c>
      <c r="Y462" s="565">
        <f>IFERROR(SUM(Y454:Y460),"0")</f>
        <v>142.56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250</v>
      </c>
      <c r="Y486" s="564">
        <f>IFERROR(IF(X486="",0,CEILING((X486/$H486),1)*$H486),"")</f>
        <v>252</v>
      </c>
      <c r="Z486" s="36">
        <f>IFERROR(IF(Y486=0,"",ROUNDUP(Y486/H486,0)*0.00902),"")</f>
        <v>0.54120000000000001</v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266.07142857142856</v>
      </c>
      <c r="BN486" s="64">
        <f>IFERROR(Y486*I486/H486,"0")</f>
        <v>268.19999999999993</v>
      </c>
      <c r="BO486" s="64">
        <f>IFERROR(1/J486*(X486/H486),"0")</f>
        <v>0.45093795093795092</v>
      </c>
      <c r="BP486" s="64">
        <f>IFERROR(1/J486*(Y486/H486),"0")</f>
        <v>0.45454545454545459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700</v>
      </c>
      <c r="Y487" s="564">
        <f>IFERROR(IF(X487="",0,CEILING((X487/$H487),1)*$H487),"")</f>
        <v>701.4</v>
      </c>
      <c r="Z487" s="36">
        <f>IFERROR(IF(Y487=0,"",ROUNDUP(Y487/H487,0)*0.00902),"")</f>
        <v>1.50634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745</v>
      </c>
      <c r="BN487" s="64">
        <f>IFERROR(Y487*I487/H487,"0")</f>
        <v>746.4899999999999</v>
      </c>
      <c r="BO487" s="64">
        <f>IFERROR(1/J487*(X487/H487),"0")</f>
        <v>1.2626262626262625</v>
      </c>
      <c r="BP487" s="64">
        <f>IFERROR(1/J487*(Y487/H487),"0")</f>
        <v>1.2651515151515151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226.19047619047618</v>
      </c>
      <c r="Y488" s="565">
        <f>IFERROR(Y486/H486,"0")+IFERROR(Y487/H487,"0")</f>
        <v>227</v>
      </c>
      <c r="Z488" s="565">
        <f>IFERROR(IF(Z486="",0,Z486),"0")+IFERROR(IF(Z487="",0,Z487),"0")</f>
        <v>2.0475400000000001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950</v>
      </c>
      <c r="Y489" s="565">
        <f>IFERROR(SUM(Y486:Y487),"0")</f>
        <v>953.4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17068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17215.09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17935.354362063859</v>
      </c>
      <c r="Y506" s="565">
        <f>IFERROR(SUM(BN22:BN502),"0")</f>
        <v>18089.5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29</v>
      </c>
      <c r="Y507" s="38">
        <f>ROUNDUP(SUM(BP22:BP502),0)</f>
        <v>29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18660.354362063859</v>
      </c>
      <c r="Y508" s="565">
        <f>GrossWeightTotalR+PalletQtyTotalR*25</f>
        <v>18814.5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2182.8379645046311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2202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33.930759999999999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258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181</v>
      </c>
      <c r="F513" s="583" t="s">
        <v>204</v>
      </c>
      <c r="G513" s="583" t="s">
        <v>237</v>
      </c>
      <c r="H513" s="583" t="s">
        <v>101</v>
      </c>
      <c r="I513" s="583" t="s">
        <v>259</v>
      </c>
      <c r="J513" s="583" t="s">
        <v>299</v>
      </c>
      <c r="K513" s="583" t="s">
        <v>360</v>
      </c>
      <c r="L513" s="583" t="s">
        <v>401</v>
      </c>
      <c r="M513" s="583" t="s">
        <v>417</v>
      </c>
      <c r="N513" s="561"/>
      <c r="O513" s="583" t="s">
        <v>430</v>
      </c>
      <c r="P513" s="583" t="s">
        <v>440</v>
      </c>
      <c r="Q513" s="583" t="s">
        <v>447</v>
      </c>
      <c r="R513" s="583" t="s">
        <v>452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108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1312.2</v>
      </c>
      <c r="E515" s="46">
        <f>IFERROR(Y89*1,"0")+IFERROR(Y90*1,"0")+IFERROR(Y91*1,"0")+IFERROR(Y95*1,"0")+IFERROR(Y96*1,"0")+IFERROR(Y97*1,"0")+IFERROR(Y98*1,"0")+IFERROR(Y99*1,"0")+IFERROR(Y100*1,"0")</f>
        <v>503.1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250.92000000000002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178.5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403.20000000000005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3.96</v>
      </c>
      <c r="L515" s="46">
        <f>IFERROR(Y248*1,"0")+IFERROR(Y249*1,"0")+IFERROR(Y250*1,"0")+IFERROR(Y251*1,"0")+IFERROR(Y252*1,"0")</f>
        <v>1252.8000000000002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7150.25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4415</v>
      </c>
      <c r="U515" s="46">
        <f>IFERROR(Y366*1,"0")+IFERROR(Y367*1,"0")+IFERROR(Y368*1,"0")+IFERROR(Y369*1,"0")+IFERROR(Y373*1,"0")+IFERROR(Y377*1,"0")+IFERROR(Y378*1,"0")+IFERROR(Y382*1,"0")</f>
        <v>198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485.76000000000005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953.4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2025-07-22T09:59:03Z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