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2A1ACF5-BC11-45FE-BA98-5FF317FA37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Z138" i="1" l="1"/>
  <c r="Z58" i="1"/>
  <c r="Y24" i="1"/>
  <c r="Y32" i="1"/>
  <c r="Y44" i="1"/>
  <c r="Y59" i="1"/>
  <c r="Y65" i="1"/>
  <c r="Y71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Z211" i="1" s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Z268" i="1"/>
  <c r="BP266" i="1"/>
  <c r="BN266" i="1"/>
  <c r="Z266" i="1"/>
  <c r="O515" i="1"/>
  <c r="Y268" i="1"/>
  <c r="BP342" i="1"/>
  <c r="BN342" i="1"/>
  <c r="Z342" i="1"/>
  <c r="Z348" i="1" s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Z253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45" i="1" l="1"/>
  <c r="Y507" i="1"/>
  <c r="Z227" i="1"/>
  <c r="Z167" i="1"/>
  <c r="Z122" i="1"/>
  <c r="Y505" i="1"/>
  <c r="Z483" i="1"/>
  <c r="Z461" i="1"/>
  <c r="Z316" i="1"/>
  <c r="Z310" i="1"/>
  <c r="Z101" i="1"/>
  <c r="Z32" i="1"/>
  <c r="Z510" i="1" s="1"/>
  <c r="Y509" i="1"/>
  <c r="Y506" i="1"/>
  <c r="Z244" i="1"/>
  <c r="Z199" i="1"/>
  <c r="Z173" i="1"/>
  <c r="Y508" i="1" l="1"/>
</calcChain>
</file>

<file path=xl/sharedStrings.xml><?xml version="1.0" encoding="utf-8"?>
<sst xmlns="http://schemas.openxmlformats.org/spreadsheetml/2006/main" count="2263" uniqueCount="811">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</sst>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45862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0</v>
      </c>
      <c r="Y41" s="56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0</v>
      </c>
      <c r="Y44" s="565">
        <f>IFERROR(Y41/H41,"0")+IFERROR(Y42/H42,"0")+IFERROR(Y43/H43,"0")</f>
        <v>0</v>
      </c>
      <c r="Z44" s="565">
        <f>IFERROR(IF(Z41="",0,Z41),"0")+IFERROR(IF(Z42="",0,Z42),"0")+IFERROR(IF(Z43="",0,Z43),"0")</f>
        <v>0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0</v>
      </c>
      <c r="Y45" s="565">
        <f>IFERROR(SUM(Y41:Y43),"0")</f>
        <v>0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68"/>
      <c r="R95" s="568"/>
      <c r="S95" s="568"/>
      <c r="T95" s="569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0</v>
      </c>
      <c r="Y101" s="565">
        <f>IFERROR(Y95/H95,"0")+IFERROR(Y96/H96,"0")+IFERROR(Y97/H97,"0")+IFERROR(Y98/H98,"0")+IFERROR(Y99/H99,"0")+IFERROR(Y100/H100,"0")</f>
        <v>0</v>
      </c>
      <c r="Z101" s="565">
        <f>IFERROR(IF(Z95="",0,Z95),"0")+IFERROR(IF(Z96="",0,Z96),"0")+IFERROR(IF(Z97="",0,Z97),"0")+IFERROR(IF(Z98="",0,Z98),"0")+IFERROR(IF(Z99="",0,Z99),"0")+IFERROR(IF(Z100="",0,Z100),"0")</f>
        <v>0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0</v>
      </c>
      <c r="Y102" s="565">
        <f>IFERROR(SUM(Y95:Y100),"0")</f>
        <v>0</v>
      </c>
      <c r="Z102" s="37"/>
      <c r="AA102" s="566"/>
      <c r="AB102" s="566"/>
      <c r="AC102" s="566"/>
    </row>
    <row r="103" spans="1:68" ht="16.5" customHeight="1" x14ac:dyDescent="0.25">
      <c r="A103" s="580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0</v>
      </c>
      <c r="Y122" s="565">
        <f>IFERROR(Y118/H118,"0")+IFERROR(Y119/H119,"0")+IFERROR(Y120/H120,"0")+IFERROR(Y121/H121,"0")</f>
        <v>0</v>
      </c>
      <c r="Z122" s="565">
        <f>IFERROR(IF(Z118="",0,Z118),"0")+IFERROR(IF(Z119="",0,Z119),"0")+IFERROR(IF(Z120="",0,Z120),"0")+IFERROR(IF(Z121="",0,Z121),"0")</f>
        <v>0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0</v>
      </c>
      <c r="Y123" s="565">
        <f>IFERROR(SUM(Y118:Y121),"0")</f>
        <v>0</v>
      </c>
      <c r="Z123" s="37"/>
      <c r="AA123" s="566"/>
      <c r="AB123" s="566"/>
      <c r="AC123" s="566"/>
    </row>
    <row r="124" spans="1:68" ht="14.25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258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0</v>
      </c>
      <c r="Y211" s="565">
        <f>IFERROR(Y202/H202,"0")+IFERROR(Y203/H203,"0")+IFERROR(Y204/H204,"0")+IFERROR(Y205/H205,"0")+IFERROR(Y206/H206,"0")+IFERROR(Y207/H207,"0")+IFERROR(Y208/H208,"0")+IFERROR(Y209/H209,"0")+IFERROR(Y210/H210,"0")</f>
        <v>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0</v>
      </c>
      <c r="Y212" s="565">
        <f>IFERROR(SUM(Y202:Y210),"0")</f>
        <v>0</v>
      </c>
      <c r="Z212" s="37"/>
      <c r="AA212" s="566"/>
      <c r="AB212" s="566"/>
      <c r="AC212" s="566"/>
    </row>
    <row r="213" spans="1:68" ht="14.25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2" t="s">
        <v>386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0" t="s">
        <v>394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418</v>
      </c>
      <c r="B257" s="54" t="s">
        <v>419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420</v>
      </c>
      <c r="B258" s="54" t="s">
        <v>421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423</v>
      </c>
      <c r="B259" s="54" t="s">
        <v>424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428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431</v>
      </c>
      <c r="B265" s="54" t="s">
        <v>432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0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448</v>
      </c>
      <c r="B281" s="54" t="s">
        <v>449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456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5200</v>
      </c>
      <c r="Y305" s="564">
        <f>IFERROR(IF(X305="",0,CEILING((X305/$H305),1)*$H305),"")</f>
        <v>5202.5999999999995</v>
      </c>
      <c r="Z305" s="36">
        <f>IFERROR(IF(Y305=0,"",ROUNDUP(Y305/H305,0)*0.01898),"")</f>
        <v>12.659660000000001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5542.0000000000009</v>
      </c>
      <c r="BN305" s="64">
        <f>IFERROR(Y305*I305/H305,"0")</f>
        <v>5544.7709999999997</v>
      </c>
      <c r="BO305" s="64">
        <f>IFERROR(1/J305*(X305/H305),"0")</f>
        <v>10.416666666666666</v>
      </c>
      <c r="BP305" s="64">
        <f>IFERROR(1/J305*(Y305/H305),"0")</f>
        <v>10.421875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666.66666666666663</v>
      </c>
      <c r="Y310" s="565">
        <f>IFERROR(Y305/H305,"0")+IFERROR(Y306/H306,"0")+IFERROR(Y307/H307,"0")+IFERROR(Y308/H308,"0")+IFERROR(Y309/H309,"0")</f>
        <v>667</v>
      </c>
      <c r="Z310" s="565">
        <f>IFERROR(IF(Z305="",0,Z305),"0")+IFERROR(IF(Z306="",0,Z306),"0")+IFERROR(IF(Z307="",0,Z307),"0")+IFERROR(IF(Z308="",0,Z308),"0")+IFERROR(IF(Z309="",0,Z309),"0")</f>
        <v>12.659660000000001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5200</v>
      </c>
      <c r="Y311" s="565">
        <f>IFERROR(SUM(Y305:Y309),"0")</f>
        <v>5202.5999999999995</v>
      </c>
      <c r="Z311" s="37"/>
      <c r="AA311" s="566"/>
      <c r="AB311" s="566"/>
      <c r="AC311" s="566"/>
    </row>
    <row r="312" spans="1:68" ht="14.25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0</v>
      </c>
      <c r="Y316" s="565">
        <f>IFERROR(Y313/H313,"0")+IFERROR(Y314/H314,"0")+IFERROR(Y315/H315,"0")</f>
        <v>0</v>
      </c>
      <c r="Z316" s="565">
        <f>IFERROR(IF(Z313="",0,Z313),"0")+IFERROR(IF(Z314="",0,Z314),"0")+IFERROR(IF(Z315="",0,Z315),"0")</f>
        <v>0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0</v>
      </c>
      <c r="Y317" s="565">
        <f>IFERROR(SUM(Y313:Y315),"0")</f>
        <v>0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0</v>
      </c>
      <c r="Y341" s="564">
        <f t="shared" ref="Y341:Y347" si="5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0</v>
      </c>
      <c r="BN341" s="64">
        <f t="shared" ref="BN341:BN347" si="54">IFERROR(Y341*I341/H341,"0")</f>
        <v>0</v>
      </c>
      <c r="BO341" s="64">
        <f t="shared" ref="BO341:BO347" si="55">IFERROR(1/J341*(X341/H341),"0")</f>
        <v>0</v>
      </c>
      <c r="BP341" s="64">
        <f t="shared" ref="BP341:BP347" si="56"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0</v>
      </c>
      <c r="Y348" s="565">
        <f>IFERROR(Y341/H341,"0")+IFERROR(Y342/H342,"0")+IFERROR(Y343/H343,"0")+IFERROR(Y344/H344,"0")+IFERROR(Y345/H345,"0")+IFERROR(Y346/H346,"0")+IFERROR(Y347/H347,"0")</f>
        <v>0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0</v>
      </c>
      <c r="Y349" s="565">
        <f>IFERROR(SUM(Y341:Y347),"0")</f>
        <v>0</v>
      </c>
      <c r="Z349" s="37"/>
      <c r="AA349" s="566"/>
      <c r="AB349" s="566"/>
      <c r="AC349" s="566"/>
    </row>
    <row r="350" spans="1:68" ht="14.25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2000</v>
      </c>
      <c r="Y351" s="564">
        <f>IFERROR(IF(X351="",0,CEILING((X351/$H351),1)*$H351),"")</f>
        <v>2010</v>
      </c>
      <c r="Z351" s="36">
        <f>IFERROR(IF(Y351=0,"",ROUNDUP(Y351/H351,0)*0.02175),"")</f>
        <v>2.9144999999999999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2064</v>
      </c>
      <c r="BN351" s="64">
        <f>IFERROR(Y351*I351/H351,"0")</f>
        <v>2074.3200000000002</v>
      </c>
      <c r="BO351" s="64">
        <f>IFERROR(1/J351*(X351/H351),"0")</f>
        <v>2.7777777777777777</v>
      </c>
      <c r="BP351" s="64">
        <f>IFERROR(1/J351*(Y351/H351),"0")</f>
        <v>2.7916666666666665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133.33333333333334</v>
      </c>
      <c r="Y353" s="565">
        <f>IFERROR(Y351/H351,"0")+IFERROR(Y352/H352,"0")</f>
        <v>134</v>
      </c>
      <c r="Z353" s="565">
        <f>IFERROR(IF(Z351="",0,Z351),"0")+IFERROR(IF(Z352="",0,Z352),"0")</f>
        <v>2.9144999999999999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2000</v>
      </c>
      <c r="Y354" s="565">
        <f>IFERROR(SUM(Y351:Y352),"0")</f>
        <v>2010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0</v>
      </c>
      <c r="Y446" s="565">
        <f>IFERROR(SUM(Y430:Y444),"0")</f>
        <v>0</v>
      </c>
      <c r="Z446" s="37"/>
      <c r="AA446" s="566"/>
      <c r="AB446" s="566"/>
      <c r="AC446" s="566"/>
    </row>
    <row r="447" spans="1:68" ht="14.25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0</v>
      </c>
      <c r="Y451" s="565">
        <f>IFERROR(Y448/H448,"0")+IFERROR(Y449/H449,"0")+IFERROR(Y450/H450,"0")</f>
        <v>0</v>
      </c>
      <c r="Z451" s="565">
        <f>IFERROR(IF(Z448="",0,Z448),"0")+IFERROR(IF(Z449="",0,Z449),"0")+IFERROR(IF(Z450="",0,Z450),"0")</f>
        <v>0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0</v>
      </c>
      <c r="Y452" s="565">
        <f>IFERROR(SUM(Y448:Y450),"0")</f>
        <v>0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0</v>
      </c>
      <c r="Y456" s="564">
        <f t="shared" si="69"/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0</v>
      </c>
      <c r="Y461" s="565">
        <f>IFERROR(Y454/H454,"0")+IFERROR(Y455/H455,"0")+IFERROR(Y456/H456,"0")+IFERROR(Y457/H457,"0")+IFERROR(Y458/H458,"0")+IFERROR(Y459/H459,"0")+IFERROR(Y460/H460,"0")</f>
        <v>0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0</v>
      </c>
      <c r="Y462" s="565">
        <f>IFERROR(SUM(Y454:Y460),"0")</f>
        <v>0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7200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7212.5999999999995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7606.0000000000009</v>
      </c>
      <c r="Y506" s="565">
        <f>IFERROR(SUM(BN22:BN502),"0")</f>
        <v>7619.0910000000003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14</v>
      </c>
      <c r="Y507" s="38">
        <f>ROUNDUP(SUM(BP22:BP502),0)</f>
        <v>14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7956.0000000000009</v>
      </c>
      <c r="Y508" s="565">
        <f>GrossWeightTotalR+PalletQtyTotalR*25</f>
        <v>7969.0910000000003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800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801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15.574160000000001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258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181</v>
      </c>
      <c r="F513" s="583" t="s">
        <v>204</v>
      </c>
      <c r="G513" s="583" t="s">
        <v>237</v>
      </c>
      <c r="H513" s="583" t="s">
        <v>101</v>
      </c>
      <c r="I513" s="583" t="s">
        <v>259</v>
      </c>
      <c r="J513" s="583" t="s">
        <v>299</v>
      </c>
      <c r="K513" s="583" t="s">
        <v>360</v>
      </c>
      <c r="L513" s="583" t="s">
        <v>401</v>
      </c>
      <c r="M513" s="583" t="s">
        <v>417</v>
      </c>
      <c r="N513" s="561"/>
      <c r="O513" s="583" t="s">
        <v>430</v>
      </c>
      <c r="P513" s="583" t="s">
        <v>440</v>
      </c>
      <c r="Q513" s="583" t="s">
        <v>447</v>
      </c>
      <c r="R513" s="583" t="s">
        <v>452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IFERROR(Y89*1,"0")+IFERROR(Y90*1,"0")+IFERROR(Y91*1,"0")+IFERROR(Y95*1,"0")+IFERROR(Y96*1,"0")+IFERROR(Y97*1,"0")+IFERROR(Y98*1,"0")+IFERROR(Y99*1,"0")+IFERROR(Y100*1,"0")</f>
        <v>0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5202.5999999999995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2010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2025-07-22T10:15:15Z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