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812AB3C-2F82-43C0-A3C8-55E88A9368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F515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Z188" i="1" l="1"/>
  <c r="Z127" i="1"/>
  <c r="Y32" i="1"/>
  <c r="Y59" i="1"/>
  <c r="Y65" i="1"/>
  <c r="Y71" i="1"/>
  <c r="BP90" i="1"/>
  <c r="BN90" i="1"/>
  <c r="Z90" i="1"/>
  <c r="Z92" i="1" s="1"/>
  <c r="BP97" i="1"/>
  <c r="BN97" i="1"/>
  <c r="Z97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Z353" i="1"/>
  <c r="Y24" i="1"/>
  <c r="Y44" i="1"/>
  <c r="Y101" i="1"/>
  <c r="BP106" i="1"/>
  <c r="BN106" i="1"/>
  <c r="Z106" i="1"/>
  <c r="Z109" i="1" s="1"/>
  <c r="H9" i="1"/>
  <c r="Z22" i="1"/>
  <c r="Z23" i="1" s="1"/>
  <c r="BN22" i="1"/>
  <c r="BP22" i="1"/>
  <c r="Y23" i="1"/>
  <c r="X505" i="1"/>
  <c r="Z26" i="1"/>
  <c r="Z32" i="1" s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Z310" i="1" s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BP367" i="1"/>
  <c r="BN367" i="1"/>
  <c r="Z367" i="1"/>
  <c r="Z370" i="1" s="1"/>
  <c r="Y371" i="1"/>
  <c r="BP391" i="1"/>
  <c r="BN391" i="1"/>
  <c r="Z391" i="1"/>
  <c r="BP395" i="1"/>
  <c r="BN395" i="1"/>
  <c r="Z395" i="1"/>
  <c r="Z41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Z261" i="1"/>
  <c r="BP258" i="1"/>
  <c r="BN258" i="1"/>
  <c r="Z258" i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Z348" i="1" s="1"/>
  <c r="BP352" i="1"/>
  <c r="BN352" i="1"/>
  <c r="Z352" i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83" i="1" l="1"/>
  <c r="Z461" i="1"/>
  <c r="Z316" i="1"/>
  <c r="Y509" i="1"/>
  <c r="Y506" i="1"/>
  <c r="Z244" i="1"/>
  <c r="Z199" i="1"/>
  <c r="Z173" i="1"/>
  <c r="Z493" i="1"/>
  <c r="Z445" i="1"/>
  <c r="Z302" i="1"/>
  <c r="Z149" i="1"/>
  <c r="Z65" i="1"/>
  <c r="Y507" i="1"/>
  <c r="Y505" i="1"/>
  <c r="Z227" i="1"/>
  <c r="Z167" i="1"/>
  <c r="Z122" i="1"/>
  <c r="Z510" i="1" s="1"/>
  <c r="Y508" i="1" l="1"/>
</calcChain>
</file>

<file path=xl/sharedStrings.xml><?xml version="1.0" encoding="utf-8"?>
<sst xmlns="http://schemas.openxmlformats.org/spreadsheetml/2006/main" count="2263" uniqueCount="811">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</sst>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5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45862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500</v>
      </c>
      <c r="Y41" s="564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46.296296296296291</v>
      </c>
      <c r="Y44" s="565">
        <f>IFERROR(Y41/H41,"0")+IFERROR(Y42/H42,"0")+IFERROR(Y43/H43,"0")</f>
        <v>47</v>
      </c>
      <c r="Z44" s="565">
        <f>IFERROR(IF(Z41="",0,Z41),"0")+IFERROR(IF(Z42="",0,Z42),"0")+IFERROR(IF(Z43="",0,Z43),"0")</f>
        <v>0.89205999999999996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500</v>
      </c>
      <c r="Y45" s="565">
        <f>IFERROR(SUM(Y41:Y43),"0")</f>
        <v>507.6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190</v>
      </c>
      <c r="Y52" s="564">
        <f t="shared" ref="Y52:Y57" si="6">IFERROR(IF(X52="",0,CEILING((X52/$H52),1)*$H52),"")</f>
        <v>190.39999999999998</v>
      </c>
      <c r="Z52" s="36">
        <f>IFERROR(IF(Y52=0,"",ROUNDUP(Y52/H52,0)*0.01898),"")</f>
        <v>0.32266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197.37946428571431</v>
      </c>
      <c r="BN52" s="64">
        <f t="shared" ref="BN52:BN57" si="8">IFERROR(Y52*I52/H52,"0")</f>
        <v>197.79499999999999</v>
      </c>
      <c r="BO52" s="64">
        <f t="shared" ref="BO52:BO57" si="9">IFERROR(1/J52*(X52/H52),"0")</f>
        <v>0.2650669642857143</v>
      </c>
      <c r="BP52" s="64">
        <f t="shared" ref="BP52:BP57" si="10">IFERROR(1/J52*(Y52/H52),"0")</f>
        <v>0.265625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16.964285714285715</v>
      </c>
      <c r="Y58" s="565">
        <f>IFERROR(Y52/H52,"0")+IFERROR(Y53/H53,"0")+IFERROR(Y54/H54,"0")+IFERROR(Y55/H55,"0")+IFERROR(Y56/H56,"0")+IFERROR(Y57/H57,"0")</f>
        <v>17</v>
      </c>
      <c r="Z58" s="565">
        <f>IFERROR(IF(Z52="",0,Z52),"0")+IFERROR(IF(Z53="",0,Z53),"0")+IFERROR(IF(Z54="",0,Z54),"0")+IFERROR(IF(Z55="",0,Z55),"0")+IFERROR(IF(Z56="",0,Z56),"0")+IFERROR(IF(Z57="",0,Z57),"0")</f>
        <v>0.32266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190</v>
      </c>
      <c r="Y59" s="565">
        <f>IFERROR(SUM(Y52:Y57),"0")</f>
        <v>190.39999999999998</v>
      </c>
      <c r="Z59" s="37"/>
      <c r="AA59" s="566"/>
      <c r="AB59" s="566"/>
      <c r="AC59" s="566"/>
    </row>
    <row r="60" spans="1:68" ht="14.25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460</v>
      </c>
      <c r="Y89" s="564">
        <f>IFERROR(IF(X89="",0,CEILING((X89/$H89),1)*$H89),"")</f>
        <v>464.40000000000003</v>
      </c>
      <c r="Z89" s="36">
        <f>IFERROR(IF(Y89=0,"",ROUNDUP(Y89/H89,0)*0.01898),"")</f>
        <v>0.81613999999999998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478.52777777777771</v>
      </c>
      <c r="BN89" s="64">
        <f>IFERROR(Y89*I89/H89,"0")</f>
        <v>483.10500000000002</v>
      </c>
      <c r="BO89" s="64">
        <f>IFERROR(1/J89*(X89/H89),"0")</f>
        <v>0.66550925925925919</v>
      </c>
      <c r="BP89" s="64">
        <f>IFERROR(1/J89*(Y89/H89),"0")</f>
        <v>0.671875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42.592592592592588</v>
      </c>
      <c r="Y92" s="565">
        <f>IFERROR(Y89/H89,"0")+IFERROR(Y90/H90,"0")+IFERROR(Y91/H91,"0")</f>
        <v>43</v>
      </c>
      <c r="Z92" s="565">
        <f>IFERROR(IF(Z89="",0,Z89),"0")+IFERROR(IF(Z90="",0,Z90),"0")+IFERROR(IF(Z91="",0,Z91),"0")</f>
        <v>0.81613999999999998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460</v>
      </c>
      <c r="Y93" s="565">
        <f>IFERROR(SUM(Y89:Y91),"0")</f>
        <v>464.40000000000003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68"/>
      <c r="R95" s="568"/>
      <c r="S95" s="568"/>
      <c r="T95" s="569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10.8</v>
      </c>
      <c r="Y99" s="564">
        <f t="shared" si="16"/>
        <v>10.8</v>
      </c>
      <c r="Z99" s="36">
        <f>IFERROR(IF(Y99=0,"",ROUNDUP(Y99/H99,0)*0.00651),"")</f>
        <v>2.6040000000000001E-2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11.808</v>
      </c>
      <c r="BN99" s="64">
        <f t="shared" si="18"/>
        <v>11.808</v>
      </c>
      <c r="BO99" s="64">
        <f t="shared" si="19"/>
        <v>2.197802197802198E-2</v>
      </c>
      <c r="BP99" s="64">
        <f t="shared" si="20"/>
        <v>2.197802197802198E-2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4</v>
      </c>
      <c r="Y101" s="565">
        <f>IFERROR(Y95/H95,"0")+IFERROR(Y96/H96,"0")+IFERROR(Y97/H97,"0")+IFERROR(Y98/H98,"0")+IFERROR(Y99/H99,"0")+IFERROR(Y100/H100,"0")</f>
        <v>4</v>
      </c>
      <c r="Z101" s="565">
        <f>IFERROR(IF(Z95="",0,Z95),"0")+IFERROR(IF(Z96="",0,Z96),"0")+IFERROR(IF(Z97="",0,Z97),"0")+IFERROR(IF(Z98="",0,Z98),"0")+IFERROR(IF(Z99="",0,Z99),"0")+IFERROR(IF(Z100="",0,Z100),"0")</f>
        <v>2.6040000000000001E-2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10.8</v>
      </c>
      <c r="Y102" s="565">
        <f>IFERROR(SUM(Y95:Y100),"0")</f>
        <v>10.8</v>
      </c>
      <c r="Z102" s="37"/>
      <c r="AA102" s="566"/>
      <c r="AB102" s="566"/>
      <c r="AC102" s="566"/>
    </row>
    <row r="103" spans="1:68" ht="16.5" customHeight="1" x14ac:dyDescent="0.25">
      <c r="A103" s="580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13.5</v>
      </c>
      <c r="Y120" s="564">
        <f>IFERROR(IF(X120="",0,CEILING((X120/$H120),1)*$H120),"")</f>
        <v>13.5</v>
      </c>
      <c r="Z120" s="36">
        <f>IFERROR(IF(Y120=0,"",ROUNDUP(Y120/H120,0)*0.00651),"")</f>
        <v>3.2550000000000003E-2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14.759999999999998</v>
      </c>
      <c r="BN120" s="64">
        <f>IFERROR(Y120*I120/H120,"0")</f>
        <v>14.759999999999998</v>
      </c>
      <c r="BO120" s="64">
        <f>IFERROR(1/J120*(X120/H120),"0")</f>
        <v>2.7472527472527476E-2</v>
      </c>
      <c r="BP120" s="64">
        <f>IFERROR(1/J120*(Y120/H120),"0")</f>
        <v>2.7472527472527476E-2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5</v>
      </c>
      <c r="Y122" s="565">
        <f>IFERROR(Y118/H118,"0")+IFERROR(Y119/H119,"0")+IFERROR(Y120/H120,"0")+IFERROR(Y121/H121,"0")</f>
        <v>5</v>
      </c>
      <c r="Z122" s="565">
        <f>IFERROR(IF(Z118="",0,Z118),"0")+IFERROR(IF(Z119="",0,Z119),"0")+IFERROR(IF(Z120="",0,Z120),"0")+IFERROR(IF(Z121="",0,Z121),"0")</f>
        <v>3.2550000000000003E-2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13.5</v>
      </c>
      <c r="Y123" s="565">
        <f>IFERROR(SUM(Y118:Y121),"0")</f>
        <v>13.5</v>
      </c>
      <c r="Z123" s="37"/>
      <c r="AA123" s="566"/>
      <c r="AB123" s="566"/>
      <c r="AC123" s="566"/>
    </row>
    <row r="124" spans="1:68" ht="14.25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20</v>
      </c>
      <c r="Y148" s="564">
        <f>IFERROR(IF(X148="",0,CEILING((X148/$H148),1)*$H148),"")</f>
        <v>27</v>
      </c>
      <c r="Z148" s="36">
        <f>IFERROR(IF(Y148=0,"",ROUNDUP(Y148/H148,0)*0.01898),"")</f>
        <v>5.6940000000000004E-2</v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21.3</v>
      </c>
      <c r="BN148" s="64">
        <f>IFERROR(Y148*I148/H148,"0")</f>
        <v>28.755000000000003</v>
      </c>
      <c r="BO148" s="64">
        <f>IFERROR(1/J148*(X148/H148),"0")</f>
        <v>3.4722222222222224E-2</v>
      </c>
      <c r="BP148" s="64">
        <f>IFERROR(1/J148*(Y148/H148),"0")</f>
        <v>4.6875E-2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2.2222222222222223</v>
      </c>
      <c r="Y149" s="565">
        <f>IFERROR(Y146/H146,"0")+IFERROR(Y147/H147,"0")+IFERROR(Y148/H148,"0")</f>
        <v>3</v>
      </c>
      <c r="Z149" s="565">
        <f>IFERROR(IF(Z146="",0,Z146),"0")+IFERROR(IF(Z147="",0,Z147),"0")+IFERROR(IF(Z148="",0,Z148),"0")</f>
        <v>5.6940000000000004E-2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20</v>
      </c>
      <c r="Y150" s="565">
        <f>IFERROR(SUM(Y146:Y148),"0")</f>
        <v>27</v>
      </c>
      <c r="Z150" s="37"/>
      <c r="AA150" s="566"/>
      <c r="AB150" s="566"/>
      <c r="AC150" s="566"/>
    </row>
    <row r="151" spans="1:68" ht="27.75" customHeight="1" x14ac:dyDescent="0.2">
      <c r="A151" s="627" t="s">
        <v>258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4600</v>
      </c>
      <c r="Y158" s="564">
        <f t="shared" ref="Y158:Y166" si="21">IFERROR(IF(X158="",0,CEILING((X158/$H158),1)*$H158),"")</f>
        <v>4603.2</v>
      </c>
      <c r="Z158" s="36">
        <f>IFERROR(IF(Y158=0,"",ROUNDUP(Y158/H158,0)*0.00902),"")</f>
        <v>9.8859200000000005</v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4895.7142857142853</v>
      </c>
      <c r="BN158" s="64">
        <f t="shared" ref="BN158:BN166" si="23">IFERROR(Y158*I158/H158,"0")</f>
        <v>4899.119999999999</v>
      </c>
      <c r="BO158" s="64">
        <f t="shared" ref="BO158:BO166" si="24">IFERROR(1/J158*(X158/H158),"0")</f>
        <v>8.2972582972582973</v>
      </c>
      <c r="BP158" s="64">
        <f t="shared" ref="BP158:BP166" si="25">IFERROR(1/J158*(Y158/H158),"0")</f>
        <v>8.3030303030303028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1095.2380952380952</v>
      </c>
      <c r="Y167" s="565">
        <f>IFERROR(Y158/H158,"0")+IFERROR(Y159/H159,"0")+IFERROR(Y160/H160,"0")+IFERROR(Y161/H161,"0")+IFERROR(Y162/H162,"0")+IFERROR(Y163/H163,"0")+IFERROR(Y164/H164,"0")+IFERROR(Y165/H165,"0")+IFERROR(Y166/H166,"0")</f>
        <v>1096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9.8859200000000005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4600</v>
      </c>
      <c r="Y168" s="565">
        <f>IFERROR(SUM(Y158:Y166),"0")</f>
        <v>4603.2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9.6000000000000014</v>
      </c>
      <c r="Y207" s="564">
        <f t="shared" si="31"/>
        <v>9.6</v>
      </c>
      <c r="Z207" s="36">
        <f t="shared" si="36"/>
        <v>2.6040000000000001E-2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10.608000000000002</v>
      </c>
      <c r="BN207" s="64">
        <f t="shared" si="33"/>
        <v>10.608000000000001</v>
      </c>
      <c r="BO207" s="64">
        <f t="shared" si="34"/>
        <v>2.1978021978021983E-2</v>
      </c>
      <c r="BP207" s="64">
        <f t="shared" si="35"/>
        <v>2.197802197802198E-2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4.0000000000000009</v>
      </c>
      <c r="Y211" s="565">
        <f>IFERROR(Y202/H202,"0")+IFERROR(Y203/H203,"0")+IFERROR(Y204/H204,"0")+IFERROR(Y205/H205,"0")+IFERROR(Y206/H206,"0")+IFERROR(Y207/H207,"0")+IFERROR(Y208/H208,"0")+IFERROR(Y209/H209,"0")+IFERROR(Y210/H210,"0")</f>
        <v>4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2.6040000000000001E-2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9.6000000000000014</v>
      </c>
      <c r="Y212" s="565">
        <f>IFERROR(SUM(Y202:Y210),"0")</f>
        <v>9.6</v>
      </c>
      <c r="Z212" s="37"/>
      <c r="AA212" s="566"/>
      <c r="AB212" s="566"/>
      <c r="AC212" s="566"/>
    </row>
    <row r="213" spans="1:68" ht="14.25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2" t="s">
        <v>386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0" t="s">
        <v>394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418</v>
      </c>
      <c r="B257" s="54" t="s">
        <v>419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420</v>
      </c>
      <c r="B258" s="54" t="s">
        <v>421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423</v>
      </c>
      <c r="B259" s="54" t="s">
        <v>424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428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431</v>
      </c>
      <c r="B265" s="54" t="s">
        <v>432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0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448</v>
      </c>
      <c r="B281" s="54" t="s">
        <v>449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456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650</v>
      </c>
      <c r="Y289" s="564">
        <f t="shared" si="42"/>
        <v>658.80000000000007</v>
      </c>
      <c r="Z289" s="36">
        <f>IFERROR(IF(Y289=0,"",ROUNDUP(Y289/H289,0)*0.01898),"")</f>
        <v>1.15778</v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676.18055555555554</v>
      </c>
      <c r="BN289" s="64">
        <f t="shared" si="44"/>
        <v>685.33500000000004</v>
      </c>
      <c r="BO289" s="64">
        <f t="shared" si="45"/>
        <v>0.94039351851851849</v>
      </c>
      <c r="BP289" s="64">
        <f t="shared" si="46"/>
        <v>0.953125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60.185185185185183</v>
      </c>
      <c r="Y292" s="565">
        <f>IFERROR(Y286/H286,"0")+IFERROR(Y287/H287,"0")+IFERROR(Y288/H288,"0")+IFERROR(Y289/H289,"0")+IFERROR(Y290/H290,"0")+IFERROR(Y291/H291,"0")</f>
        <v>61</v>
      </c>
      <c r="Z292" s="565">
        <f>IFERROR(IF(Z286="",0,Z286),"0")+IFERROR(IF(Z287="",0,Z287),"0")+IFERROR(IF(Z288="",0,Z288),"0")+IFERROR(IF(Z289="",0,Z289),"0")+IFERROR(IF(Z290="",0,Z290),"0")+IFERROR(IF(Z291="",0,Z291),"0")</f>
        <v>1.15778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650</v>
      </c>
      <c r="Y293" s="565">
        <f>IFERROR(SUM(Y286:Y291),"0")</f>
        <v>658.80000000000007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148</v>
      </c>
      <c r="Y314" s="564">
        <f>IFERROR(IF(X314="",0,CEILING((X314/$H314),1)*$H314),"")</f>
        <v>148.19999999999999</v>
      </c>
      <c r="Z314" s="36">
        <f>IFERROR(IF(Y314=0,"",ROUNDUP(Y314/H314,0)*0.01898),"")</f>
        <v>0.36062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157.84769230769234</v>
      </c>
      <c r="BN314" s="64">
        <f>IFERROR(Y314*I314/H314,"0")</f>
        <v>158.06100000000001</v>
      </c>
      <c r="BO314" s="64">
        <f>IFERROR(1/J314*(X314/H314),"0")</f>
        <v>0.29647435897435898</v>
      </c>
      <c r="BP314" s="64">
        <f>IFERROR(1/J314*(Y314/H314),"0")</f>
        <v>0.296875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18.974358974358974</v>
      </c>
      <c r="Y316" s="565">
        <f>IFERROR(Y313/H313,"0")+IFERROR(Y314/H314,"0")+IFERROR(Y315/H315,"0")</f>
        <v>19</v>
      </c>
      <c r="Z316" s="565">
        <f>IFERROR(IF(Z313="",0,Z313),"0")+IFERROR(IF(Z314="",0,Z314),"0")+IFERROR(IF(Z315="",0,Z315),"0")</f>
        <v>0.36062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148</v>
      </c>
      <c r="Y317" s="565">
        <f>IFERROR(SUM(Y313:Y315),"0")</f>
        <v>148.19999999999999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0</v>
      </c>
      <c r="Y341" s="564">
        <f t="shared" ref="Y341:Y347" si="5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0</v>
      </c>
      <c r="BN341" s="64">
        <f t="shared" ref="BN341:BN347" si="54">IFERROR(Y341*I341/H341,"0")</f>
        <v>0</v>
      </c>
      <c r="BO341" s="64">
        <f t="shared" ref="BO341:BO347" si="55">IFERROR(1/J341*(X341/H341),"0")</f>
        <v>0</v>
      </c>
      <c r="BP341" s="64">
        <f t="shared" ref="BP341:BP347" si="56"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0</v>
      </c>
      <c r="Y348" s="565">
        <f>IFERROR(Y341/H341,"0")+IFERROR(Y342/H342,"0")+IFERROR(Y343/H343,"0")+IFERROR(Y344/H344,"0")+IFERROR(Y345/H345,"0")+IFERROR(Y346/H346,"0")+IFERROR(Y347/H347,"0")</f>
        <v>0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0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0</v>
      </c>
      <c r="Y349" s="565">
        <f>IFERROR(SUM(Y341:Y347),"0")</f>
        <v>0</v>
      </c>
      <c r="Z349" s="37"/>
      <c r="AA349" s="566"/>
      <c r="AB349" s="566"/>
      <c r="AC349" s="566"/>
    </row>
    <row r="350" spans="1:68" ht="14.25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0</v>
      </c>
      <c r="Y351" s="56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0</v>
      </c>
      <c r="Y353" s="565">
        <f>IFERROR(Y351/H351,"0")+IFERROR(Y352/H352,"0")</f>
        <v>0</v>
      </c>
      <c r="Z353" s="565">
        <f>IFERROR(IF(Z351="",0,Z351),"0")+IFERROR(IF(Z352="",0,Z352),"0")</f>
        <v>0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0</v>
      </c>
      <c r="Y354" s="565">
        <f>IFERROR(SUM(Y351:Y352),"0")</f>
        <v>0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412</v>
      </c>
      <c r="Y377" s="564">
        <f>IFERROR(IF(X377="",0,CEILING((X377/$H377),1)*$H377),"")</f>
        <v>414</v>
      </c>
      <c r="Z377" s="36">
        <f>IFERROR(IF(Y377=0,"",ROUNDUP(Y377/H377,0)*0.01898),"")</f>
        <v>0.87307999999999997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435.75866666666667</v>
      </c>
      <c r="BN377" s="64">
        <f>IFERROR(Y377*I377/H377,"0")</f>
        <v>437.87400000000002</v>
      </c>
      <c r="BO377" s="64">
        <f>IFERROR(1/J377*(X377/H377),"0")</f>
        <v>0.71527777777777779</v>
      </c>
      <c r="BP377" s="64">
        <f>IFERROR(1/J377*(Y377/H377),"0")</f>
        <v>0.71875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45.777777777777779</v>
      </c>
      <c r="Y379" s="565">
        <f>IFERROR(Y377/H377,"0")+IFERROR(Y378/H378,"0")</f>
        <v>46</v>
      </c>
      <c r="Z379" s="565">
        <f>IFERROR(IF(Z377="",0,Z377),"0")+IFERROR(IF(Z378="",0,Z378),"0")</f>
        <v>0.87307999999999997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412</v>
      </c>
      <c r="Y380" s="565">
        <f>IFERROR(SUM(Y377:Y378),"0")</f>
        <v>414</v>
      </c>
      <c r="Z380" s="37"/>
      <c r="AA380" s="566"/>
      <c r="AB380" s="566"/>
      <c r="AC380" s="566"/>
    </row>
    <row r="381" spans="1:68" ht="14.25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332</v>
      </c>
      <c r="Y388" s="564">
        <f t="shared" ref="Y388:Y397" si="57">IFERROR(IF(X388="",0,CEILING((X388/$H388),1)*$H388),"")</f>
        <v>334.8</v>
      </c>
      <c r="Z388" s="36">
        <f>IFERROR(IF(Y388=0,"",ROUNDUP(Y388/H388,0)*0.00902),"")</f>
        <v>0.55923999999999996</v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344.91111111111115</v>
      </c>
      <c r="BN388" s="64">
        <f t="shared" ref="BN388:BN397" si="59">IFERROR(Y388*I388/H388,"0")</f>
        <v>347.82</v>
      </c>
      <c r="BO388" s="64">
        <f t="shared" ref="BO388:BO397" si="60">IFERROR(1/J388*(X388/H388),"0")</f>
        <v>0.46576879910213242</v>
      </c>
      <c r="BP388" s="64">
        <f t="shared" ref="BP388:BP397" si="61">IFERROR(1/J388*(Y388/H388),"0")</f>
        <v>0.46969696969696972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720</v>
      </c>
      <c r="Y391" s="564">
        <f t="shared" si="57"/>
        <v>723.6</v>
      </c>
      <c r="Z391" s="36">
        <f>IFERROR(IF(Y391=0,"",ROUNDUP(Y391/H391,0)*0.00902),"")</f>
        <v>1.20868</v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748</v>
      </c>
      <c r="BN391" s="64">
        <f t="shared" si="59"/>
        <v>751.74</v>
      </c>
      <c r="BO391" s="64">
        <f t="shared" si="60"/>
        <v>1.0101010101010099</v>
      </c>
      <c r="BP391" s="64">
        <f t="shared" si="61"/>
        <v>1.0151515151515151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194.81481481481478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196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1.7679199999999999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1052</v>
      </c>
      <c r="Y399" s="565">
        <f>IFERROR(SUM(Y388:Y397),"0")</f>
        <v>1058.4000000000001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500</v>
      </c>
      <c r="Y411" s="564">
        <f>IFERROR(IF(X411="",0,CEILING((X411/$H411),1)*$H411),"")</f>
        <v>502.20000000000005</v>
      </c>
      <c r="Z411" s="36">
        <f>IFERROR(IF(Y411=0,"",ROUNDUP(Y411/H411,0)*0.00902),"")</f>
        <v>0.83886000000000005</v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519.44444444444446</v>
      </c>
      <c r="BN411" s="64">
        <f>IFERROR(Y411*I411/H411,"0")</f>
        <v>521.73</v>
      </c>
      <c r="BO411" s="64">
        <f>IFERROR(1/J411*(X411/H411),"0")</f>
        <v>0.70145903479236804</v>
      </c>
      <c r="BP411" s="64">
        <f>IFERROR(1/J411*(Y411/H411),"0")</f>
        <v>0.70454545454545459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92.592592592592581</v>
      </c>
      <c r="Y415" s="565">
        <f>IFERROR(Y411/H411,"0")+IFERROR(Y412/H412,"0")+IFERROR(Y413/H413,"0")+IFERROR(Y414/H414,"0")</f>
        <v>93</v>
      </c>
      <c r="Z415" s="565">
        <f>IFERROR(IF(Z411="",0,Z411),"0")+IFERROR(IF(Z412="",0,Z412),"0")+IFERROR(IF(Z413="",0,Z413),"0")+IFERROR(IF(Z414="",0,Z414),"0")</f>
        <v>0.83886000000000005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500</v>
      </c>
      <c r="Y416" s="565">
        <f>IFERROR(SUM(Y411:Y414),"0")</f>
        <v>502.20000000000005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3700</v>
      </c>
      <c r="Y435" s="564">
        <f t="shared" si="63"/>
        <v>3701.28</v>
      </c>
      <c r="Z435" s="36">
        <f t="shared" si="64"/>
        <v>8.3839600000000001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3952.272727272727</v>
      </c>
      <c r="BN435" s="64">
        <f t="shared" si="66"/>
        <v>3953.64</v>
      </c>
      <c r="BO435" s="64">
        <f t="shared" si="67"/>
        <v>6.7380536130536131</v>
      </c>
      <c r="BP435" s="64">
        <f t="shared" si="68"/>
        <v>6.7403846153846159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700.75757575757575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701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8.3839600000000001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3700</v>
      </c>
      <c r="Y446" s="565">
        <f>IFERROR(SUM(Y430:Y444),"0")</f>
        <v>3701.28</v>
      </c>
      <c r="Z446" s="37"/>
      <c r="AA446" s="566"/>
      <c r="AB446" s="566"/>
      <c r="AC446" s="566"/>
    </row>
    <row r="447" spans="1:68" ht="14.25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4250</v>
      </c>
      <c r="Y448" s="564">
        <f>IFERROR(IF(X448="",0,CEILING((X448/$H448),1)*$H448),"")</f>
        <v>4250.4000000000005</v>
      </c>
      <c r="Z448" s="36">
        <f>IFERROR(IF(Y448=0,"",ROUNDUP(Y448/H448,0)*0.01196),"")</f>
        <v>9.6278000000000006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4539.772727272727</v>
      </c>
      <c r="BN448" s="64">
        <f>IFERROR(Y448*I448/H448,"0")</f>
        <v>4540.2</v>
      </c>
      <c r="BO448" s="64">
        <f>IFERROR(1/J448*(X448/H448),"0")</f>
        <v>7.7396561771561769</v>
      </c>
      <c r="BP448" s="64">
        <f>IFERROR(1/J448*(Y448/H448),"0")</f>
        <v>7.7403846153846168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804.92424242424238</v>
      </c>
      <c r="Y451" s="565">
        <f>IFERROR(Y448/H448,"0")+IFERROR(Y449/H449,"0")+IFERROR(Y450/H450,"0")</f>
        <v>805.00000000000011</v>
      </c>
      <c r="Z451" s="565">
        <f>IFERROR(IF(Z448="",0,Z448),"0")+IFERROR(IF(Z449="",0,Z449),"0")+IFERROR(IF(Z450="",0,Z450),"0")</f>
        <v>9.6278000000000006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4250</v>
      </c>
      <c r="Y452" s="565">
        <f>IFERROR(SUM(Y448:Y450),"0")</f>
        <v>4250.4000000000005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800</v>
      </c>
      <c r="Y456" s="564">
        <f t="shared" si="69"/>
        <v>802.56000000000006</v>
      </c>
      <c r="Z456" s="36">
        <f>IFERROR(IF(Y456=0,"",ROUNDUP(Y456/H456,0)*0.01196),"")</f>
        <v>1.81792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854.5454545454545</v>
      </c>
      <c r="BN456" s="64">
        <f t="shared" si="71"/>
        <v>857.28</v>
      </c>
      <c r="BO456" s="64">
        <f t="shared" si="72"/>
        <v>1.4568764568764567</v>
      </c>
      <c r="BP456" s="64">
        <f t="shared" si="73"/>
        <v>1.4615384615384617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151.5151515151515</v>
      </c>
      <c r="Y461" s="565">
        <f>IFERROR(Y454/H454,"0")+IFERROR(Y455/H455,"0")+IFERROR(Y456/H456,"0")+IFERROR(Y457/H457,"0")+IFERROR(Y458/H458,"0")+IFERROR(Y459/H459,"0")+IFERROR(Y460/H460,"0")</f>
        <v>152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1.81792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800</v>
      </c>
      <c r="Y462" s="565">
        <f>IFERROR(SUM(Y454:Y460),"0")</f>
        <v>802.56000000000006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100</v>
      </c>
      <c r="Y474" s="564">
        <f>IFERROR(IF(X474="",0,CEILING((X474/$H474),1)*$H474),"")</f>
        <v>108</v>
      </c>
      <c r="Z474" s="36">
        <f>IFERROR(IF(Y474=0,"",ROUNDUP(Y474/H474,0)*0.01898),"")</f>
        <v>0.17082</v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103.625</v>
      </c>
      <c r="BN474" s="64">
        <f>IFERROR(Y474*I474/H474,"0")</f>
        <v>111.91500000000001</v>
      </c>
      <c r="BO474" s="64">
        <f>IFERROR(1/J474*(X474/H474),"0")</f>
        <v>0.13020833333333334</v>
      </c>
      <c r="BP474" s="64">
        <f>IFERROR(1/J474*(Y474/H474),"0")</f>
        <v>0.140625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8.3333333333333339</v>
      </c>
      <c r="Y476" s="565">
        <f>IFERROR(Y472/H472,"0")+IFERROR(Y473/H473,"0")+IFERROR(Y474/H474,"0")+IFERROR(Y475/H475,"0")</f>
        <v>9</v>
      </c>
      <c r="Z476" s="565">
        <f>IFERROR(IF(Z472="",0,Z472),"0")+IFERROR(IF(Z473="",0,Z473),"0")+IFERROR(IF(Z474="",0,Z474),"0")+IFERROR(IF(Z475="",0,Z475),"0")</f>
        <v>0.17082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100</v>
      </c>
      <c r="Y477" s="565">
        <f>IFERROR(SUM(Y472:Y475),"0")</f>
        <v>108</v>
      </c>
      <c r="Z477" s="37"/>
      <c r="AA477" s="566"/>
      <c r="AB477" s="566"/>
      <c r="AC477" s="566"/>
    </row>
    <row r="478" spans="1:68" ht="14.25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200</v>
      </c>
      <c r="Y487" s="564">
        <f>IFERROR(IF(X487="",0,CEILING((X487/$H487),1)*$H487),"")</f>
        <v>201.60000000000002</v>
      </c>
      <c r="Z487" s="36">
        <f>IFERROR(IF(Y487=0,"",ROUNDUP(Y487/H487,0)*0.00902),"")</f>
        <v>0.43296000000000001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212.85714285714286</v>
      </c>
      <c r="BN487" s="64">
        <f>IFERROR(Y487*I487/H487,"0")</f>
        <v>214.56</v>
      </c>
      <c r="BO487" s="64">
        <f>IFERROR(1/J487*(X487/H487),"0")</f>
        <v>0.36075036075036077</v>
      </c>
      <c r="BP487" s="64">
        <f>IFERROR(1/J487*(Y487/H487),"0")</f>
        <v>0.36363636363636365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47.61904761904762</v>
      </c>
      <c r="Y488" s="565">
        <f>IFERROR(Y486/H486,"0")+IFERROR(Y487/H487,"0")</f>
        <v>48</v>
      </c>
      <c r="Z488" s="565">
        <f>IFERROR(IF(Z486="",0,Z486),"0")+IFERROR(IF(Z487="",0,Z487),"0")</f>
        <v>0.43296000000000001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200</v>
      </c>
      <c r="Y489" s="565">
        <f>IFERROR(SUM(Y486:Y487),"0")</f>
        <v>201.60000000000002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17615.900000000001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17671.940000000002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18695.451938700189</v>
      </c>
      <c r="Y506" s="565">
        <f>IFERROR(SUM(BN22:BN502),"0")</f>
        <v>18754.150999999998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31</v>
      </c>
      <c r="Y507" s="38">
        <f>ROUNDUP(SUM(BP22:BP502),0)</f>
        <v>31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19470.451938700189</v>
      </c>
      <c r="Y508" s="565">
        <f>GrossWeightTotalR+PalletQtyTotalR*25</f>
        <v>19529.150999999998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3341.8075720575721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3349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37.490070000000003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258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181</v>
      </c>
      <c r="F513" s="583" t="s">
        <v>204</v>
      </c>
      <c r="G513" s="583" t="s">
        <v>237</v>
      </c>
      <c r="H513" s="583" t="s">
        <v>101</v>
      </c>
      <c r="I513" s="583" t="s">
        <v>259</v>
      </c>
      <c r="J513" s="583" t="s">
        <v>299</v>
      </c>
      <c r="K513" s="583" t="s">
        <v>360</v>
      </c>
      <c r="L513" s="583" t="s">
        <v>401</v>
      </c>
      <c r="M513" s="583" t="s">
        <v>417</v>
      </c>
      <c r="N513" s="561"/>
      <c r="O513" s="583" t="s">
        <v>430</v>
      </c>
      <c r="P513" s="583" t="s">
        <v>440</v>
      </c>
      <c r="Q513" s="583" t="s">
        <v>447</v>
      </c>
      <c r="R513" s="583" t="s">
        <v>452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507.6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190.39999999999998</v>
      </c>
      <c r="E515" s="46">
        <f>IFERROR(Y89*1,"0")+IFERROR(Y90*1,"0")+IFERROR(Y91*1,"0")+IFERROR(Y95*1,"0")+IFERROR(Y96*1,"0")+IFERROR(Y97*1,"0")+IFERROR(Y98*1,"0")+IFERROR(Y99*1,"0")+IFERROR(Y100*1,"0")</f>
        <v>475.20000000000005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13.5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27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4603.2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9.6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807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0</v>
      </c>
      <c r="U515" s="46">
        <f>IFERROR(Y366*1,"0")+IFERROR(Y367*1,"0")+IFERROR(Y368*1,"0")+IFERROR(Y369*1,"0")+IFERROR(Y373*1,"0")+IFERROR(Y377*1,"0")+IFERROR(Y378*1,"0")+IFERROR(Y382*1,"0")</f>
        <v>414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1058.4000000000001</v>
      </c>
      <c r="W515" s="46">
        <f>IFERROR(Y407*1,"0")+IFERROR(Y411*1,"0")+IFERROR(Y412*1,"0")+IFERROR(Y413*1,"0")+IFERROR(Y414*1,"0")</f>
        <v>502.20000000000005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8754.24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309.60000000000002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2025-07-22T07:25:18Z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