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066EC1-80C9-45AA-AC96-4196590786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Z440" i="1" s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Y426" i="1" s="1"/>
  <c r="P424" i="1"/>
  <c r="X421" i="1"/>
  <c r="X420" i="1"/>
  <c r="BO419" i="1"/>
  <c r="BM419" i="1"/>
  <c r="Y419" i="1"/>
  <c r="X515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Y363" i="1" s="1"/>
  <c r="P361" i="1"/>
  <c r="X359" i="1"/>
  <c r="X358" i="1"/>
  <c r="BO357" i="1"/>
  <c r="BM357" i="1"/>
  <c r="Y357" i="1"/>
  <c r="Y359" i="1" s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S515" i="1" s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BO319" i="1"/>
  <c r="BM319" i="1"/>
  <c r="Y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Y310" i="1" s="1"/>
  <c r="P306" i="1"/>
  <c r="BP305" i="1"/>
  <c r="BO305" i="1"/>
  <c r="BN305" i="1"/>
  <c r="BM305" i="1"/>
  <c r="Z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Y302" i="1" s="1"/>
  <c r="P296" i="1"/>
  <c r="BP295" i="1"/>
  <c r="BO295" i="1"/>
  <c r="BN295" i="1"/>
  <c r="BM295" i="1"/>
  <c r="Z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R515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X254" i="1"/>
  <c r="X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Y233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G515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41" i="1" l="1"/>
  <c r="BN41" i="1"/>
  <c r="BP56" i="1"/>
  <c r="BN56" i="1"/>
  <c r="Z56" i="1"/>
  <c r="BP84" i="1"/>
  <c r="BN84" i="1"/>
  <c r="Z84" i="1"/>
  <c r="BP119" i="1"/>
  <c r="BN119" i="1"/>
  <c r="Z119" i="1"/>
  <c r="BP163" i="1"/>
  <c r="BN163" i="1"/>
  <c r="Z163" i="1"/>
  <c r="BP198" i="1"/>
  <c r="BN198" i="1"/>
  <c r="Z198" i="1"/>
  <c r="BP224" i="1"/>
  <c r="BN224" i="1"/>
  <c r="Z224" i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6" i="1"/>
  <c r="BN436" i="1"/>
  <c r="Z436" i="1"/>
  <c r="BP459" i="1"/>
  <c r="BN459" i="1"/>
  <c r="Z459" i="1"/>
  <c r="BP487" i="1"/>
  <c r="BN487" i="1"/>
  <c r="Z487" i="1"/>
  <c r="B515" i="1"/>
  <c r="X507" i="1"/>
  <c r="Y32" i="1"/>
  <c r="Z35" i="1"/>
  <c r="Z36" i="1" s="1"/>
  <c r="BN35" i="1"/>
  <c r="BP35" i="1"/>
  <c r="Y36" i="1"/>
  <c r="Z41" i="1"/>
  <c r="BP70" i="1"/>
  <c r="BN70" i="1"/>
  <c r="Z70" i="1"/>
  <c r="BP100" i="1"/>
  <c r="BN100" i="1"/>
  <c r="Z100" i="1"/>
  <c r="BP136" i="1"/>
  <c r="BN136" i="1"/>
  <c r="Z136" i="1"/>
  <c r="J515" i="1"/>
  <c r="BP186" i="1"/>
  <c r="BN186" i="1"/>
  <c r="Z186" i="1"/>
  <c r="BP208" i="1"/>
  <c r="BN208" i="1"/>
  <c r="Z208" i="1"/>
  <c r="BP209" i="1"/>
  <c r="BN209" i="1"/>
  <c r="Z209" i="1"/>
  <c r="BP249" i="1"/>
  <c r="BN249" i="1"/>
  <c r="Z249" i="1"/>
  <c r="BP299" i="1"/>
  <c r="BN299" i="1"/>
  <c r="Z299" i="1"/>
  <c r="BP327" i="1"/>
  <c r="BN327" i="1"/>
  <c r="Z327" i="1"/>
  <c r="BP369" i="1"/>
  <c r="BN369" i="1"/>
  <c r="Z369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44" i="1"/>
  <c r="Y80" i="1"/>
  <c r="Y139" i="1"/>
  <c r="Y189" i="1"/>
  <c r="Y446" i="1"/>
  <c r="BP121" i="1"/>
  <c r="BN121" i="1"/>
  <c r="BP132" i="1"/>
  <c r="BN132" i="1"/>
  <c r="Z132" i="1"/>
  <c r="BP161" i="1"/>
  <c r="BN161" i="1"/>
  <c r="Z161" i="1"/>
  <c r="BP182" i="1"/>
  <c r="BN182" i="1"/>
  <c r="Z182" i="1"/>
  <c r="BP196" i="1"/>
  <c r="BN196" i="1"/>
  <c r="Z196" i="1"/>
  <c r="BP206" i="1"/>
  <c r="BN206" i="1"/>
  <c r="Z206" i="1"/>
  <c r="BP222" i="1"/>
  <c r="BN222" i="1"/>
  <c r="Z222" i="1"/>
  <c r="BP242" i="1"/>
  <c r="BN242" i="1"/>
  <c r="Z242" i="1"/>
  <c r="BP287" i="1"/>
  <c r="BN287" i="1"/>
  <c r="Z287" i="1"/>
  <c r="BP297" i="1"/>
  <c r="BN297" i="1"/>
  <c r="Z297" i="1"/>
  <c r="BP307" i="1"/>
  <c r="BN307" i="1"/>
  <c r="Z307" i="1"/>
  <c r="BP321" i="1"/>
  <c r="BN321" i="1"/>
  <c r="Z321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Z105" i="1"/>
  <c r="BN105" i="1"/>
  <c r="Y110" i="1"/>
  <c r="Z113" i="1"/>
  <c r="BN113" i="1"/>
  <c r="Y122" i="1"/>
  <c r="Z121" i="1"/>
  <c r="BP147" i="1"/>
  <c r="BN147" i="1"/>
  <c r="Z147" i="1"/>
  <c r="BP165" i="1"/>
  <c r="BN165" i="1"/>
  <c r="Z165" i="1"/>
  <c r="Y199" i="1"/>
  <c r="BP192" i="1"/>
  <c r="BN192" i="1"/>
  <c r="Z192" i="1"/>
  <c r="BP202" i="1"/>
  <c r="BN202" i="1"/>
  <c r="Z202" i="1"/>
  <c r="BP215" i="1"/>
  <c r="BN215" i="1"/>
  <c r="Z215" i="1"/>
  <c r="BP226" i="1"/>
  <c r="BN226" i="1"/>
  <c r="Z226" i="1"/>
  <c r="BP251" i="1"/>
  <c r="BN251" i="1"/>
  <c r="Z251" i="1"/>
  <c r="BP291" i="1"/>
  <c r="BN291" i="1"/>
  <c r="Z291" i="1"/>
  <c r="BP301" i="1"/>
  <c r="BN301" i="1"/>
  <c r="Z301" i="1"/>
  <c r="Y317" i="1"/>
  <c r="BP313" i="1"/>
  <c r="BN313" i="1"/>
  <c r="Z313" i="1"/>
  <c r="BP334" i="1"/>
  <c r="BN334" i="1"/>
  <c r="Z334" i="1"/>
  <c r="BP352" i="1"/>
  <c r="BN352" i="1"/>
  <c r="Z352" i="1"/>
  <c r="BN373" i="1"/>
  <c r="Z373" i="1"/>
  <c r="Z374" i="1" s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Y127" i="1"/>
  <c r="Y138" i="1"/>
  <c r="I515" i="1"/>
  <c r="Y168" i="1"/>
  <c r="Y174" i="1"/>
  <c r="Y188" i="1"/>
  <c r="Y232" i="1"/>
  <c r="Y244" i="1"/>
  <c r="L515" i="1"/>
  <c r="M515" i="1"/>
  <c r="O515" i="1"/>
  <c r="Y303" i="1"/>
  <c r="Y311" i="1"/>
  <c r="Y316" i="1"/>
  <c r="Y324" i="1"/>
  <c r="BP344" i="1"/>
  <c r="BN344" i="1"/>
  <c r="Z344" i="1"/>
  <c r="U515" i="1"/>
  <c r="BP367" i="1"/>
  <c r="BN367" i="1"/>
  <c r="Z367" i="1"/>
  <c r="BP392" i="1"/>
  <c r="BN392" i="1"/>
  <c r="Z392" i="1"/>
  <c r="W515" i="1"/>
  <c r="Y408" i="1"/>
  <c r="BP407" i="1"/>
  <c r="BN407" i="1"/>
  <c r="Z407" i="1"/>
  <c r="Z408" i="1" s="1"/>
  <c r="Y415" i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30" i="1"/>
  <c r="T515" i="1"/>
  <c r="Y358" i="1"/>
  <c r="Y416" i="1"/>
  <c r="Y462" i="1"/>
  <c r="Y484" i="1"/>
  <c r="H9" i="1"/>
  <c r="A10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BP75" i="1"/>
  <c r="Z77" i="1"/>
  <c r="BN77" i="1"/>
  <c r="Z79" i="1"/>
  <c r="BN79" i="1"/>
  <c r="Z83" i="1"/>
  <c r="BN83" i="1"/>
  <c r="BP83" i="1"/>
  <c r="Y86" i="1"/>
  <c r="E515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15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2" i="1"/>
  <c r="Z143" i="1" s="1"/>
  <c r="BN142" i="1"/>
  <c r="BP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BN187" i="1"/>
  <c r="BP187" i="1"/>
  <c r="Z191" i="1"/>
  <c r="Z199" i="1" s="1"/>
  <c r="BN191" i="1"/>
  <c r="BP191" i="1"/>
  <c r="Z193" i="1"/>
  <c r="BN193" i="1"/>
  <c r="Z195" i="1"/>
  <c r="BN195" i="1"/>
  <c r="Z197" i="1"/>
  <c r="BN197" i="1"/>
  <c r="Y200" i="1"/>
  <c r="Y211" i="1"/>
  <c r="Z203" i="1"/>
  <c r="BN203" i="1"/>
  <c r="Z205" i="1"/>
  <c r="BN205" i="1"/>
  <c r="Z207" i="1"/>
  <c r="BN207" i="1"/>
  <c r="Y227" i="1"/>
  <c r="BP221" i="1"/>
  <c r="BN221" i="1"/>
  <c r="Z221" i="1"/>
  <c r="F9" i="1"/>
  <c r="J9" i="1"/>
  <c r="Y24" i="1"/>
  <c r="Y133" i="1"/>
  <c r="Y144" i="1"/>
  <c r="Y156" i="1"/>
  <c r="Y183" i="1"/>
  <c r="BP210" i="1"/>
  <c r="BN210" i="1"/>
  <c r="Z210" i="1"/>
  <c r="Y212" i="1"/>
  <c r="Y217" i="1"/>
  <c r="BP214" i="1"/>
  <c r="BN214" i="1"/>
  <c r="Z214" i="1"/>
  <c r="BP223" i="1"/>
  <c r="BN223" i="1"/>
  <c r="Z223" i="1"/>
  <c r="K515" i="1"/>
  <c r="Z225" i="1"/>
  <c r="BN225" i="1"/>
  <c r="Y228" i="1"/>
  <c r="Z231" i="1"/>
  <c r="Z232" i="1" s="1"/>
  <c r="BN231" i="1"/>
  <c r="BP231" i="1"/>
  <c r="Z241" i="1"/>
  <c r="Z244" i="1" s="1"/>
  <c r="BN241" i="1"/>
  <c r="BP241" i="1"/>
  <c r="Z243" i="1"/>
  <c r="BN243" i="1"/>
  <c r="Z248" i="1"/>
  <c r="BN248" i="1"/>
  <c r="BP248" i="1"/>
  <c r="Z250" i="1"/>
  <c r="BN250" i="1"/>
  <c r="Z252" i="1"/>
  <c r="BN252" i="1"/>
  <c r="Y253" i="1"/>
  <c r="Z257" i="1"/>
  <c r="BN257" i="1"/>
  <c r="BP257" i="1"/>
  <c r="Z259" i="1"/>
  <c r="BN259" i="1"/>
  <c r="Z260" i="1"/>
  <c r="BN260" i="1"/>
  <c r="Y261" i="1"/>
  <c r="Z265" i="1"/>
  <c r="BN265" i="1"/>
  <c r="BP265" i="1"/>
  <c r="Z267" i="1"/>
  <c r="BN267" i="1"/>
  <c r="Y268" i="1"/>
  <c r="Z272" i="1"/>
  <c r="Z273" i="1" s="1"/>
  <c r="BN272" i="1"/>
  <c r="BP272" i="1"/>
  <c r="Y273" i="1"/>
  <c r="Z276" i="1"/>
  <c r="Z277" i="1" s="1"/>
  <c r="BN276" i="1"/>
  <c r="BP276" i="1"/>
  <c r="Y277" i="1"/>
  <c r="Z281" i="1"/>
  <c r="Z282" i="1" s="1"/>
  <c r="BN281" i="1"/>
  <c r="BP281" i="1"/>
  <c r="Y282" i="1"/>
  <c r="Z286" i="1"/>
  <c r="BN286" i="1"/>
  <c r="BP286" i="1"/>
  <c r="Z288" i="1"/>
  <c r="BN288" i="1"/>
  <c r="Z290" i="1"/>
  <c r="BN290" i="1"/>
  <c r="Y293" i="1"/>
  <c r="Z296" i="1"/>
  <c r="BN296" i="1"/>
  <c r="BP296" i="1"/>
  <c r="Z298" i="1"/>
  <c r="BN298" i="1"/>
  <c r="Z300" i="1"/>
  <c r="BN300" i="1"/>
  <c r="Z306" i="1"/>
  <c r="Z310" i="1" s="1"/>
  <c r="BN306" i="1"/>
  <c r="BP306" i="1"/>
  <c r="Z308" i="1"/>
  <c r="BN308" i="1"/>
  <c r="Z314" i="1"/>
  <c r="BN314" i="1"/>
  <c r="BP314" i="1"/>
  <c r="Z319" i="1"/>
  <c r="BN319" i="1"/>
  <c r="BP319" i="1"/>
  <c r="Z320" i="1"/>
  <c r="BN320" i="1"/>
  <c r="Z322" i="1"/>
  <c r="BN322" i="1"/>
  <c r="Y323" i="1"/>
  <c r="Z326" i="1"/>
  <c r="BN326" i="1"/>
  <c r="BP326" i="1"/>
  <c r="Z328" i="1"/>
  <c r="BN328" i="1"/>
  <c r="Y329" i="1"/>
  <c r="Z333" i="1"/>
  <c r="BN333" i="1"/>
  <c r="BP333" i="1"/>
  <c r="Z335" i="1"/>
  <c r="BN335" i="1"/>
  <c r="Y336" i="1"/>
  <c r="Z341" i="1"/>
  <c r="BN341" i="1"/>
  <c r="BP341" i="1"/>
  <c r="Z343" i="1"/>
  <c r="BN343" i="1"/>
  <c r="Z345" i="1"/>
  <c r="BN345" i="1"/>
  <c r="Z347" i="1"/>
  <c r="BN347" i="1"/>
  <c r="Y348" i="1"/>
  <c r="Z351" i="1"/>
  <c r="Z353" i="1" s="1"/>
  <c r="BN351" i="1"/>
  <c r="BP351" i="1"/>
  <c r="Y354" i="1"/>
  <c r="Z357" i="1"/>
  <c r="Z358" i="1" s="1"/>
  <c r="BN357" i="1"/>
  <c r="BP357" i="1"/>
  <c r="Z361" i="1"/>
  <c r="Z362" i="1" s="1"/>
  <c r="BN361" i="1"/>
  <c r="BP361" i="1"/>
  <c r="Y362" i="1"/>
  <c r="Z366" i="1"/>
  <c r="BN366" i="1"/>
  <c r="BP366" i="1"/>
  <c r="Z368" i="1"/>
  <c r="BN368" i="1"/>
  <c r="Y371" i="1"/>
  <c r="Y374" i="1"/>
  <c r="BP373" i="1"/>
  <c r="Y375" i="1"/>
  <c r="Y380" i="1"/>
  <c r="BP377" i="1"/>
  <c r="BN377" i="1"/>
  <c r="Z377" i="1"/>
  <c r="Z379" i="1" s="1"/>
  <c r="BP391" i="1"/>
  <c r="BN391" i="1"/>
  <c r="Z391" i="1"/>
  <c r="Y254" i="1"/>
  <c r="Y262" i="1"/>
  <c r="Y269" i="1"/>
  <c r="Y274" i="1"/>
  <c r="Y283" i="1"/>
  <c r="Y292" i="1"/>
  <c r="Y337" i="1"/>
  <c r="Y349" i="1"/>
  <c r="Y370" i="1"/>
  <c r="Y399" i="1"/>
  <c r="BP389" i="1"/>
  <c r="BN389" i="1"/>
  <c r="Z389" i="1"/>
  <c r="BP393" i="1"/>
  <c r="BN393" i="1"/>
  <c r="Z393" i="1"/>
  <c r="V515" i="1"/>
  <c r="Z395" i="1"/>
  <c r="BN395" i="1"/>
  <c r="Z397" i="1"/>
  <c r="BN397" i="1"/>
  <c r="Y398" i="1"/>
  <c r="Z401" i="1"/>
  <c r="Z403" i="1" s="1"/>
  <c r="BN401" i="1"/>
  <c r="BP401" i="1"/>
  <c r="Y404" i="1"/>
  <c r="Y409" i="1"/>
  <c r="Z412" i="1"/>
  <c r="Z415" i="1" s="1"/>
  <c r="BN412" i="1"/>
  <c r="BP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BP430" i="1"/>
  <c r="Z432" i="1"/>
  <c r="BN432" i="1"/>
  <c r="Z433" i="1"/>
  <c r="BN433" i="1"/>
  <c r="Z435" i="1"/>
  <c r="BN435" i="1"/>
  <c r="Z437" i="1"/>
  <c r="BN437" i="1"/>
  <c r="Z439" i="1"/>
  <c r="BN439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Y515" i="1"/>
  <c r="Y421" i="1"/>
  <c r="Z515" i="1"/>
  <c r="Y445" i="1"/>
  <c r="BP440" i="1"/>
  <c r="BN440" i="1"/>
  <c r="BP442" i="1"/>
  <c r="BN442" i="1"/>
  <c r="Z442" i="1"/>
  <c r="BP450" i="1"/>
  <c r="BN450" i="1"/>
  <c r="Z450" i="1"/>
  <c r="Y452" i="1"/>
  <c r="Y461" i="1"/>
  <c r="BP454" i="1"/>
  <c r="BN454" i="1"/>
  <c r="Z454" i="1"/>
  <c r="BP458" i="1"/>
  <c r="BN458" i="1"/>
  <c r="Z458" i="1"/>
  <c r="BP466" i="1"/>
  <c r="BN466" i="1"/>
  <c r="Z466" i="1"/>
  <c r="Y468" i="1"/>
  <c r="Y483" i="1"/>
  <c r="BP479" i="1"/>
  <c r="BN479" i="1"/>
  <c r="Z479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AA515" i="1"/>
  <c r="Z188" i="1" l="1"/>
  <c r="Z85" i="1"/>
  <c r="Z227" i="1"/>
  <c r="Z461" i="1"/>
  <c r="Z398" i="1"/>
  <c r="Z370" i="1"/>
  <c r="Z316" i="1"/>
  <c r="Z302" i="1"/>
  <c r="Z292" i="1"/>
  <c r="Z268" i="1"/>
  <c r="Z261" i="1"/>
  <c r="Z253" i="1"/>
  <c r="Z216" i="1"/>
  <c r="Z211" i="1"/>
  <c r="Z109" i="1"/>
  <c r="Z71" i="1"/>
  <c r="Z58" i="1"/>
  <c r="Z476" i="1"/>
  <c r="Z498" i="1"/>
  <c r="Z483" i="1"/>
  <c r="Z493" i="1"/>
  <c r="Z467" i="1"/>
  <c r="Z451" i="1"/>
  <c r="Z348" i="1"/>
  <c r="Z336" i="1"/>
  <c r="Z329" i="1"/>
  <c r="Z323" i="1"/>
  <c r="Y505" i="1"/>
  <c r="Z173" i="1"/>
  <c r="Z167" i="1"/>
  <c r="Z149" i="1"/>
  <c r="Z122" i="1"/>
  <c r="Z115" i="1"/>
  <c r="Z65" i="1"/>
  <c r="Z32" i="1"/>
  <c r="Y509" i="1"/>
  <c r="Y506" i="1"/>
  <c r="Z445" i="1"/>
  <c r="Y507" i="1"/>
  <c r="Z510" i="1" l="1"/>
  <c r="Y508" i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<sst xmlns="http://schemas.openxmlformats.org/spreadsheetml/2006/main" count="2264" uniqueCount="812">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</sst>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45862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0.58333333333333337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90</v>
      </c>
      <c r="Y41" s="564">
        <f>IFERROR(IF(X41="",0,CEILING((X41/$H41),1)*$H41),"")</f>
        <v>97.2</v>
      </c>
      <c r="Z41" s="36">
        <f>IFERROR(IF(Y41=0,"",ROUNDUP(Y41/H41,0)*0.01898),"")</f>
        <v>0.17082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93.624999999999986</v>
      </c>
      <c r="BN41" s="64">
        <f>IFERROR(Y41*I41/H41,"0")</f>
        <v>101.11499999999998</v>
      </c>
      <c r="BO41" s="64">
        <f>IFERROR(1/J41*(X41/H41),"0")</f>
        <v>0.13020833333333331</v>
      </c>
      <c r="BP41" s="64">
        <f>IFERROR(1/J41*(Y41/H41),"0")</f>
        <v>0.140625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8</v>
      </c>
      <c r="Y42" s="564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10.333333333333332</v>
      </c>
      <c r="Y44" s="565">
        <f>IFERROR(Y41/H41,"0")+IFERROR(Y42/H42,"0")+IFERROR(Y43/H43,"0")</f>
        <v>11</v>
      </c>
      <c r="Z44" s="565">
        <f>IFERROR(IF(Z41="",0,Z41),"0")+IFERROR(IF(Z42="",0,Z42),"0")+IFERROR(IF(Z43="",0,Z43),"0")</f>
        <v>0.18886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98</v>
      </c>
      <c r="Y45" s="565">
        <f>IFERROR(SUM(Y41:Y43),"0")</f>
        <v>105.2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hidden="1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hidden="1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190</v>
      </c>
      <c r="Y61" s="564">
        <f>IFERROR(IF(X61="",0,CEILING((X61/$H61),1)*$H61),"")</f>
        <v>194.4</v>
      </c>
      <c r="Z61" s="36">
        <f>IFERROR(IF(Y61=0,"",ROUNDUP(Y61/H61,0)*0.01898),"")</f>
        <v>0.34164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197.65277777777777</v>
      </c>
      <c r="BN61" s="64">
        <f>IFERROR(Y61*I61/H61,"0")</f>
        <v>202.22999999999996</v>
      </c>
      <c r="BO61" s="64">
        <f>IFERROR(1/J61*(X61/H61),"0")</f>
        <v>0.27488425925925924</v>
      </c>
      <c r="BP61" s="64">
        <f>IFERROR(1/J61*(Y61/H61),"0")</f>
        <v>0.28125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17.592592592592592</v>
      </c>
      <c r="Y65" s="565">
        <f>IFERROR(Y61/H61,"0")+IFERROR(Y62/H62,"0")+IFERROR(Y63/H63,"0")+IFERROR(Y64/H64,"0")</f>
        <v>18</v>
      </c>
      <c r="Z65" s="565">
        <f>IFERROR(IF(Z61="",0,Z61),"0")+IFERROR(IF(Z62="",0,Z62),"0")+IFERROR(IF(Z63="",0,Z63),"0")+IFERROR(IF(Z64="",0,Z64),"0")</f>
        <v>0.34164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190</v>
      </c>
      <c r="Y66" s="565">
        <f>IFERROR(SUM(Y61:Y64),"0")</f>
        <v>194.4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100</v>
      </c>
      <c r="Y89" s="56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9.2592592592592595</v>
      </c>
      <c r="Y92" s="565">
        <f>IFERROR(Y89/H89,"0")+IFERROR(Y90/H90,"0")+IFERROR(Y91/H91,"0")</f>
        <v>10</v>
      </c>
      <c r="Z92" s="565">
        <f>IFERROR(IF(Z89="",0,Z89),"0")+IFERROR(IF(Z90="",0,Z90),"0")+IFERROR(IF(Z91="",0,Z91),"0")</f>
        <v>0.1898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100</v>
      </c>
      <c r="Y93" s="565">
        <f>IFERROR(SUM(Y89:Y91),"0")</f>
        <v>108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191</v>
      </c>
      <c r="Q95" s="570"/>
      <c r="R95" s="570"/>
      <c r="S95" s="570"/>
      <c r="T95" s="571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hidden="1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hidden="1" customHeight="1" x14ac:dyDescent="0.25">
      <c r="A103" s="579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110</v>
      </c>
      <c r="Y118" s="564">
        <f>IFERROR(IF(X118="",0,CEILING((X118/$H118),1)*$H118),"")</f>
        <v>113.39999999999999</v>
      </c>
      <c r="Z118" s="36">
        <f>IFERROR(IF(Y118=0,"",ROUNDUP(Y118/H118,0)*0.01898),"")</f>
        <v>0.26572000000000001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116.96666666666667</v>
      </c>
      <c r="BN118" s="64">
        <f>IFERROR(Y118*I118/H118,"0")</f>
        <v>120.58199999999999</v>
      </c>
      <c r="BO118" s="64">
        <f>IFERROR(1/J118*(X118/H118),"0")</f>
        <v>0.21219135802469136</v>
      </c>
      <c r="BP118" s="64">
        <f>IFERROR(1/J118*(Y118/H118),"0")</f>
        <v>0.21875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13.580246913580247</v>
      </c>
      <c r="Y122" s="565">
        <f>IFERROR(Y118/H118,"0")+IFERROR(Y119/H119,"0")+IFERROR(Y120/H120,"0")+IFERROR(Y121/H121,"0")</f>
        <v>14</v>
      </c>
      <c r="Z122" s="565">
        <f>IFERROR(IF(Z118="",0,Z118),"0")+IFERROR(IF(Z119="",0,Z119),"0")+IFERROR(IF(Z120="",0,Z120),"0")+IFERROR(IF(Z121="",0,Z121),"0")</f>
        <v>0.26572000000000001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110</v>
      </c>
      <c r="Y123" s="565">
        <f>IFERROR(SUM(Y118:Y121),"0")</f>
        <v>113.39999999999999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258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hidden="1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86" t="s">
        <v>386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6" t="s">
        <v>394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401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405</v>
      </c>
      <c r="B249" s="54" t="s">
        <v>406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417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428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430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440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447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452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300</v>
      </c>
      <c r="Y287" s="564">
        <f t="shared" si="42"/>
        <v>302.40000000000003</v>
      </c>
      <c r="Z287" s="36">
        <f>IFERROR(IF(Y287=0,"",ROUNDUP(Y287/H287,0)*0.01898),"")</f>
        <v>0.53144000000000002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312.08333333333331</v>
      </c>
      <c r="BN287" s="64">
        <f t="shared" si="44"/>
        <v>314.58000000000004</v>
      </c>
      <c r="BO287" s="64">
        <f t="shared" si="45"/>
        <v>0.43402777777777773</v>
      </c>
      <c r="BP287" s="64">
        <f t="shared" si="46"/>
        <v>0.4375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27.777777777777775</v>
      </c>
      <c r="Y292" s="565">
        <f>IFERROR(Y286/H286,"0")+IFERROR(Y287/H287,"0")+IFERROR(Y288/H288,"0")+IFERROR(Y289/H289,"0")+IFERROR(Y290/H290,"0")+IFERROR(Y291/H291,"0")</f>
        <v>28</v>
      </c>
      <c r="Z292" s="565">
        <f>IFERROR(IF(Z286="",0,Z286),"0")+IFERROR(IF(Z287="",0,Z287),"0")+IFERROR(IF(Z288="",0,Z288),"0")+IFERROR(IF(Z289="",0,Z289),"0")+IFERROR(IF(Z290="",0,Z290),"0")+IFERROR(IF(Z291="",0,Z291),"0")</f>
        <v>0.53144000000000002</v>
      </c>
      <c r="AA292" s="566"/>
      <c r="AB292" s="566"/>
      <c r="AC292" s="566"/>
    </row>
    <row r="293" spans="1:68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300</v>
      </c>
      <c r="Y293" s="565">
        <f>IFERROR(SUM(Y286:Y291),"0")</f>
        <v>302.40000000000003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150</v>
      </c>
      <c r="Y295" s="564">
        <f t="shared" ref="Y295:Y301" si="47">IFERROR(IF(X295="",0,CEILING((X295/$H295),1)*$H295),"")</f>
        <v>151.20000000000002</v>
      </c>
      <c r="Z295" s="36">
        <f>IFERROR(IF(Y295=0,"",ROUNDUP(Y295/H295,0)*0.00902),"")</f>
        <v>0.32472000000000001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159.64285714285714</v>
      </c>
      <c r="BN295" s="64">
        <f t="shared" ref="BN295:BN301" si="49">IFERROR(Y295*I295/H295,"0")</f>
        <v>160.91999999999999</v>
      </c>
      <c r="BO295" s="64">
        <f t="shared" ref="BO295:BO301" si="50">IFERROR(1/J295*(X295/H295),"0")</f>
        <v>0.27056277056277056</v>
      </c>
      <c r="BP295" s="64">
        <f t="shared" ref="BP295:BP301" si="51">IFERROR(1/J295*(Y295/H295),"0")</f>
        <v>0.27272727272727271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300</v>
      </c>
      <c r="Y296" s="564">
        <f t="shared" si="47"/>
        <v>302.40000000000003</v>
      </c>
      <c r="Z296" s="36">
        <f>IFERROR(IF(Y296=0,"",ROUNDUP(Y296/H296,0)*0.00902),"")</f>
        <v>0.64944000000000002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319.28571428571428</v>
      </c>
      <c r="BN296" s="64">
        <f t="shared" si="49"/>
        <v>321.83999999999997</v>
      </c>
      <c r="BO296" s="64">
        <f t="shared" si="50"/>
        <v>0.54112554112554112</v>
      </c>
      <c r="BP296" s="64">
        <f t="shared" si="51"/>
        <v>0.54545454545454541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107.14285714285714</v>
      </c>
      <c r="Y302" s="565">
        <f>IFERROR(Y295/H295,"0")+IFERROR(Y296/H296,"0")+IFERROR(Y297/H297,"0")+IFERROR(Y298/H298,"0")+IFERROR(Y299/H299,"0")+IFERROR(Y300/H300,"0")+IFERROR(Y301/H301,"0")</f>
        <v>108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0.97416000000000003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450</v>
      </c>
      <c r="Y303" s="565">
        <f>IFERROR(SUM(Y295:Y301),"0")</f>
        <v>453.6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1200</v>
      </c>
      <c r="Y305" s="564">
        <f>IFERROR(IF(X305="",0,CEILING((X305/$H305),1)*$H305),"")</f>
        <v>1201.2</v>
      </c>
      <c r="Z305" s="36">
        <f>IFERROR(IF(Y305=0,"",ROUNDUP(Y305/H305,0)*0.01898),"")</f>
        <v>2.92292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1278.9230769230769</v>
      </c>
      <c r="BN305" s="64">
        <f>IFERROR(Y305*I305/H305,"0")</f>
        <v>1280.2020000000002</v>
      </c>
      <c r="BO305" s="64">
        <f>IFERROR(1/J305*(X305/H305),"0")</f>
        <v>2.4038461538461537</v>
      </c>
      <c r="BP305" s="64">
        <f>IFERROR(1/J305*(Y305/H305),"0")</f>
        <v>2.40625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153.84615384615384</v>
      </c>
      <c r="Y310" s="565">
        <f>IFERROR(Y305/H305,"0")+IFERROR(Y306/H306,"0")+IFERROR(Y307/H307,"0")+IFERROR(Y308/H308,"0")+IFERROR(Y309/H309,"0")</f>
        <v>154</v>
      </c>
      <c r="Z310" s="565">
        <f>IFERROR(IF(Z305="",0,Z305),"0")+IFERROR(IF(Z306="",0,Z306),"0")+IFERROR(IF(Z307="",0,Z307),"0")+IFERROR(IF(Z308="",0,Z308),"0")+IFERROR(IF(Z309="",0,Z309),"0")</f>
        <v>2.92292</v>
      </c>
      <c r="AA310" s="566"/>
      <c r="AB310" s="566"/>
      <c r="AC310" s="566"/>
    </row>
    <row r="311" spans="1:68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1200</v>
      </c>
      <c r="Y311" s="565">
        <f>IFERROR(SUM(Y305:Y309),"0")</f>
        <v>1201.2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174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hidden="1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21</v>
      </c>
      <c r="Y320" s="564">
        <f>IFERROR(IF(X320="",0,CEILING((X320/$H320),1)*$H320),"")</f>
        <v>21.28</v>
      </c>
      <c r="Z320" s="36">
        <f>IFERROR(IF(Y320=0,"",ROUNDUP(Y320/H320,0)*0.00902),"")</f>
        <v>6.3140000000000002E-2</v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22.726973684210527</v>
      </c>
      <c r="BN320" s="64">
        <f>IFERROR(Y320*I320/H320,"0")</f>
        <v>23.03</v>
      </c>
      <c r="BO320" s="64">
        <f>IFERROR(1/J320*(X320/H320),"0")</f>
        <v>5.2332535885167467E-2</v>
      </c>
      <c r="BP320" s="64">
        <f>IFERROR(1/J320*(Y320/H320),"0")</f>
        <v>5.3030303030303032E-2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6.9078947368421053</v>
      </c>
      <c r="Y323" s="565">
        <f>IFERROR(Y319/H319,"0")+IFERROR(Y320/H320,"0")+IFERROR(Y321/H321,"0")+IFERROR(Y322/H322,"0")</f>
        <v>7</v>
      </c>
      <c r="Z323" s="565">
        <f>IFERROR(IF(Z319="",0,Z319),"0")+IFERROR(IF(Z320="",0,Z320),"0")+IFERROR(IF(Z321="",0,Z321),"0")+IFERROR(IF(Z322="",0,Z322),"0")</f>
        <v>6.3140000000000002E-2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21</v>
      </c>
      <c r="Y324" s="565">
        <f>IFERROR(SUM(Y319:Y322),"0")</f>
        <v>21.28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90</v>
      </c>
      <c r="Y333" s="564">
        <f>IFERROR(IF(X333="",0,CEILING((X333/$H333),1)*$H333),"")</f>
        <v>97.199999999999989</v>
      </c>
      <c r="Z333" s="36">
        <f>IFERROR(IF(Y333=0,"",ROUNDUP(Y333/H333,0)*0.01898),"")</f>
        <v>0.22776000000000002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95.76666666666668</v>
      </c>
      <c r="BN333" s="64">
        <f>IFERROR(Y333*I333/H333,"0")</f>
        <v>103.42799999999998</v>
      </c>
      <c r="BO333" s="64">
        <f>IFERROR(1/J333*(X333/H333),"0")</f>
        <v>0.1736111111111111</v>
      </c>
      <c r="BP333" s="64">
        <f>IFERROR(1/J333*(Y333/H333),"0")</f>
        <v>0.1875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11.111111111111111</v>
      </c>
      <c r="Y336" s="565">
        <f>IFERROR(Y333/H333,"0")+IFERROR(Y334/H334,"0")+IFERROR(Y335/H335,"0")</f>
        <v>12</v>
      </c>
      <c r="Z336" s="565">
        <f>IFERROR(IF(Z333="",0,Z333),"0")+IFERROR(IF(Z334="",0,Z334),"0")+IFERROR(IF(Z335="",0,Z335),"0")</f>
        <v>0.22776000000000002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90</v>
      </c>
      <c r="Y337" s="565">
        <f>IFERROR(SUM(Y333:Y335),"0")</f>
        <v>97.199999999999989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hidden="1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1400</v>
      </c>
      <c r="Y343" s="564">
        <f t="shared" si="52"/>
        <v>1410</v>
      </c>
      <c r="Z343" s="36">
        <f>IFERROR(IF(Y343=0,"",ROUNDUP(Y343/H343,0)*0.02175),"")</f>
        <v>2.0444999999999998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1444.8</v>
      </c>
      <c r="BN343" s="64">
        <f t="shared" si="54"/>
        <v>1455.12</v>
      </c>
      <c r="BO343" s="64">
        <f t="shared" si="55"/>
        <v>1.9444444444444442</v>
      </c>
      <c r="BP343" s="64">
        <f t="shared" si="56"/>
        <v>1.9583333333333333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93.333333333333329</v>
      </c>
      <c r="Y348" s="565">
        <f>IFERROR(Y341/H341,"0")+IFERROR(Y342/H342,"0")+IFERROR(Y343/H343,"0")+IFERROR(Y344/H344,"0")+IFERROR(Y345/H345,"0")+IFERROR(Y346/H346,"0")+IFERROR(Y347/H347,"0")</f>
        <v>94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2.0444999999999998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1400</v>
      </c>
      <c r="Y349" s="565">
        <f>IFERROR(SUM(Y341:Y347),"0")</f>
        <v>1410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139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1100</v>
      </c>
      <c r="Y351" s="564">
        <f>IFERROR(IF(X351="",0,CEILING((X351/$H351),1)*$H351),"")</f>
        <v>1110</v>
      </c>
      <c r="Z351" s="36">
        <f>IFERROR(IF(Y351=0,"",ROUNDUP(Y351/H351,0)*0.02175),"")</f>
        <v>1.6094999999999999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1135.2</v>
      </c>
      <c r="BN351" s="64">
        <f>IFERROR(Y351*I351/H351,"0")</f>
        <v>1145.52</v>
      </c>
      <c r="BO351" s="64">
        <f>IFERROR(1/J351*(X351/H351),"0")</f>
        <v>1.5277777777777777</v>
      </c>
      <c r="BP351" s="64">
        <f>IFERROR(1/J351*(Y351/H351),"0")</f>
        <v>1.5416666666666665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73.333333333333329</v>
      </c>
      <c r="Y353" s="565">
        <f>IFERROR(Y351/H351,"0")+IFERROR(Y352/H352,"0")</f>
        <v>74</v>
      </c>
      <c r="Z353" s="565">
        <f>IFERROR(IF(Z351="",0,Z351),"0")+IFERROR(IF(Z352="",0,Z352),"0")</f>
        <v>1.6094999999999999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1100</v>
      </c>
      <c r="Y354" s="565">
        <f>IFERROR(SUM(Y351:Y352),"0")</f>
        <v>1110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174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30</v>
      </c>
      <c r="Y377" s="56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3.3333333333333335</v>
      </c>
      <c r="Y379" s="565">
        <f>IFERROR(Y377/H377,"0")+IFERROR(Y378/H378,"0")</f>
        <v>4</v>
      </c>
      <c r="Z379" s="565">
        <f>IFERROR(IF(Z377="",0,Z377),"0")+IFERROR(IF(Z378="",0,Z378),"0")</f>
        <v>7.5920000000000001E-2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30</v>
      </c>
      <c r="Y380" s="565">
        <f>IFERROR(SUM(Y377:Y378),"0")</f>
        <v>36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174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20</v>
      </c>
      <c r="Y388" s="564">
        <f t="shared" ref="Y388:Y397" si="57">IFERROR(IF(X388="",0,CEILING((X388/$H388),1)*$H388),"")</f>
        <v>21.6</v>
      </c>
      <c r="Z388" s="36">
        <f>IFERROR(IF(Y388=0,"",ROUNDUP(Y388/H388,0)*0.00902),"")</f>
        <v>3.6080000000000001E-2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20.777777777777779</v>
      </c>
      <c r="BN388" s="64">
        <f t="shared" ref="BN388:BN397" si="59">IFERROR(Y388*I388/H388,"0")</f>
        <v>22.44</v>
      </c>
      <c r="BO388" s="64">
        <f t="shared" ref="BO388:BO397" si="60">IFERROR(1/J388*(X388/H388),"0")</f>
        <v>2.8058361391694722E-2</v>
      </c>
      <c r="BP388" s="64">
        <f t="shared" ref="BP388:BP397" si="61">IFERROR(1/J388*(Y388/H388),"0")</f>
        <v>3.0303030303030304E-2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30</v>
      </c>
      <c r="Y391" s="564">
        <f t="shared" si="57"/>
        <v>32.400000000000006</v>
      </c>
      <c r="Z391" s="36">
        <f>IFERROR(IF(Y391=0,"",ROUNDUP(Y391/H391,0)*0.00902),"")</f>
        <v>5.4120000000000001E-2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31.166666666666668</v>
      </c>
      <c r="BN391" s="64">
        <f t="shared" si="59"/>
        <v>33.660000000000004</v>
      </c>
      <c r="BO391" s="64">
        <f t="shared" si="60"/>
        <v>4.208754208754209E-2</v>
      </c>
      <c r="BP391" s="64">
        <f t="shared" si="61"/>
        <v>4.5454545454545463E-2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9.2592592592592595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9.0200000000000002E-2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50</v>
      </c>
      <c r="Y399" s="565">
        <f>IFERROR(SUM(Y388:Y397),"0")</f>
        <v>54.000000000000007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139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250</v>
      </c>
      <c r="Y432" s="564">
        <f t="shared" si="63"/>
        <v>253.44</v>
      </c>
      <c r="Z432" s="36">
        <f t="shared" si="64"/>
        <v>0.57408000000000003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267.04545454545456</v>
      </c>
      <c r="BN432" s="64">
        <f t="shared" si="66"/>
        <v>270.71999999999997</v>
      </c>
      <c r="BO432" s="64">
        <f t="shared" si="67"/>
        <v>0.45527389277389274</v>
      </c>
      <c r="BP432" s="64">
        <f t="shared" si="68"/>
        <v>0.46153846153846156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50</v>
      </c>
      <c r="Y435" s="564">
        <f t="shared" si="63"/>
        <v>52.800000000000004</v>
      </c>
      <c r="Z435" s="36">
        <f t="shared" si="64"/>
        <v>0.1196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53.409090909090907</v>
      </c>
      <c r="BN435" s="64">
        <f t="shared" si="66"/>
        <v>56.400000000000006</v>
      </c>
      <c r="BO435" s="64">
        <f t="shared" si="67"/>
        <v>9.1054778554778545E-2</v>
      </c>
      <c r="BP435" s="64">
        <f t="shared" si="68"/>
        <v>9.6153846153846159E-2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56.818181818181813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58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0.69368000000000007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300</v>
      </c>
      <c r="Y446" s="565">
        <f>IFERROR(SUM(Y430:Y444),"0")</f>
        <v>306.24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139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330</v>
      </c>
      <c r="Y448" s="564">
        <f>IFERROR(IF(X448="",0,CEILING((X448/$H448),1)*$H448),"")</f>
        <v>332.64000000000004</v>
      </c>
      <c r="Z448" s="36">
        <f>IFERROR(IF(Y448=0,"",ROUNDUP(Y448/H448,0)*0.01196),"")</f>
        <v>0.75348000000000004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352.49999999999994</v>
      </c>
      <c r="BN448" s="64">
        <f>IFERROR(Y448*I448/H448,"0")</f>
        <v>355.32000000000005</v>
      </c>
      <c r="BO448" s="64">
        <f>IFERROR(1/J448*(X448/H448),"0")</f>
        <v>0.60096153846153855</v>
      </c>
      <c r="BP448" s="64">
        <f>IFERROR(1/J448*(Y448/H448),"0")</f>
        <v>0.60576923076923084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62.5</v>
      </c>
      <c r="Y451" s="565">
        <f>IFERROR(Y448/H448,"0")+IFERROR(Y449/H449,"0")+IFERROR(Y450/H450,"0")</f>
        <v>63.000000000000007</v>
      </c>
      <c r="Z451" s="565">
        <f>IFERROR(IF(Z448="",0,Z448),"0")+IFERROR(IF(Z449="",0,Z449),"0")+IFERROR(IF(Z450="",0,Z450),"0")</f>
        <v>0.75348000000000004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330</v>
      </c>
      <c r="Y452" s="565">
        <f>IFERROR(SUM(Y448:Y450),"0")</f>
        <v>332.64000000000004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90</v>
      </c>
      <c r="Y454" s="564">
        <f t="shared" ref="Y454:Y460" si="69">IFERROR(IF(X454="",0,CEILING((X454/$H454),1)*$H454),"")</f>
        <v>95.04</v>
      </c>
      <c r="Z454" s="36">
        <f>IFERROR(IF(Y454=0,"",ROUNDUP(Y454/H454,0)*0.01196),"")</f>
        <v>0.21528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96.136363636363626</v>
      </c>
      <c r="BN454" s="64">
        <f t="shared" ref="BN454:BN460" si="71">IFERROR(Y454*I454/H454,"0")</f>
        <v>101.52000000000001</v>
      </c>
      <c r="BO454" s="64">
        <f t="shared" ref="BO454:BO460" si="72">IFERROR(1/J454*(X454/H454),"0")</f>
        <v>0.16389860139860138</v>
      </c>
      <c r="BP454" s="64">
        <f t="shared" ref="BP454:BP460" si="73">IFERROR(1/J454*(Y454/H454),"0")</f>
        <v>0.17307692307692307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70</v>
      </c>
      <c r="Y455" s="564">
        <f t="shared" si="69"/>
        <v>73.92</v>
      </c>
      <c r="Z455" s="36">
        <f>IFERROR(IF(Y455=0,"",ROUNDUP(Y455/H455,0)*0.01196),"")</f>
        <v>0.16744000000000001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74.772727272727266</v>
      </c>
      <c r="BN455" s="64">
        <f t="shared" si="71"/>
        <v>78.959999999999994</v>
      </c>
      <c r="BO455" s="64">
        <f t="shared" si="72"/>
        <v>0.12747668997668998</v>
      </c>
      <c r="BP455" s="64">
        <f t="shared" si="73"/>
        <v>0.13461538461538464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230</v>
      </c>
      <c r="Y456" s="564">
        <f t="shared" si="69"/>
        <v>232.32000000000002</v>
      </c>
      <c r="Z456" s="36">
        <f>IFERROR(IF(Y456=0,"",ROUNDUP(Y456/H456,0)*0.01196),"")</f>
        <v>0.52624000000000004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245.68181818181813</v>
      </c>
      <c r="BN456" s="64">
        <f t="shared" si="71"/>
        <v>248.16000000000003</v>
      </c>
      <c r="BO456" s="64">
        <f t="shared" si="72"/>
        <v>0.41885198135198132</v>
      </c>
      <c r="BP456" s="64">
        <f t="shared" si="73"/>
        <v>0.42307692307692313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73.86363636363636</v>
      </c>
      <c r="Y461" s="565">
        <f>IFERROR(Y454/H454,"0")+IFERROR(Y455/H455,"0")+IFERROR(Y456/H456,"0")+IFERROR(Y457/H457,"0")+IFERROR(Y458/H458,"0")+IFERROR(Y459/H459,"0")+IFERROR(Y460/H460,"0")</f>
        <v>76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0.90895999999999999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390</v>
      </c>
      <c r="Y462" s="565">
        <f>IFERROR(SUM(Y454:Y460),"0")</f>
        <v>401.28000000000003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100</v>
      </c>
      <c r="Y474" s="564">
        <f>IFERROR(IF(X474="",0,CEILING((X474/$H474),1)*$H474),"")</f>
        <v>108</v>
      </c>
      <c r="Z474" s="36">
        <f>IFERROR(IF(Y474=0,"",ROUNDUP(Y474/H474,0)*0.01898),"")</f>
        <v>0.17082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103.625</v>
      </c>
      <c r="BN474" s="64">
        <f>IFERROR(Y474*I474/H474,"0")</f>
        <v>111.91500000000001</v>
      </c>
      <c r="BO474" s="64">
        <f>IFERROR(1/J474*(X474/H474),"0")</f>
        <v>0.13020833333333334</v>
      </c>
      <c r="BP474" s="64">
        <f>IFERROR(1/J474*(Y474/H474),"0")</f>
        <v>0.140625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8.3333333333333339</v>
      </c>
      <c r="Y476" s="565">
        <f>IFERROR(Y472/H472,"0")+IFERROR(Y473/H473,"0")+IFERROR(Y474/H474,"0")+IFERROR(Y475/H475,"0")</f>
        <v>9</v>
      </c>
      <c r="Z476" s="565">
        <f>IFERROR(IF(Z472="",0,Z472),"0")+IFERROR(IF(Z473="",0,Z473),"0")+IFERROR(IF(Z474="",0,Z474),"0")+IFERROR(IF(Z475="",0,Z475),"0")</f>
        <v>0.17082</v>
      </c>
      <c r="AA476" s="566"/>
      <c r="AB476" s="566"/>
      <c r="AC476" s="566"/>
    </row>
    <row r="477" spans="1:68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100</v>
      </c>
      <c r="Y477" s="565">
        <f>IFERROR(SUM(Y472:Y475),"0")</f>
        <v>108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139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174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139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6259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6354.84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6565.9657432479798</v>
      </c>
      <c r="Y506" s="565">
        <f>IFERROR(SUM(BN22:BN502),"0")</f>
        <v>6666.5079999999989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11</v>
      </c>
      <c r="Y507" s="38">
        <f>ROUNDUP(SUM(BP22:BP502),0)</f>
        <v>11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6840.9657432479798</v>
      </c>
      <c r="Y508" s="565">
        <f>GrossWeightTotalR+PalletQtyTotalR*25</f>
        <v>6941.5079999999989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738.32563748791813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750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12.0525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258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181</v>
      </c>
      <c r="F513" s="588" t="s">
        <v>204</v>
      </c>
      <c r="G513" s="588" t="s">
        <v>237</v>
      </c>
      <c r="H513" s="588" t="s">
        <v>101</v>
      </c>
      <c r="I513" s="588" t="s">
        <v>259</v>
      </c>
      <c r="J513" s="588" t="s">
        <v>299</v>
      </c>
      <c r="K513" s="588" t="s">
        <v>360</v>
      </c>
      <c r="L513" s="588" t="s">
        <v>401</v>
      </c>
      <c r="M513" s="588" t="s">
        <v>417</v>
      </c>
      <c r="N513" s="561"/>
      <c r="O513" s="588" t="s">
        <v>430</v>
      </c>
      <c r="P513" s="588" t="s">
        <v>440</v>
      </c>
      <c r="Q513" s="588" t="s">
        <v>447</v>
      </c>
      <c r="R513" s="588" t="s">
        <v>452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105.2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194.4</v>
      </c>
      <c r="E515" s="46">
        <f>IFERROR(Y89*1,"0")+IFERROR(Y90*1,"0")+IFERROR(Y91*1,"0")+IFERROR(Y95*1,"0")+IFERROR(Y96*1,"0")+IFERROR(Y97*1,"0")+IFERROR(Y98*1,"0")+IFERROR(Y99*1,"0")+IFERROR(Y100*1,"0")</f>
        <v>108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113.39999999999999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1978.48</v>
      </c>
      <c r="S515" s="46">
        <f>IFERROR(Y333*1,"0")+IFERROR(Y334*1,"0")+IFERROR(Y335*1,"0")</f>
        <v>97.199999999999989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2520</v>
      </c>
      <c r="U515" s="46">
        <f>IFERROR(Y366*1,"0")+IFERROR(Y367*1,"0")+IFERROR(Y368*1,"0")+IFERROR(Y369*1,"0")+IFERROR(Y373*1,"0")+IFERROR(Y377*1,"0")+IFERROR(Y378*1,"0")+IFERROR(Y382*1,"0")</f>
        <v>36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54.000000000000007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1040.1600000000001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108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200,00"/>
        <filter val="1 400,00"/>
        <filter val="10,33"/>
        <filter val="100,00"/>
        <filter val="107,14"/>
        <filter val="11"/>
        <filter val="11,11"/>
        <filter val="110,00"/>
        <filter val="13,58"/>
        <filter val="150,00"/>
        <filter val="153,85"/>
        <filter val="17,59"/>
        <filter val="190,00"/>
        <filter val="20,00"/>
        <filter val="21,00"/>
        <filter val="230,00"/>
        <filter val="250,00"/>
        <filter val="27,78"/>
        <filter val="3,33"/>
        <filter val="30,00"/>
        <filter val="300,00"/>
        <filter val="330,00"/>
        <filter val="390,00"/>
        <filter val="450,00"/>
        <filter val="50,00"/>
        <filter val="56,82"/>
        <filter val="6 259,00"/>
        <filter val="6 565,97"/>
        <filter val="6 840,97"/>
        <filter val="6,91"/>
        <filter val="62,50"/>
        <filter val="70,00"/>
        <filter val="73,33"/>
        <filter val="73,86"/>
        <filter val="738,33"/>
        <filter val="8,00"/>
        <filter val="8,33"/>
        <filter val="9,26"/>
        <filter val="90,00"/>
        <filter val="93,33"/>
        <filter val="98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2025-07-22T10:59:16Z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