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0D28AF-5242-42BC-A6EF-1DAB781A2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N326" i="1"/>
  <c r="BM326" i="1"/>
  <c r="Z326" i="1"/>
  <c r="Y326" i="1"/>
  <c r="BP326" i="1" s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Y317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7" i="1" s="1"/>
  <c r="BM22" i="1"/>
  <c r="Y22" i="1"/>
  <c r="B515" i="1" s="1"/>
  <c r="H10" i="1"/>
  <c r="A9" i="1"/>
  <c r="F10" i="1" s="1"/>
  <c r="D7" i="1"/>
  <c r="Q6" i="1"/>
  <c r="P2" i="1"/>
  <c r="BP84" i="1" l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86" i="1"/>
  <c r="BN186" i="1"/>
  <c r="Z186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92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Y228" i="1"/>
  <c r="Y244" i="1"/>
  <c r="O515" i="1"/>
  <c r="Y348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29" i="1"/>
  <c r="Y353" i="1"/>
  <c r="Y371" i="1"/>
  <c r="H9" i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F515" i="1"/>
  <c r="BP108" i="1"/>
  <c r="BN108" i="1"/>
  <c r="Z108" i="1"/>
  <c r="Y115" i="1"/>
  <c r="BP112" i="1"/>
  <c r="BN112" i="1"/>
  <c r="Z112" i="1"/>
  <c r="BP120" i="1"/>
  <c r="BN120" i="1"/>
  <c r="Z120" i="1"/>
  <c r="Y127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F9" i="1"/>
  <c r="J9" i="1"/>
  <c r="Y24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Y211" i="1"/>
  <c r="BP203" i="1"/>
  <c r="BN203" i="1"/>
  <c r="Z203" i="1"/>
  <c r="BP207" i="1"/>
  <c r="BN207" i="1"/>
  <c r="Z207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Y268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BP266" i="1"/>
  <c r="BN266" i="1"/>
  <c r="Z266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BP327" i="1"/>
  <c r="BN327" i="1"/>
  <c r="Z327" i="1"/>
  <c r="Z329" i="1" s="1"/>
  <c r="BP342" i="1"/>
  <c r="BN342" i="1"/>
  <c r="Z342" i="1"/>
  <c r="BP346" i="1"/>
  <c r="BN346" i="1"/>
  <c r="Z346" i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336" i="1" l="1"/>
  <c r="Z415" i="1"/>
  <c r="Z253" i="1"/>
  <c r="Z80" i="1"/>
  <c r="Z398" i="1"/>
  <c r="Z348" i="1"/>
  <c r="Z316" i="1"/>
  <c r="Z268" i="1"/>
  <c r="Z323" i="1"/>
  <c r="Z292" i="1"/>
  <c r="Z211" i="1"/>
  <c r="Z173" i="1"/>
  <c r="Z476" i="1"/>
  <c r="Z498" i="1"/>
  <c r="Z445" i="1"/>
  <c r="Z310" i="1"/>
  <c r="Z244" i="1"/>
  <c r="Z227" i="1"/>
  <c r="Z302" i="1"/>
  <c r="Z199" i="1"/>
  <c r="Y505" i="1"/>
  <c r="Z101" i="1"/>
  <c r="Z65" i="1"/>
  <c r="Z32" i="1"/>
  <c r="Y509" i="1"/>
  <c r="Y506" i="1"/>
  <c r="Z483" i="1"/>
  <c r="Z461" i="1"/>
  <c r="Z167" i="1"/>
  <c r="Z149" i="1"/>
  <c r="Z115" i="1"/>
  <c r="Y507" i="1"/>
  <c r="Z510" i="1" l="1"/>
  <c r="Y508" i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<sst xmlns="http://schemas.openxmlformats.org/spreadsheetml/2006/main" count="2264" uniqueCount="812">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</sst>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45862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0.70833333333333337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108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10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0.1898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108</v>
      </c>
      <c r="Y45" s="565">
        <f>IFERROR(SUM(Y41:Y43),"0")</f>
        <v>108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3.6</v>
      </c>
      <c r="Y47" s="564">
        <f>IFERROR(IF(X47="",0,CEILING((X47/$H47),1)*$H47),"")</f>
        <v>3.6</v>
      </c>
      <c r="Z47" s="36">
        <f>IFERROR(IF(Y47=0,"",ROUNDUP(Y47/H47,0)*0.00651),"")</f>
        <v>1.302E-2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3.96</v>
      </c>
      <c r="BN47" s="64">
        <f>IFERROR(Y47*I47/H47,"0")</f>
        <v>3.96</v>
      </c>
      <c r="BO47" s="64">
        <f>IFERROR(1/J47*(X47/H47),"0")</f>
        <v>1.098901098901099E-2</v>
      </c>
      <c r="BP47" s="64">
        <f>IFERROR(1/J47*(Y47/H47),"0")</f>
        <v>1.098901098901099E-2</v>
      </c>
    </row>
    <row r="48" spans="1:68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2</v>
      </c>
      <c r="Y48" s="565">
        <f>IFERROR(Y47/H47,"0")</f>
        <v>2</v>
      </c>
      <c r="Z48" s="565">
        <f>IFERROR(IF(Z47="",0,Z47),"0")</f>
        <v>1.302E-2</v>
      </c>
      <c r="AA48" s="566"/>
      <c r="AB48" s="566"/>
      <c r="AC48" s="566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3.6</v>
      </c>
      <c r="Y49" s="565">
        <f>IFERROR(SUM(Y47:Y47),"0")</f>
        <v>3.6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14.4</v>
      </c>
      <c r="Y54" s="564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40</v>
      </c>
      <c r="Y55" s="564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13</v>
      </c>
      <c r="Y58" s="565">
        <f>IFERROR(Y52/H52,"0")+IFERROR(Y53/H53,"0")+IFERROR(Y54/H54,"0")+IFERROR(Y55/H55,"0")+IFERROR(Y56/H56,"0")+IFERROR(Y57/H57,"0")</f>
        <v>13</v>
      </c>
      <c r="Z58" s="565">
        <f>IFERROR(IF(Z52="",0,Z52),"0")+IFERROR(IF(Z53="",0,Z53),"0")+IFERROR(IF(Z54="",0,Z54),"0")+IFERROR(IF(Z55="",0,Z55),"0")+IFERROR(IF(Z56="",0,Z56),"0")+IFERROR(IF(Z57="",0,Z57),"0")</f>
        <v>0.11726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54.4</v>
      </c>
      <c r="Y59" s="565">
        <f>IFERROR(SUM(Y52:Y57),"0")</f>
        <v>54.4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216</v>
      </c>
      <c r="Y61" s="564">
        <f>IFERROR(IF(X61="",0,CEILING((X61/$H61),1)*$H61),"")</f>
        <v>216</v>
      </c>
      <c r="Z61" s="36">
        <f>IFERROR(IF(Y61=0,"",ROUNDUP(Y61/H61,0)*0.01898),"")</f>
        <v>0.37959999999999999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224.69999999999996</v>
      </c>
      <c r="BN61" s="64">
        <f>IFERROR(Y61*I61/H61,"0")</f>
        <v>224.69999999999996</v>
      </c>
      <c r="BO61" s="64">
        <f>IFERROR(1/J61*(X61/H61),"0")</f>
        <v>0.3125</v>
      </c>
      <c r="BP61" s="64">
        <f>IFERROR(1/J61*(Y61/H61),"0")</f>
        <v>0.3125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40.5</v>
      </c>
      <c r="Y64" s="564">
        <f>IFERROR(IF(X64="",0,CEILING((X64/$H64),1)*$H64),"")</f>
        <v>40.5</v>
      </c>
      <c r="Z64" s="36">
        <f>IFERROR(IF(Y64=0,"",ROUNDUP(Y64/H64,0)*0.00651),"")</f>
        <v>9.7650000000000001E-2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43.199999999999996</v>
      </c>
      <c r="BN64" s="64">
        <f>IFERROR(Y64*I64/H64,"0")</f>
        <v>43.199999999999996</v>
      </c>
      <c r="BO64" s="64">
        <f>IFERROR(1/J64*(X64/H64),"0")</f>
        <v>8.2417582417582416E-2</v>
      </c>
      <c r="BP64" s="64">
        <f>IFERROR(1/J64*(Y64/H64),"0")</f>
        <v>8.2417582417582416E-2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35</v>
      </c>
      <c r="Y65" s="565">
        <f>IFERROR(Y61/H61,"0")+IFERROR(Y62/H62,"0")+IFERROR(Y63/H63,"0")+IFERROR(Y64/H64,"0")</f>
        <v>35</v>
      </c>
      <c r="Z65" s="565">
        <f>IFERROR(IF(Z61="",0,Z61),"0")+IFERROR(IF(Z62="",0,Z62),"0")+IFERROR(IF(Z63="",0,Z63),"0")+IFERROR(IF(Z64="",0,Z64),"0")</f>
        <v>0.47725000000000001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256.5</v>
      </c>
      <c r="Y66" s="565">
        <f>IFERROR(SUM(Y61:Y64),"0")</f>
        <v>256.5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5.4</v>
      </c>
      <c r="Y68" s="564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5.4</v>
      </c>
      <c r="Y69" s="564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5.4</v>
      </c>
      <c r="Y70" s="564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9</v>
      </c>
      <c r="Y71" s="565">
        <f>IFERROR(Y68/H68,"0")+IFERROR(Y69/H69,"0")+IFERROR(Y70/H70,"0")</f>
        <v>9</v>
      </c>
      <c r="Z71" s="565">
        <f>IFERROR(IF(Z68="",0,Z68),"0")+IFERROR(IF(Z69="",0,Z69),"0")+IFERROR(IF(Z70="",0,Z70),"0")</f>
        <v>4.5179999999999998E-2</v>
      </c>
      <c r="AA71" s="566"/>
      <c r="AB71" s="566"/>
      <c r="AC71" s="566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16.200000000000003</v>
      </c>
      <c r="Y72" s="565">
        <f>IFERROR(SUM(Y68:Y70),"0")</f>
        <v>16.200000000000003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16.8</v>
      </c>
      <c r="Y74" s="564">
        <f t="shared" ref="Y74:Y79" si="11"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17.838000000000001</v>
      </c>
      <c r="BN74" s="64">
        <f t="shared" ref="BN74:BN79" si="13">IFERROR(Y74*I74/H74,"0")</f>
        <v>17.838000000000001</v>
      </c>
      <c r="BO74" s="64">
        <f t="shared" ref="BO74:BO79" si="14">IFERROR(1/J74*(X74/H74),"0")</f>
        <v>3.125E-2</v>
      </c>
      <c r="BP74" s="64">
        <f t="shared" ref="BP74:BP79" si="15">IFERROR(1/J74*(Y74/H74),"0")</f>
        <v>3.125E-2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25.2</v>
      </c>
      <c r="Y75" s="56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26.505000000000003</v>
      </c>
      <c r="BN75" s="64">
        <f t="shared" si="13"/>
        <v>26.505000000000006</v>
      </c>
      <c r="BO75" s="64">
        <f t="shared" si="14"/>
        <v>4.6875E-2</v>
      </c>
      <c r="BP75" s="64">
        <f t="shared" si="15"/>
        <v>4.6875E-2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25.2</v>
      </c>
      <c r="Y76" s="564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5.04</v>
      </c>
      <c r="Y78" s="564">
        <f t="shared" si="11"/>
        <v>5.04</v>
      </c>
      <c r="Z78" s="36">
        <f>IFERROR(IF(Y78=0,"",ROUNDUP(Y78/H78,0)*0.00651),"")</f>
        <v>1.302E-2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5.4</v>
      </c>
      <c r="BN78" s="64">
        <f t="shared" si="13"/>
        <v>5.4</v>
      </c>
      <c r="BO78" s="64">
        <f t="shared" si="14"/>
        <v>1.098901098901099E-2</v>
      </c>
      <c r="BP78" s="64">
        <f t="shared" si="15"/>
        <v>1.098901098901099E-2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10</v>
      </c>
      <c r="Y80" s="565">
        <f>IFERROR(Y74/H74,"0")+IFERROR(Y75/H75,"0")+IFERROR(Y76/H76,"0")+IFERROR(Y77/H77,"0")+IFERROR(Y78/H78,"0")+IFERROR(Y79/H79,"0")</f>
        <v>10</v>
      </c>
      <c r="Z80" s="565">
        <f>IFERROR(IF(Z74="",0,Z74),"0")+IFERROR(IF(Z75="",0,Z75),"0")+IFERROR(IF(Z76="",0,Z76),"0")+IFERROR(IF(Z77="",0,Z77),"0")+IFERROR(IF(Z78="",0,Z78),"0")+IFERROR(IF(Z79="",0,Z79),"0")</f>
        <v>0.16486000000000003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72.240000000000009</v>
      </c>
      <c r="Y81" s="565">
        <f>IFERROR(SUM(Y74:Y79),"0")</f>
        <v>72.240000000000009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15.6</v>
      </c>
      <c r="Y83" s="56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16.47</v>
      </c>
      <c r="BN83" s="64">
        <f>IFERROR(Y83*I83/H83,"0")</f>
        <v>16.47</v>
      </c>
      <c r="BO83" s="64">
        <f>IFERROR(1/J83*(X83/H83),"0")</f>
        <v>3.125E-2</v>
      </c>
      <c r="BP83" s="64">
        <f>IFERROR(1/J83*(Y83/H83),"0")</f>
        <v>3.125E-2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2</v>
      </c>
      <c r="Y85" s="565">
        <f>IFERROR(Y83/H83,"0")+IFERROR(Y84/H84,"0")</f>
        <v>2</v>
      </c>
      <c r="Z85" s="565">
        <f>IFERROR(IF(Z83="",0,Z83),"0")+IFERROR(IF(Z84="",0,Z84),"0")</f>
        <v>3.7960000000000001E-2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15.6</v>
      </c>
      <c r="Y86" s="565">
        <f>IFERROR(SUM(Y83:Y84),"0")</f>
        <v>15.6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22.5</v>
      </c>
      <c r="Y91" s="56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5</v>
      </c>
      <c r="Y92" s="565">
        <f>IFERROR(Y89/H89,"0")+IFERROR(Y90/H90,"0")+IFERROR(Y91/H91,"0")</f>
        <v>5</v>
      </c>
      <c r="Z92" s="565">
        <f>IFERROR(IF(Z89="",0,Z89),"0")+IFERROR(IF(Z90="",0,Z90),"0")+IFERROR(IF(Z91="",0,Z91),"0")</f>
        <v>4.5100000000000001E-2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22.5</v>
      </c>
      <c r="Y93" s="565">
        <f>IFERROR(SUM(Y89:Y91),"0")</f>
        <v>22.5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40.5</v>
      </c>
      <c r="Y95" s="56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43.095000000000006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7.8125E-2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5.4</v>
      </c>
      <c r="Y98" s="564">
        <f t="shared" si="16"/>
        <v>5.4</v>
      </c>
      <c r="Z98" s="36">
        <f>IFERROR(IF(Y98=0,"",ROUNDUP(Y98/H98,0)*0.00651),"")</f>
        <v>1.302E-2</v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5.9039999999999999</v>
      </c>
      <c r="BN98" s="64">
        <f t="shared" si="18"/>
        <v>5.9039999999999999</v>
      </c>
      <c r="BO98" s="64">
        <f t="shared" si="19"/>
        <v>1.098901098901099E-2</v>
      </c>
      <c r="BP98" s="64">
        <f t="shared" si="20"/>
        <v>1.098901098901099E-2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7</v>
      </c>
      <c r="Y101" s="565">
        <f>IFERROR(Y95/H95,"0")+IFERROR(Y96/H96,"0")+IFERROR(Y97/H97,"0")+IFERROR(Y98/H98,"0")+IFERROR(Y99/H99,"0")+IFERROR(Y100/H100,"0")</f>
        <v>7</v>
      </c>
      <c r="Z101" s="565">
        <f>IFERROR(IF(Z95="",0,Z95),"0")+IFERROR(IF(Z96="",0,Z96),"0")+IFERROR(IF(Z97="",0,Z97),"0")+IFERROR(IF(Z98="",0,Z98),"0")+IFERROR(IF(Z99="",0,Z99),"0")+IFERROR(IF(Z100="",0,Z100),"0")</f>
        <v>0.10792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45.9</v>
      </c>
      <c r="Y102" s="565">
        <f>IFERROR(SUM(Y95:Y100),"0")</f>
        <v>45.9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32.4</v>
      </c>
      <c r="Y105" s="564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33.704999999999991</v>
      </c>
      <c r="BN105" s="64">
        <f>IFERROR(Y105*I105/H105,"0")</f>
        <v>33.705000000000005</v>
      </c>
      <c r="BO105" s="64">
        <f>IFERROR(1/J105*(X105/H105),"0")</f>
        <v>4.6874999999999993E-2</v>
      </c>
      <c r="BP105" s="64">
        <f>IFERROR(1/J105*(Y105/H105),"0")</f>
        <v>4.6875000000000007E-2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22.5</v>
      </c>
      <c r="Y107" s="564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23.549999999999997</v>
      </c>
      <c r="BN107" s="64">
        <f>IFERROR(Y107*I107/H107,"0")</f>
        <v>23.549999999999997</v>
      </c>
      <c r="BO107" s="64">
        <f>IFERROR(1/J107*(X107/H107),"0")</f>
        <v>3.787878787878788E-2</v>
      </c>
      <c r="BP107" s="64">
        <f>IFERROR(1/J107*(Y107/H107),"0")</f>
        <v>3.787878787878788E-2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13.5</v>
      </c>
      <c r="Y108" s="564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14.13</v>
      </c>
      <c r="BN108" s="64">
        <f>IFERROR(Y108*I108/H108,"0")</f>
        <v>14.13</v>
      </c>
      <c r="BO108" s="64">
        <f>IFERROR(1/J108*(X108/H108),"0")</f>
        <v>2.2727272727272728E-2</v>
      </c>
      <c r="BP108" s="64">
        <f>IFERROR(1/J108*(Y108/H108),"0")</f>
        <v>2.2727272727272728E-2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11</v>
      </c>
      <c r="Y109" s="565">
        <f>IFERROR(Y105/H105,"0")+IFERROR(Y106/H106,"0")+IFERROR(Y107/H107,"0")+IFERROR(Y108/H108,"0")</f>
        <v>11</v>
      </c>
      <c r="Z109" s="565">
        <f>IFERROR(IF(Z105="",0,Z105),"0")+IFERROR(IF(Z106="",0,Z106),"0")+IFERROR(IF(Z107="",0,Z107),"0")+IFERROR(IF(Z108="",0,Z108),"0")</f>
        <v>0.12909999999999999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68.400000000000006</v>
      </c>
      <c r="Y110" s="565">
        <f>IFERROR(SUM(Y105:Y108),"0")</f>
        <v>68.400000000000006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32.4</v>
      </c>
      <c r="Y112" s="564">
        <f>IFERROR(IF(X112="",0,CEILING((X112/$H112),1)*$H112),"")</f>
        <v>32.400000000000006</v>
      </c>
      <c r="Z112" s="36">
        <f>IFERROR(IF(Y112=0,"",ROUNDUP(Y112/H112,0)*0.01898),"")</f>
        <v>5.6940000000000004E-2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33.704999999999991</v>
      </c>
      <c r="BN112" s="64">
        <f>IFERROR(Y112*I112/H112,"0")</f>
        <v>33.705000000000005</v>
      </c>
      <c r="BO112" s="64">
        <f>IFERROR(1/J112*(X112/H112),"0")</f>
        <v>4.6874999999999993E-2</v>
      </c>
      <c r="BP112" s="64">
        <f>IFERROR(1/J112*(Y112/H112),"0")</f>
        <v>4.6875000000000007E-2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2.9999999999999996</v>
      </c>
      <c r="Y115" s="565">
        <f>IFERROR(Y112/H112,"0")+IFERROR(Y113/H113,"0")+IFERROR(Y114/H114,"0")</f>
        <v>3.0000000000000004</v>
      </c>
      <c r="Z115" s="565">
        <f>IFERROR(IF(Z112="",0,Z112),"0")+IFERROR(IF(Z113="",0,Z113),"0")+IFERROR(IF(Z114="",0,Z114),"0")</f>
        <v>5.6940000000000004E-2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32.4</v>
      </c>
      <c r="Y116" s="565">
        <f>IFERROR(SUM(Y112:Y114),"0")</f>
        <v>32.400000000000006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40.5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43.065000000000005</v>
      </c>
      <c r="BN118" s="64">
        <f>IFERROR(Y118*I118/H118,"0")</f>
        <v>43.065000000000005</v>
      </c>
      <c r="BO118" s="64">
        <f>IFERROR(1/J118*(X118/H118),"0")</f>
        <v>7.8125E-2</v>
      </c>
      <c r="BP118" s="64">
        <f>IFERROR(1/J118*(Y118/H118),"0")</f>
        <v>7.8125E-2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5</v>
      </c>
      <c r="Y122" s="565">
        <f>IFERROR(Y118/H118,"0")+IFERROR(Y119/H119,"0")+IFERROR(Y120/H120,"0")+IFERROR(Y121/H121,"0")</f>
        <v>5</v>
      </c>
      <c r="Z122" s="565">
        <f>IFERROR(IF(Z118="",0,Z118),"0")+IFERROR(IF(Z119="",0,Z119),"0")+IFERROR(IF(Z120="",0,Z120),"0")+IFERROR(IF(Z121="",0,Z121),"0")</f>
        <v>9.4899999999999998E-2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40.5</v>
      </c>
      <c r="Y123" s="565">
        <f>IFERROR(SUM(Y118:Y121),"0")</f>
        <v>40.5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5.6</v>
      </c>
      <c r="Y131" s="564">
        <f>IFERROR(IF(X131="",0,CEILING((X131/$H131),1)*$H131),"")</f>
        <v>5.6</v>
      </c>
      <c r="Z131" s="36">
        <f>IFERROR(IF(Y131=0,"",ROUNDUP(Y131/H131,0)*0.00651),"")</f>
        <v>1.302E-2</v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6.1359999999999992</v>
      </c>
      <c r="BN131" s="64">
        <f>IFERROR(Y131*I131/H131,"0")</f>
        <v>6.1359999999999992</v>
      </c>
      <c r="BO131" s="64">
        <f>IFERROR(1/J131*(X131/H131),"0")</f>
        <v>1.098901098901099E-2</v>
      </c>
      <c r="BP131" s="64">
        <f>IFERROR(1/J131*(Y131/H131),"0")</f>
        <v>1.098901098901099E-2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2</v>
      </c>
      <c r="Y133" s="565">
        <f>IFERROR(Y131/H131,"0")+IFERROR(Y132/H132,"0")</f>
        <v>2</v>
      </c>
      <c r="Z133" s="565">
        <f>IFERROR(IF(Z131="",0,Z131),"0")+IFERROR(IF(Z132="",0,Z132),"0")</f>
        <v>1.302E-2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5.6</v>
      </c>
      <c r="Y134" s="565">
        <f>IFERROR(SUM(Y131:Y132),"0")</f>
        <v>5.6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5.28</v>
      </c>
      <c r="Y136" s="564">
        <f>IFERROR(IF(X136="",0,CEILING((X136/$H136),1)*$H136),"")</f>
        <v>5.28</v>
      </c>
      <c r="Z136" s="36">
        <f>IFERROR(IF(Y136=0,"",ROUNDUP(Y136/H136,0)*0.00651),"")</f>
        <v>1.302E-2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5.8159999999999998</v>
      </c>
      <c r="BN136" s="64">
        <f>IFERROR(Y136*I136/H136,"0")</f>
        <v>5.8159999999999998</v>
      </c>
      <c r="BO136" s="64">
        <f>IFERROR(1/J136*(X136/H136),"0")</f>
        <v>1.098901098901099E-2</v>
      </c>
      <c r="BP136" s="64">
        <f>IFERROR(1/J136*(Y136/H136),"0")</f>
        <v>1.098901098901099E-2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2</v>
      </c>
      <c r="Y138" s="565">
        <f>IFERROR(Y136/H136,"0")+IFERROR(Y137/H137,"0")</f>
        <v>2</v>
      </c>
      <c r="Z138" s="565">
        <f>IFERROR(IF(Z136="",0,Z136),"0")+IFERROR(IF(Z137="",0,Z137),"0")</f>
        <v>1.302E-2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5.28</v>
      </c>
      <c r="Y139" s="565">
        <f>IFERROR(SUM(Y136:Y137),"0")</f>
        <v>5.28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20</v>
      </c>
      <c r="Y142" s="564">
        <f>IFERROR(IF(X142="",0,CEILING((X142/$H142),1)*$H142),"")</f>
        <v>20</v>
      </c>
      <c r="Z142" s="36">
        <f>IFERROR(IF(Y142=0,"",ROUNDUP(Y142/H142,0)*0.00902),"")</f>
        <v>4.5100000000000001E-2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21.05</v>
      </c>
      <c r="BN142" s="64">
        <f>IFERROR(Y142*I142/H142,"0")</f>
        <v>21.05</v>
      </c>
      <c r="BO142" s="64">
        <f>IFERROR(1/J142*(X142/H142),"0")</f>
        <v>3.787878787878788E-2</v>
      </c>
      <c r="BP142" s="64">
        <f>IFERROR(1/J142*(Y142/H142),"0")</f>
        <v>3.787878787878788E-2</v>
      </c>
    </row>
    <row r="143" spans="1:68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5</v>
      </c>
      <c r="Y143" s="565">
        <f>IFERROR(Y142/H142,"0")</f>
        <v>5</v>
      </c>
      <c r="Z143" s="565">
        <f>IFERROR(IF(Z142="",0,Z142),"0")</f>
        <v>4.5100000000000001E-2</v>
      </c>
      <c r="AA143" s="566"/>
      <c r="AB143" s="566"/>
      <c r="AC143" s="566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20</v>
      </c>
      <c r="Y144" s="565">
        <f>IFERROR(SUM(Y142:Y142),"0")</f>
        <v>20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36</v>
      </c>
      <c r="Y146" s="564">
        <f>IFERROR(IF(X146="",0,CEILING((X146/$H146),1)*$H146),"")</f>
        <v>36</v>
      </c>
      <c r="Z146" s="36">
        <f>IFERROR(IF(Y146=0,"",ROUNDUP(Y146/H146,0)*0.01898),"")</f>
        <v>7.5920000000000001E-2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38.340000000000003</v>
      </c>
      <c r="BN146" s="64">
        <f>IFERROR(Y146*I146/H146,"0")</f>
        <v>38.340000000000003</v>
      </c>
      <c r="BO146" s="64">
        <f>IFERROR(1/J146*(X146/H146),"0")</f>
        <v>6.25E-2</v>
      </c>
      <c r="BP146" s="64">
        <f>IFERROR(1/J146*(Y146/H146),"0")</f>
        <v>6.25E-2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21</v>
      </c>
      <c r="Y147" s="564">
        <f>IFERROR(IF(X147="",0,CEILING((X147/$H147),1)*$H147),"")</f>
        <v>21</v>
      </c>
      <c r="Z147" s="36">
        <f>IFERROR(IF(Y147=0,"",ROUNDUP(Y147/H147,0)*0.00651),"")</f>
        <v>3.2550000000000003E-2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22.349999999999998</v>
      </c>
      <c r="BN147" s="64">
        <f>IFERROR(Y147*I147/H147,"0")</f>
        <v>22.349999999999998</v>
      </c>
      <c r="BO147" s="64">
        <f>IFERROR(1/J147*(X147/H147),"0")</f>
        <v>2.7472527472527476E-2</v>
      </c>
      <c r="BP147" s="64">
        <f>IFERROR(1/J147*(Y147/H147),"0")</f>
        <v>2.7472527472527476E-2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18</v>
      </c>
      <c r="Y148" s="564">
        <f>IFERROR(IF(X148="",0,CEILING((X148/$H148),1)*$H148),"")</f>
        <v>18</v>
      </c>
      <c r="Z148" s="36">
        <f>IFERROR(IF(Y148=0,"",ROUNDUP(Y148/H148,0)*0.01898),"")</f>
        <v>3.7960000000000001E-2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19.170000000000002</v>
      </c>
      <c r="BN148" s="64">
        <f>IFERROR(Y148*I148/H148,"0")</f>
        <v>19.170000000000002</v>
      </c>
      <c r="BO148" s="64">
        <f>IFERROR(1/J148*(X148/H148),"0")</f>
        <v>3.125E-2</v>
      </c>
      <c r="BP148" s="64">
        <f>IFERROR(1/J148*(Y148/H148),"0")</f>
        <v>3.125E-2</v>
      </c>
    </row>
    <row r="149" spans="1:68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11</v>
      </c>
      <c r="Y149" s="565">
        <f>IFERROR(Y146/H146,"0")+IFERROR(Y147/H147,"0")+IFERROR(Y148/H148,"0")</f>
        <v>11</v>
      </c>
      <c r="Z149" s="565">
        <f>IFERROR(IF(Z146="",0,Z146),"0")+IFERROR(IF(Z147="",0,Z147),"0")+IFERROR(IF(Z148="",0,Z148),"0")</f>
        <v>0.14643</v>
      </c>
      <c r="AA149" s="566"/>
      <c r="AB149" s="566"/>
      <c r="AC149" s="566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75</v>
      </c>
      <c r="Y150" s="565">
        <f>IFERROR(SUM(Y146:Y148),"0")</f>
        <v>75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9.9</v>
      </c>
      <c r="Y154" s="564">
        <f>IFERROR(IF(X154="",0,CEILING((X154/$H154),1)*$H154),"")</f>
        <v>9.9</v>
      </c>
      <c r="Z154" s="36">
        <f>IFERROR(IF(Y154=0,"",ROUNDUP(Y154/H154,0)*0.00502),"")</f>
        <v>2.5100000000000001E-2</v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10.400000000000002</v>
      </c>
      <c r="BN154" s="64">
        <f>IFERROR(Y154*I154/H154,"0")</f>
        <v>10.400000000000002</v>
      </c>
      <c r="BO154" s="64">
        <f>IFERROR(1/J154*(X154/H154),"0")</f>
        <v>2.1367521367521368E-2</v>
      </c>
      <c r="BP154" s="64">
        <f>IFERROR(1/J154*(Y154/H154),"0")</f>
        <v>2.1367521367521368E-2</v>
      </c>
    </row>
    <row r="155" spans="1:68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5</v>
      </c>
      <c r="Y155" s="565">
        <f>IFERROR(Y154/H154,"0")</f>
        <v>5</v>
      </c>
      <c r="Z155" s="565">
        <f>IFERROR(IF(Z154="",0,Z154),"0")</f>
        <v>2.5100000000000001E-2</v>
      </c>
      <c r="AA155" s="566"/>
      <c r="AB155" s="566"/>
      <c r="AC155" s="566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9.9</v>
      </c>
      <c r="Y156" s="565">
        <f>IFERROR(SUM(Y154:Y154),"0")</f>
        <v>9.9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21</v>
      </c>
      <c r="Y158" s="564">
        <f t="shared" ref="Y158:Y166" si="21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22.349999999999998</v>
      </c>
      <c r="BN158" s="64">
        <f t="shared" ref="BN158:BN166" si="23">IFERROR(Y158*I158/H158,"0")</f>
        <v>22.349999999999998</v>
      </c>
      <c r="BO158" s="64">
        <f t="shared" ref="BO158:BO166" si="24">IFERROR(1/J158*(X158/H158),"0")</f>
        <v>3.787878787878788E-2</v>
      </c>
      <c r="BP158" s="64">
        <f t="shared" ref="BP158:BP166" si="25">IFERROR(1/J158*(Y158/H158),"0")</f>
        <v>3.787878787878788E-2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21</v>
      </c>
      <c r="Y159" s="564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22.349999999999998</v>
      </c>
      <c r="BN159" s="64">
        <f t="shared" si="23"/>
        <v>22.349999999999998</v>
      </c>
      <c r="BO159" s="64">
        <f t="shared" si="24"/>
        <v>3.787878787878788E-2</v>
      </c>
      <c r="BP159" s="64">
        <f t="shared" si="25"/>
        <v>3.787878787878788E-2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21</v>
      </c>
      <c r="Y160" s="564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22.049999999999997</v>
      </c>
      <c r="BN160" s="64">
        <f t="shared" si="23"/>
        <v>22.049999999999997</v>
      </c>
      <c r="BO160" s="64">
        <f t="shared" si="24"/>
        <v>3.787878787878788E-2</v>
      </c>
      <c r="BP160" s="64">
        <f t="shared" si="25"/>
        <v>3.787878787878788E-2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10.5</v>
      </c>
      <c r="Y161" s="564">
        <f t="shared" si="21"/>
        <v>10.5</v>
      </c>
      <c r="Z161" s="36">
        <f>IFERROR(IF(Y161=0,"",ROUNDUP(Y161/H161,0)*0.00502),"")</f>
        <v>2.5100000000000001E-2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11.149999999999999</v>
      </c>
      <c r="BN161" s="64">
        <f t="shared" si="23"/>
        <v>11.149999999999999</v>
      </c>
      <c r="BO161" s="64">
        <f t="shared" si="24"/>
        <v>2.1367521367521368E-2</v>
      </c>
      <c r="BP161" s="64">
        <f t="shared" si="25"/>
        <v>2.1367521367521368E-2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10.5</v>
      </c>
      <c r="Y162" s="564">
        <f t="shared" si="21"/>
        <v>10.5</v>
      </c>
      <c r="Z162" s="36">
        <f>IFERROR(IF(Y162=0,"",ROUNDUP(Y162/H162,0)*0.00502),"")</f>
        <v>2.5100000000000001E-2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11.149999999999999</v>
      </c>
      <c r="BN162" s="64">
        <f t="shared" si="23"/>
        <v>11.149999999999999</v>
      </c>
      <c r="BO162" s="64">
        <f t="shared" si="24"/>
        <v>2.1367521367521368E-2</v>
      </c>
      <c r="BP162" s="64">
        <f t="shared" si="25"/>
        <v>2.1367521367521368E-2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9</v>
      </c>
      <c r="Y163" s="564">
        <f t="shared" si="21"/>
        <v>9</v>
      </c>
      <c r="Z163" s="36">
        <f>IFERROR(IF(Y163=0,"",ROUNDUP(Y163/H163,0)*0.00502),"")</f>
        <v>2.5100000000000001E-2</v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9.65</v>
      </c>
      <c r="BN163" s="64">
        <f t="shared" si="23"/>
        <v>9.65</v>
      </c>
      <c r="BO163" s="64">
        <f t="shared" si="24"/>
        <v>2.1367521367521368E-2</v>
      </c>
      <c r="BP163" s="64">
        <f t="shared" si="25"/>
        <v>2.1367521367521368E-2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10.5</v>
      </c>
      <c r="Y164" s="564">
        <f t="shared" si="21"/>
        <v>10.5</v>
      </c>
      <c r="Z164" s="36">
        <f>IFERROR(IF(Y164=0,"",ROUNDUP(Y164/H164,0)*0.00502),"")</f>
        <v>2.5100000000000001E-2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11</v>
      </c>
      <c r="BN164" s="64">
        <f t="shared" si="23"/>
        <v>11</v>
      </c>
      <c r="BO164" s="64">
        <f t="shared" si="24"/>
        <v>2.1367521367521368E-2</v>
      </c>
      <c r="BP164" s="64">
        <f t="shared" si="25"/>
        <v>2.1367521367521368E-2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10.5</v>
      </c>
      <c r="Y165" s="564">
        <f t="shared" si="21"/>
        <v>12</v>
      </c>
      <c r="Z165" s="36">
        <f>IFERROR(IF(Y165=0,"",ROUNDUP(Y165/H165,0)*0.00651),"")</f>
        <v>3.2550000000000003E-2</v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11.2875</v>
      </c>
      <c r="BN165" s="64">
        <f t="shared" si="23"/>
        <v>12.9</v>
      </c>
      <c r="BO165" s="64">
        <f t="shared" si="24"/>
        <v>2.403846153846154E-2</v>
      </c>
      <c r="BP165" s="64">
        <f t="shared" si="25"/>
        <v>2.7472527472527476E-2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39.375</v>
      </c>
      <c r="Y167" s="565">
        <f>IFERROR(Y158/H158,"0")+IFERROR(Y159/H159,"0")+IFERROR(Y160/H160,"0")+IFERROR(Y161/H161,"0")+IFERROR(Y162/H162,"0")+IFERROR(Y163/H163,"0")+IFERROR(Y164/H164,"0")+IFERROR(Y165/H165,"0")+IFERROR(Y166/H166,"0")</f>
        <v>40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0.26825000000000004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114</v>
      </c>
      <c r="Y168" s="565">
        <f>IFERROR(SUM(Y158:Y166),"0")</f>
        <v>115.5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1.26</v>
      </c>
      <c r="Y170" s="564">
        <f>IFERROR(IF(X170="",0,CEILING((X170/$H170),1)*$H170),"")</f>
        <v>1.26</v>
      </c>
      <c r="Z170" s="36">
        <f>IFERROR(IF(Y170=0,"",ROUNDUP(Y170/H170,0)*0.0059),"")</f>
        <v>5.8999999999999999E-3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1.45</v>
      </c>
      <c r="BN170" s="64">
        <f>IFERROR(Y170*I170/H170,"0")</f>
        <v>1.45</v>
      </c>
      <c r="BO170" s="64">
        <f>IFERROR(1/J170*(X170/H170),"0")</f>
        <v>4.6296296296296294E-3</v>
      </c>
      <c r="BP170" s="64">
        <f>IFERROR(1/J170*(Y170/H170),"0")</f>
        <v>4.6296296296296294E-3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1.26</v>
      </c>
      <c r="Y171" s="564">
        <f>IFERROR(IF(X171="",0,CEILING((X171/$H171),1)*$H171),"")</f>
        <v>1.26</v>
      </c>
      <c r="Z171" s="36">
        <f>IFERROR(IF(Y171=0,"",ROUNDUP(Y171/H171,0)*0.0059),"")</f>
        <v>5.8999999999999999E-3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1.45</v>
      </c>
      <c r="BN171" s="64">
        <f>IFERROR(Y171*I171/H171,"0")</f>
        <v>1.45</v>
      </c>
      <c r="BO171" s="64">
        <f>IFERROR(1/J171*(X171/H171),"0")</f>
        <v>4.6296296296296294E-3</v>
      </c>
      <c r="BP171" s="64">
        <f>IFERROR(1/J171*(Y171/H171),"0")</f>
        <v>4.6296296296296294E-3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1.26</v>
      </c>
      <c r="Y172" s="56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1.45</v>
      </c>
      <c r="BN172" s="64">
        <f>IFERROR(Y172*I172/H172,"0")</f>
        <v>1.45</v>
      </c>
      <c r="BO172" s="64">
        <f>IFERROR(1/J172*(X172/H172),"0")</f>
        <v>4.6296296296296294E-3</v>
      </c>
      <c r="BP172" s="64">
        <f>IFERROR(1/J172*(Y172/H172),"0")</f>
        <v>4.6296296296296294E-3</v>
      </c>
    </row>
    <row r="173" spans="1:68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3</v>
      </c>
      <c r="Y173" s="565">
        <f>IFERROR(Y170/H170,"0")+IFERROR(Y171/H171,"0")+IFERROR(Y172/H172,"0")</f>
        <v>3</v>
      </c>
      <c r="Z173" s="565">
        <f>IFERROR(IF(Z170="",0,Z170),"0")+IFERROR(IF(Z171="",0,Z171),"0")+IFERROR(IF(Z172="",0,Z172),"0")</f>
        <v>1.77E-2</v>
      </c>
      <c r="AA173" s="566"/>
      <c r="AB173" s="566"/>
      <c r="AC173" s="566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3.7800000000000002</v>
      </c>
      <c r="Y174" s="565">
        <f>IFERROR(SUM(Y170:Y172),"0")</f>
        <v>3.7800000000000002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32.4</v>
      </c>
      <c r="Y186" s="564">
        <f>IFERROR(IF(X186="",0,CEILING((X186/$H186),1)*$H186),"")</f>
        <v>32.400000000000006</v>
      </c>
      <c r="Z186" s="36">
        <f>IFERROR(IF(Y186=0,"",ROUNDUP(Y186/H186,0)*0.01898),"")</f>
        <v>5.6940000000000004E-2</v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33.704999999999991</v>
      </c>
      <c r="BN186" s="64">
        <f>IFERROR(Y186*I186/H186,"0")</f>
        <v>33.705000000000005</v>
      </c>
      <c r="BO186" s="64">
        <f>IFERROR(1/J186*(X186/H186),"0")</f>
        <v>4.6874999999999993E-2</v>
      </c>
      <c r="BP186" s="64">
        <f>IFERROR(1/J186*(Y186/H186),"0")</f>
        <v>4.6875000000000007E-2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2.9999999999999996</v>
      </c>
      <c r="Y188" s="565">
        <f>IFERROR(Y186/H186,"0")+IFERROR(Y187/H187,"0")</f>
        <v>3.0000000000000004</v>
      </c>
      <c r="Z188" s="565">
        <f>IFERROR(IF(Z186="",0,Z186),"0")+IFERROR(IF(Z187="",0,Z187),"0")</f>
        <v>5.6940000000000004E-2</v>
      </c>
      <c r="AA188" s="566"/>
      <c r="AB188" s="566"/>
      <c r="AC188" s="566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32.4</v>
      </c>
      <c r="Y189" s="565">
        <f>IFERROR(SUM(Y186:Y187),"0")</f>
        <v>32.400000000000006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27</v>
      </c>
      <c r="Y191" s="564">
        <f t="shared" ref="Y191:Y198" si="26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28.049999999999997</v>
      </c>
      <c r="BN191" s="64">
        <f t="shared" ref="BN191:BN198" si="28">IFERROR(Y191*I191/H191,"0")</f>
        <v>28.049999999999997</v>
      </c>
      <c r="BO191" s="64">
        <f t="shared" ref="BO191:BO198" si="29">IFERROR(1/J191*(X191/H191),"0")</f>
        <v>3.787878787878788E-2</v>
      </c>
      <c r="BP191" s="64">
        <f t="shared" ref="BP191:BP198" si="30">IFERROR(1/J191*(Y191/H191),"0")</f>
        <v>3.787878787878788E-2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27</v>
      </c>
      <c r="Y192" s="564">
        <f t="shared" si="26"/>
        <v>27</v>
      </c>
      <c r="Z192" s="36">
        <f>IFERROR(IF(Y192=0,"",ROUNDUP(Y192/H192,0)*0.00902),"")</f>
        <v>4.5100000000000001E-2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28.049999999999997</v>
      </c>
      <c r="BN192" s="64">
        <f t="shared" si="28"/>
        <v>28.049999999999997</v>
      </c>
      <c r="BO192" s="64">
        <f t="shared" si="29"/>
        <v>3.787878787878788E-2</v>
      </c>
      <c r="BP192" s="64">
        <f t="shared" si="30"/>
        <v>3.787878787878788E-2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27</v>
      </c>
      <c r="Y193" s="564">
        <f t="shared" si="26"/>
        <v>27</v>
      </c>
      <c r="Z193" s="36">
        <f>IFERROR(IF(Y193=0,"",ROUNDUP(Y193/H193,0)*0.00902),"")</f>
        <v>4.5100000000000001E-2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28.049999999999997</v>
      </c>
      <c r="BN193" s="64">
        <f t="shared" si="28"/>
        <v>28.049999999999997</v>
      </c>
      <c r="BO193" s="64">
        <f t="shared" si="29"/>
        <v>3.787878787878788E-2</v>
      </c>
      <c r="BP193" s="64">
        <f t="shared" si="30"/>
        <v>3.787878787878788E-2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27</v>
      </c>
      <c r="Y194" s="564">
        <f t="shared" si="26"/>
        <v>27</v>
      </c>
      <c r="Z194" s="36">
        <f>IFERROR(IF(Y194=0,"",ROUNDUP(Y194/H194,0)*0.00902),"")</f>
        <v>4.5100000000000001E-2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28.049999999999997</v>
      </c>
      <c r="BN194" s="64">
        <f t="shared" si="28"/>
        <v>28.049999999999997</v>
      </c>
      <c r="BO194" s="64">
        <f t="shared" si="29"/>
        <v>3.787878787878788E-2</v>
      </c>
      <c r="BP194" s="64">
        <f t="shared" si="30"/>
        <v>3.787878787878788E-2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9</v>
      </c>
      <c r="Y195" s="564">
        <f t="shared" si="26"/>
        <v>9</v>
      </c>
      <c r="Z195" s="36">
        <f>IFERROR(IF(Y195=0,"",ROUNDUP(Y195/H195,0)*0.00502),"")</f>
        <v>2.5100000000000001E-2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9.65</v>
      </c>
      <c r="BN195" s="64">
        <f t="shared" si="28"/>
        <v>9.65</v>
      </c>
      <c r="BO195" s="64">
        <f t="shared" si="29"/>
        <v>2.1367521367521368E-2</v>
      </c>
      <c r="BP195" s="64">
        <f t="shared" si="30"/>
        <v>2.1367521367521368E-2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9</v>
      </c>
      <c r="Y196" s="564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9.4999999999999982</v>
      </c>
      <c r="BN196" s="64">
        <f t="shared" si="28"/>
        <v>9.4999999999999982</v>
      </c>
      <c r="BO196" s="64">
        <f t="shared" si="29"/>
        <v>2.1367521367521368E-2</v>
      </c>
      <c r="BP196" s="64">
        <f t="shared" si="30"/>
        <v>2.1367521367521368E-2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9</v>
      </c>
      <c r="Y197" s="564">
        <f t="shared" si="26"/>
        <v>9</v>
      </c>
      <c r="Z197" s="36">
        <f>IFERROR(IF(Y197=0,"",ROUNDUP(Y197/H197,0)*0.00502),"")</f>
        <v>2.5100000000000001E-2</v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9.4999999999999982</v>
      </c>
      <c r="BN197" s="64">
        <f t="shared" si="28"/>
        <v>9.4999999999999982</v>
      </c>
      <c r="BO197" s="64">
        <f t="shared" si="29"/>
        <v>2.1367521367521368E-2</v>
      </c>
      <c r="BP197" s="64">
        <f t="shared" si="30"/>
        <v>2.1367521367521368E-2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9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9.4999999999999982</v>
      </c>
      <c r="BN198" s="64">
        <f t="shared" si="28"/>
        <v>9.4999999999999982</v>
      </c>
      <c r="BO198" s="64">
        <f t="shared" si="29"/>
        <v>2.1367521367521368E-2</v>
      </c>
      <c r="BP198" s="64">
        <f t="shared" si="30"/>
        <v>2.1367521367521368E-2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40</v>
      </c>
      <c r="Y199" s="565">
        <f>IFERROR(Y191/H191,"0")+IFERROR(Y192/H192,"0")+IFERROR(Y193/H193,"0")+IFERROR(Y194/H194,"0")+IFERROR(Y195/H195,"0")+IFERROR(Y196/H196,"0")+IFERROR(Y197/H197,"0")+IFERROR(Y198/H198,"0")</f>
        <v>40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0.28080000000000005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144</v>
      </c>
      <c r="Y200" s="565">
        <f>IFERROR(SUM(Y191:Y198),"0")</f>
        <v>144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24.3</v>
      </c>
      <c r="Y202" s="564">
        <f t="shared" ref="Y202:Y210" si="31">IFERROR(IF(X202="",0,CEILING((X202/$H202),1)*$H202),"")</f>
        <v>24.299999999999997</v>
      </c>
      <c r="Z202" s="36">
        <f>IFERROR(IF(Y202=0,"",ROUNDUP(Y202/H202,0)*0.01898),"")</f>
        <v>5.6940000000000004E-2</v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25.856999999999999</v>
      </c>
      <c r="BN202" s="64">
        <f t="shared" ref="BN202:BN210" si="33">IFERROR(Y202*I202/H202,"0")</f>
        <v>25.856999999999996</v>
      </c>
      <c r="BO202" s="64">
        <f t="shared" ref="BO202:BO210" si="34">IFERROR(1/J202*(X202/H202),"0")</f>
        <v>4.6875E-2</v>
      </c>
      <c r="BP202" s="64">
        <f t="shared" ref="BP202:BP210" si="35">IFERROR(1/J202*(Y202/H202),"0")</f>
        <v>4.6875E-2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24.3</v>
      </c>
      <c r="Y203" s="564">
        <f t="shared" si="31"/>
        <v>24.299999999999997</v>
      </c>
      <c r="Z203" s="36">
        <f>IFERROR(IF(Y203=0,"",ROUNDUP(Y203/H203,0)*0.01898),"")</f>
        <v>5.6940000000000004E-2</v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25.803000000000004</v>
      </c>
      <c r="BN203" s="64">
        <f t="shared" si="33"/>
        <v>25.803000000000001</v>
      </c>
      <c r="BO203" s="64">
        <f t="shared" si="34"/>
        <v>4.6875E-2</v>
      </c>
      <c r="BP203" s="64">
        <f t="shared" si="35"/>
        <v>4.6875E-2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24.3</v>
      </c>
      <c r="Y204" s="564">
        <f t="shared" si="31"/>
        <v>26.099999999999998</v>
      </c>
      <c r="Z204" s="36">
        <f>IFERROR(IF(Y204=0,"",ROUNDUP(Y204/H204,0)*0.01898),"")</f>
        <v>5.6940000000000004E-2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25.749620689655174</v>
      </c>
      <c r="BN204" s="64">
        <f t="shared" si="33"/>
        <v>27.656999999999996</v>
      </c>
      <c r="BO204" s="64">
        <f t="shared" si="34"/>
        <v>4.3642241379310352E-2</v>
      </c>
      <c r="BP204" s="64">
        <f t="shared" si="35"/>
        <v>4.6875E-2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4.8</v>
      </c>
      <c r="Y205" s="564">
        <f t="shared" si="31"/>
        <v>4.8</v>
      </c>
      <c r="Z205" s="36">
        <f t="shared" ref="Z205:Z210" si="36">IFERROR(IF(Y205=0,"",ROUNDUP(Y205/H205,0)*0.00651),"")</f>
        <v>1.302E-2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5.34</v>
      </c>
      <c r="BN205" s="64">
        <f t="shared" si="33"/>
        <v>5.34</v>
      </c>
      <c r="BO205" s="64">
        <f t="shared" si="34"/>
        <v>1.098901098901099E-2</v>
      </c>
      <c r="BP205" s="64">
        <f t="shared" si="35"/>
        <v>1.098901098901099E-2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4.8</v>
      </c>
      <c r="Y207" s="564">
        <f t="shared" si="31"/>
        <v>4.8</v>
      </c>
      <c r="Z207" s="36">
        <f t="shared" si="36"/>
        <v>1.302E-2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5.3040000000000003</v>
      </c>
      <c r="BN207" s="64">
        <f t="shared" si="33"/>
        <v>5.3040000000000003</v>
      </c>
      <c r="BO207" s="64">
        <f t="shared" si="34"/>
        <v>1.098901098901099E-2</v>
      </c>
      <c r="BP207" s="64">
        <f t="shared" si="35"/>
        <v>1.098901098901099E-2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4.8</v>
      </c>
      <c r="Y208" s="564">
        <f t="shared" si="31"/>
        <v>4.8</v>
      </c>
      <c r="Z208" s="36">
        <f t="shared" si="36"/>
        <v>1.302E-2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5.3040000000000003</v>
      </c>
      <c r="BN208" s="64">
        <f t="shared" si="33"/>
        <v>5.3040000000000003</v>
      </c>
      <c r="BO208" s="64">
        <f t="shared" si="34"/>
        <v>1.098901098901099E-2</v>
      </c>
      <c r="BP208" s="64">
        <f t="shared" si="35"/>
        <v>1.098901098901099E-2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4.8</v>
      </c>
      <c r="Y209" s="564">
        <f t="shared" si="31"/>
        <v>4.8</v>
      </c>
      <c r="Z209" s="36">
        <f t="shared" si="36"/>
        <v>1.302E-2</v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5.3040000000000003</v>
      </c>
      <c r="BN209" s="64">
        <f t="shared" si="33"/>
        <v>5.3040000000000003</v>
      </c>
      <c r="BO209" s="64">
        <f t="shared" si="34"/>
        <v>1.098901098901099E-2</v>
      </c>
      <c r="BP209" s="64">
        <f t="shared" si="35"/>
        <v>1.098901098901099E-2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4.8</v>
      </c>
      <c r="Y210" s="564">
        <f t="shared" si="31"/>
        <v>4.8</v>
      </c>
      <c r="Z210" s="36">
        <f t="shared" si="36"/>
        <v>1.302E-2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5.3159999999999998</v>
      </c>
      <c r="BN210" s="64">
        <f t="shared" si="33"/>
        <v>5.3159999999999998</v>
      </c>
      <c r="BO210" s="64">
        <f t="shared" si="34"/>
        <v>1.098901098901099E-2</v>
      </c>
      <c r="BP210" s="64">
        <f t="shared" si="35"/>
        <v>1.098901098901099E-2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18.793103448275865</v>
      </c>
      <c r="Y211" s="565">
        <f>IFERROR(Y202/H202,"0")+IFERROR(Y203/H203,"0")+IFERROR(Y204/H204,"0")+IFERROR(Y205/H205,"0")+IFERROR(Y206/H206,"0")+IFERROR(Y207/H207,"0")+IFERROR(Y208/H208,"0")+IFERROR(Y209/H209,"0")+IFERROR(Y210/H210,"0")</f>
        <v>19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0.23592000000000005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96.899999999999991</v>
      </c>
      <c r="Y212" s="565">
        <f>IFERROR(SUM(Y202:Y210),"0")</f>
        <v>98.699999999999974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19.8</v>
      </c>
      <c r="Y230" s="564">
        <f>IFERROR(IF(X230="",0,CEILING((X230/$H230),1)*$H230),"")</f>
        <v>19.8</v>
      </c>
      <c r="Z230" s="36">
        <f>IFERROR(IF(Y230=0,"",ROUNDUP(Y230/H230,0)*0.00502),"")</f>
        <v>5.0200000000000002E-2</v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20.800000000000004</v>
      </c>
      <c r="BN230" s="64">
        <f>IFERROR(Y230*I230/H230,"0")</f>
        <v>20.800000000000004</v>
      </c>
      <c r="BO230" s="64">
        <f>IFERROR(1/J230*(X230/H230),"0")</f>
        <v>4.2735042735042736E-2</v>
      </c>
      <c r="BP230" s="64">
        <f>IFERROR(1/J230*(Y230/H230),"0")</f>
        <v>4.2735042735042736E-2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10</v>
      </c>
      <c r="Y232" s="565">
        <f>IFERROR(Y230/H230,"0")+IFERROR(Y231/H231,"0")</f>
        <v>10</v>
      </c>
      <c r="Z232" s="565">
        <f>IFERROR(IF(Z230="",0,Z230),"0")+IFERROR(IF(Z231="",0,Z231),"0")</f>
        <v>5.0200000000000002E-2</v>
      </c>
      <c r="AA232" s="566"/>
      <c r="AB232" s="566"/>
      <c r="AC232" s="566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19.8</v>
      </c>
      <c r="Y233" s="565">
        <f>IFERROR(SUM(Y230:Y231),"0")</f>
        <v>19.8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1.2</v>
      </c>
      <c r="Y235" s="564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1.3166666666666667</v>
      </c>
      <c r="BN235" s="64">
        <f>IFERROR(Y235*I235/H235,"0")</f>
        <v>1.9750000000000001</v>
      </c>
      <c r="BO235" s="64">
        <f>IFERROR(1/J235*(X235/H235),"0")</f>
        <v>3.0864197530864196E-3</v>
      </c>
      <c r="BP235" s="64">
        <f>IFERROR(1/J235*(Y235/H235),"0")</f>
        <v>4.6296296296296294E-3</v>
      </c>
    </row>
    <row r="236" spans="1:68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0.66666666666666663</v>
      </c>
      <c r="Y236" s="565">
        <f>IFERROR(Y235/H235,"0")</f>
        <v>1</v>
      </c>
      <c r="Z236" s="565">
        <f>IFERROR(IF(Z235="",0,Z235),"0")</f>
        <v>5.8999999999999999E-3</v>
      </c>
      <c r="AA236" s="566"/>
      <c r="AB236" s="566"/>
      <c r="AC236" s="566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1.2</v>
      </c>
      <c r="Y237" s="565">
        <f>IFERROR(SUM(Y235:Y235),"0")</f>
        <v>1.8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0.9</v>
      </c>
      <c r="Y241" s="564">
        <f>IFERROR(IF(X241="",0,CEILING((X241/$H241),1)*$H241),"")</f>
        <v>0.9</v>
      </c>
      <c r="Z241" s="36">
        <f>IFERROR(IF(Y241=0,"",ROUNDUP(Y241/H241,0)*0.0059),"")</f>
        <v>5.8999999999999999E-3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1.0900000000000001</v>
      </c>
      <c r="BN241" s="64">
        <f>IFERROR(Y241*I241/H241,"0")</f>
        <v>1.0900000000000001</v>
      </c>
      <c r="BO241" s="64">
        <f>IFERROR(1/J241*(X241/H241),"0")</f>
        <v>4.6296296296296294E-3</v>
      </c>
      <c r="BP241" s="64">
        <f>IFERROR(1/J241*(Y241/H241),"0")</f>
        <v>4.6296296296296294E-3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0.9</v>
      </c>
      <c r="Y242" s="564">
        <f>IFERROR(IF(X242="",0,CEILING((X242/$H242),1)*$H242),"")</f>
        <v>0.99</v>
      </c>
      <c r="Z242" s="36">
        <f>IFERROR(IF(Y242=0,"",ROUNDUP(Y242/H242,0)*0.0059),"")</f>
        <v>5.8999999999999999E-3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1.0727272727272728</v>
      </c>
      <c r="BN242" s="64">
        <f>IFERROR(Y242*I242/H242,"0")</f>
        <v>1.18</v>
      </c>
      <c r="BO242" s="64">
        <f>IFERROR(1/J242*(X242/H242),"0")</f>
        <v>4.2087542087542087E-3</v>
      </c>
      <c r="BP242" s="64">
        <f>IFERROR(1/J242*(Y242/H242),"0")</f>
        <v>4.6296296296296294E-3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0.9</v>
      </c>
      <c r="Y243" s="564">
        <f>IFERROR(IF(X243="",0,CEILING((X243/$H243),1)*$H243),"")</f>
        <v>0.99</v>
      </c>
      <c r="Z243" s="36">
        <f>IFERROR(IF(Y243=0,"",ROUNDUP(Y243/H243,0)*0.0059),"")</f>
        <v>5.8999999999999999E-3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1.0727272727272728</v>
      </c>
      <c r="BN243" s="64">
        <f>IFERROR(Y243*I243/H243,"0")</f>
        <v>1.18</v>
      </c>
      <c r="BO243" s="64">
        <f>IFERROR(1/J243*(X243/H243),"0")</f>
        <v>4.2087542087542087E-3</v>
      </c>
      <c r="BP243" s="64">
        <f>IFERROR(1/J243*(Y243/H243),"0")</f>
        <v>4.6296296296296294E-3</v>
      </c>
    </row>
    <row r="244" spans="1:68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2.8181818181818183</v>
      </c>
      <c r="Y244" s="565">
        <f>IFERROR(Y239/H239,"0")+IFERROR(Y240/H240,"0")+IFERROR(Y241/H241,"0")+IFERROR(Y242/H242,"0")+IFERROR(Y243/H243,"0")</f>
        <v>3</v>
      </c>
      <c r="Z244" s="565">
        <f>IFERROR(IF(Z239="",0,Z239),"0")+IFERROR(IF(Z240="",0,Z240),"0")+IFERROR(IF(Z241="",0,Z241),"0")+IFERROR(IF(Z242="",0,Z242),"0")+IFERROR(IF(Z243="",0,Z243),"0")</f>
        <v>1.77E-2</v>
      </c>
      <c r="AA244" s="566"/>
      <c r="AB244" s="566"/>
      <c r="AC244" s="566"/>
    </row>
    <row r="245" spans="1:68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2.7</v>
      </c>
      <c r="Y245" s="565">
        <f>IFERROR(SUM(Y239:Y243),"0")</f>
        <v>2.88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108</v>
      </c>
      <c r="Y248" s="564">
        <f>IFERROR(IF(X248="",0,CEILING((X248/$H248),1)*$H248),"")</f>
        <v>108</v>
      </c>
      <c r="Z248" s="36">
        <f>IFERROR(IF(Y248=0,"",ROUNDUP(Y248/H248,0)*0.01898),"")</f>
        <v>0.1898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112.34999999999998</v>
      </c>
      <c r="BN248" s="64">
        <f>IFERROR(Y248*I248/H248,"0")</f>
        <v>112.34999999999998</v>
      </c>
      <c r="BO248" s="64">
        <f>IFERROR(1/J248*(X248/H248),"0")</f>
        <v>0.15625</v>
      </c>
      <c r="BP248" s="64">
        <f>IFERROR(1/J248*(Y248/H248),"0")</f>
        <v>0.15625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216</v>
      </c>
      <c r="Y249" s="564">
        <f>IFERROR(IF(X249="",0,CEILING((X249/$H249),1)*$H249),"")</f>
        <v>216</v>
      </c>
      <c r="Z249" s="36">
        <f>IFERROR(IF(Y249=0,"",ROUNDUP(Y249/H249,0)*0.01898),"")</f>
        <v>0.37959999999999999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224.69999999999996</v>
      </c>
      <c r="BN249" s="64">
        <f>IFERROR(Y249*I249/H249,"0")</f>
        <v>224.69999999999996</v>
      </c>
      <c r="BO249" s="64">
        <f>IFERROR(1/J249*(X249/H249),"0")</f>
        <v>0.3125</v>
      </c>
      <c r="BP249" s="64">
        <f>IFERROR(1/J249*(Y249/H249),"0")</f>
        <v>0.3125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64.8</v>
      </c>
      <c r="Y250" s="564">
        <f>IFERROR(IF(X250="",0,CEILING((X250/$H250),1)*$H250),"")</f>
        <v>64.800000000000011</v>
      </c>
      <c r="Z250" s="36">
        <f>IFERROR(IF(Y250=0,"",ROUNDUP(Y250/H250,0)*0.01898),"")</f>
        <v>0.11388000000000001</v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67.409999999999982</v>
      </c>
      <c r="BN250" s="64">
        <f>IFERROR(Y250*I250/H250,"0")</f>
        <v>67.410000000000011</v>
      </c>
      <c r="BO250" s="64">
        <f>IFERROR(1/J250*(X250/H250),"0")</f>
        <v>9.3749999999999986E-2</v>
      </c>
      <c r="BP250" s="64">
        <f>IFERROR(1/J250*(Y250/H250),"0")</f>
        <v>9.3750000000000014E-2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20</v>
      </c>
      <c r="Y252" s="564">
        <f>IFERROR(IF(X252="",0,CEILING((X252/$H252),1)*$H252),"")</f>
        <v>20</v>
      </c>
      <c r="Z252" s="36">
        <f>IFERROR(IF(Y252=0,"",ROUNDUP(Y252/H252,0)*0.00902),"")</f>
        <v>4.5100000000000001E-2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21.05</v>
      </c>
      <c r="BN252" s="64">
        <f>IFERROR(Y252*I252/H252,"0")</f>
        <v>21.05</v>
      </c>
      <c r="BO252" s="64">
        <f>IFERROR(1/J252*(X252/H252),"0")</f>
        <v>3.787878787878788E-2</v>
      </c>
      <c r="BP252" s="64">
        <f>IFERROR(1/J252*(Y252/H252),"0")</f>
        <v>3.787878787878788E-2</v>
      </c>
    </row>
    <row r="253" spans="1:68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41</v>
      </c>
      <c r="Y253" s="565">
        <f>IFERROR(Y248/H248,"0")+IFERROR(Y249/H249,"0")+IFERROR(Y250/H250,"0")+IFERROR(Y251/H251,"0")+IFERROR(Y252/H252,"0")</f>
        <v>41</v>
      </c>
      <c r="Z253" s="565">
        <f>IFERROR(IF(Z248="",0,Z248),"0")+IFERROR(IF(Z249="",0,Z249),"0")+IFERROR(IF(Z250="",0,Z250),"0")+IFERROR(IF(Z251="",0,Z251),"0")+IFERROR(IF(Z252="",0,Z252),"0")</f>
        <v>0.72838000000000003</v>
      </c>
      <c r="AA253" s="566"/>
      <c r="AB253" s="566"/>
      <c r="AC253" s="566"/>
    </row>
    <row r="254" spans="1:68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408.8</v>
      </c>
      <c r="Y254" s="565">
        <f>IFERROR(SUM(Y248:Y252),"0")</f>
        <v>408.8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12</v>
      </c>
      <c r="Y266" s="564">
        <f>IFERROR(IF(X266="",0,CEILING((X266/$H266),1)*$H266),"")</f>
        <v>12</v>
      </c>
      <c r="Z266" s="36">
        <f>IFERROR(IF(Y266=0,"",ROUNDUP(Y266/H266,0)*0.00651),"")</f>
        <v>3.2550000000000003E-2</v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13.260000000000002</v>
      </c>
      <c r="BN266" s="64">
        <f>IFERROR(Y266*I266/H266,"0")</f>
        <v>13.260000000000002</v>
      </c>
      <c r="BO266" s="64">
        <f>IFERROR(1/J266*(X266/H266),"0")</f>
        <v>2.7472527472527476E-2</v>
      </c>
      <c r="BP266" s="64">
        <f>IFERROR(1/J266*(Y266/H266),"0")</f>
        <v>2.7472527472527476E-2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12</v>
      </c>
      <c r="Y267" s="564">
        <f>IFERROR(IF(X267="",0,CEILING((X267/$H267),1)*$H267),"")</f>
        <v>12</v>
      </c>
      <c r="Z267" s="36">
        <f>IFERROR(IF(Y267=0,"",ROUNDUP(Y267/H267,0)*0.00651),"")</f>
        <v>3.2550000000000003E-2</v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12.9</v>
      </c>
      <c r="BN267" s="64">
        <f>IFERROR(Y267*I267/H267,"0")</f>
        <v>12.9</v>
      </c>
      <c r="BO267" s="64">
        <f>IFERROR(1/J267*(X267/H267),"0")</f>
        <v>2.7472527472527476E-2</v>
      </c>
      <c r="BP267" s="64">
        <f>IFERROR(1/J267*(Y267/H267),"0")</f>
        <v>2.7472527472527476E-2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10</v>
      </c>
      <c r="Y268" s="565">
        <f>IFERROR(Y265/H265,"0")+IFERROR(Y266/H266,"0")+IFERROR(Y267/H267,"0")</f>
        <v>10</v>
      </c>
      <c r="Z268" s="565">
        <f>IFERROR(IF(Z265="",0,Z265),"0")+IFERROR(IF(Z266="",0,Z266),"0")+IFERROR(IF(Z267="",0,Z267),"0")</f>
        <v>6.5100000000000005E-2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24</v>
      </c>
      <c r="Y269" s="565">
        <f>IFERROR(SUM(Y265:Y267),"0")</f>
        <v>24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8.4</v>
      </c>
      <c r="Y272" s="564">
        <f>IFERROR(IF(X272="",0,CEILING((X272/$H272),1)*$H272),"")</f>
        <v>8.4</v>
      </c>
      <c r="Z272" s="36">
        <f>IFERROR(IF(Y272=0,"",ROUNDUP(Y272/H272,0)*0.00502),"")</f>
        <v>2.5100000000000001E-2</v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8.9000000000000021</v>
      </c>
      <c r="BN272" s="64">
        <f>IFERROR(Y272*I272/H272,"0")</f>
        <v>8.9000000000000021</v>
      </c>
      <c r="BO272" s="64">
        <f>IFERROR(1/J272*(X272/H272),"0")</f>
        <v>2.1367521367521368E-2</v>
      </c>
      <c r="BP272" s="64">
        <f>IFERROR(1/J272*(Y272/H272),"0")</f>
        <v>2.1367521367521368E-2</v>
      </c>
    </row>
    <row r="273" spans="1:68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5</v>
      </c>
      <c r="Y273" s="565">
        <f>IFERROR(Y272/H272,"0")</f>
        <v>5</v>
      </c>
      <c r="Z273" s="565">
        <f>IFERROR(IF(Z272="",0,Z272),"0")</f>
        <v>2.5100000000000001E-2</v>
      </c>
      <c r="AA273" s="566"/>
      <c r="AB273" s="566"/>
      <c r="AC273" s="566"/>
    </row>
    <row r="274" spans="1:68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8.4</v>
      </c>
      <c r="Y274" s="565">
        <f>IFERROR(SUM(Y272:Y272),"0")</f>
        <v>8.4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162</v>
      </c>
      <c r="Y286" s="564">
        <f t="shared" ref="Y286:Y291" si="42">IFERROR(IF(X286="",0,CEILING((X286/$H286),1)*$H286),"")</f>
        <v>162</v>
      </c>
      <c r="Z286" s="36">
        <f>IFERROR(IF(Y286=0,"",ROUNDUP(Y286/H286,0)*0.01898),"")</f>
        <v>0.28470000000000001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168.52499999999998</v>
      </c>
      <c r="BN286" s="64">
        <f t="shared" ref="BN286:BN291" si="44">IFERROR(Y286*I286/H286,"0")</f>
        <v>168.52499999999998</v>
      </c>
      <c r="BO286" s="64">
        <f t="shared" ref="BO286:BO291" si="45">IFERROR(1/J286*(X286/H286),"0")</f>
        <v>0.23437499999999997</v>
      </c>
      <c r="BP286" s="64">
        <f t="shared" ref="BP286:BP291" si="46">IFERROR(1/J286*(Y286/H286),"0")</f>
        <v>0.23437499999999997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540</v>
      </c>
      <c r="Y287" s="564">
        <f t="shared" si="42"/>
        <v>540</v>
      </c>
      <c r="Z287" s="36">
        <f>IFERROR(IF(Y287=0,"",ROUNDUP(Y287/H287,0)*0.01898),"")</f>
        <v>0.94900000000000007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561.74999999999989</v>
      </c>
      <c r="BN287" s="64">
        <f t="shared" si="44"/>
        <v>561.74999999999989</v>
      </c>
      <c r="BO287" s="64">
        <f t="shared" si="45"/>
        <v>0.78125</v>
      </c>
      <c r="BP287" s="64">
        <f t="shared" si="46"/>
        <v>0.78125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64.8</v>
      </c>
      <c r="Y289" s="564">
        <f t="shared" si="42"/>
        <v>64.800000000000011</v>
      </c>
      <c r="Z289" s="36">
        <f>IFERROR(IF(Y289=0,"",ROUNDUP(Y289/H289,0)*0.01898),"")</f>
        <v>0.11388000000000001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67.409999999999982</v>
      </c>
      <c r="BN289" s="64">
        <f t="shared" si="44"/>
        <v>67.410000000000011</v>
      </c>
      <c r="BO289" s="64">
        <f t="shared" si="45"/>
        <v>9.3749999999999986E-2</v>
      </c>
      <c r="BP289" s="64">
        <f t="shared" si="46"/>
        <v>9.3750000000000014E-2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24</v>
      </c>
      <c r="Y290" s="564">
        <f t="shared" si="42"/>
        <v>24</v>
      </c>
      <c r="Z290" s="36">
        <f>IFERROR(IF(Y290=0,"",ROUNDUP(Y290/H290,0)*0.00902),"")</f>
        <v>5.4120000000000001E-2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25.259999999999998</v>
      </c>
      <c r="BN290" s="64">
        <f t="shared" si="44"/>
        <v>25.259999999999998</v>
      </c>
      <c r="BO290" s="64">
        <f t="shared" si="45"/>
        <v>4.5454545454545456E-2</v>
      </c>
      <c r="BP290" s="64">
        <f t="shared" si="46"/>
        <v>4.5454545454545456E-2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24</v>
      </c>
      <c r="Y291" s="564">
        <f t="shared" si="42"/>
        <v>24</v>
      </c>
      <c r="Z291" s="36">
        <f>IFERROR(IF(Y291=0,"",ROUNDUP(Y291/H291,0)*0.00902),"")</f>
        <v>5.4120000000000001E-2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25.259999999999998</v>
      </c>
      <c r="BN291" s="64">
        <f t="shared" si="44"/>
        <v>25.259999999999998</v>
      </c>
      <c r="BO291" s="64">
        <f t="shared" si="45"/>
        <v>4.5454545454545456E-2</v>
      </c>
      <c r="BP291" s="64">
        <f t="shared" si="46"/>
        <v>4.5454545454545456E-2</v>
      </c>
    </row>
    <row r="292" spans="1:68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83</v>
      </c>
      <c r="Y292" s="565">
        <f>IFERROR(Y286/H286,"0")+IFERROR(Y287/H287,"0")+IFERROR(Y288/H288,"0")+IFERROR(Y289/H289,"0")+IFERROR(Y290/H290,"0")+IFERROR(Y291/H291,"0")</f>
        <v>83</v>
      </c>
      <c r="Z292" s="565">
        <f>IFERROR(IF(Z286="",0,Z286),"0")+IFERROR(IF(Z287="",0,Z287),"0")+IFERROR(IF(Z288="",0,Z288),"0")+IFERROR(IF(Z289="",0,Z289),"0")+IFERROR(IF(Z290="",0,Z290),"0")+IFERROR(IF(Z291="",0,Z291),"0")</f>
        <v>1.4558199999999999</v>
      </c>
      <c r="AA292" s="566"/>
      <c r="AB292" s="566"/>
      <c r="AC292" s="566"/>
    </row>
    <row r="293" spans="1:68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814.8</v>
      </c>
      <c r="Y293" s="565">
        <f>IFERROR(SUM(Y286:Y291),"0")</f>
        <v>814.8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126</v>
      </c>
      <c r="Y295" s="564">
        <f t="shared" ref="Y295:Y301" si="47">IFERROR(IF(X295="",0,CEILING((X295/$H295),1)*$H295),"")</f>
        <v>126</v>
      </c>
      <c r="Z295" s="36">
        <f>IFERROR(IF(Y295=0,"",ROUNDUP(Y295/H295,0)*0.00902),"")</f>
        <v>0.27060000000000001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134.09999999999997</v>
      </c>
      <c r="BN295" s="64">
        <f t="shared" ref="BN295:BN301" si="49">IFERROR(Y295*I295/H295,"0")</f>
        <v>134.09999999999997</v>
      </c>
      <c r="BO295" s="64">
        <f t="shared" ref="BO295:BO301" si="50">IFERROR(1/J295*(X295/H295),"0")</f>
        <v>0.22727272727272729</v>
      </c>
      <c r="BP295" s="64">
        <f t="shared" ref="BP295:BP301" si="51">IFERROR(1/J295*(Y295/H295),"0")</f>
        <v>0.22727272727272729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84</v>
      </c>
      <c r="Y296" s="564">
        <f t="shared" si="47"/>
        <v>84</v>
      </c>
      <c r="Z296" s="36">
        <f>IFERROR(IF(Y296=0,"",ROUNDUP(Y296/H296,0)*0.00902),"")</f>
        <v>0.1804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89.399999999999991</v>
      </c>
      <c r="BN296" s="64">
        <f t="shared" si="49"/>
        <v>89.399999999999991</v>
      </c>
      <c r="BO296" s="64">
        <f t="shared" si="50"/>
        <v>0.15151515151515152</v>
      </c>
      <c r="BP296" s="64">
        <f t="shared" si="51"/>
        <v>0.15151515151515152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26.28</v>
      </c>
      <c r="Y297" s="564">
        <f t="shared" si="47"/>
        <v>26.28</v>
      </c>
      <c r="Z297" s="36">
        <f>IFERROR(IF(Y297=0,"",ROUNDUP(Y297/H297,0)*0.00902),"")</f>
        <v>5.4120000000000001E-2</v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27.900000000000002</v>
      </c>
      <c r="BN297" s="64">
        <f t="shared" si="49"/>
        <v>27.900000000000002</v>
      </c>
      <c r="BO297" s="64">
        <f t="shared" si="50"/>
        <v>4.5454545454545456E-2</v>
      </c>
      <c r="BP297" s="64">
        <f t="shared" si="51"/>
        <v>4.5454545454545456E-2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10.5</v>
      </c>
      <c r="Y298" s="564">
        <f t="shared" si="47"/>
        <v>10.5</v>
      </c>
      <c r="Z298" s="36">
        <f>IFERROR(IF(Y298=0,"",ROUNDUP(Y298/H298,0)*0.00502),"")</f>
        <v>2.5100000000000001E-2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11.149999999999999</v>
      </c>
      <c r="BN298" s="64">
        <f t="shared" si="49"/>
        <v>11.149999999999999</v>
      </c>
      <c r="BO298" s="64">
        <f t="shared" si="50"/>
        <v>2.1367521367521368E-2</v>
      </c>
      <c r="BP298" s="64">
        <f t="shared" si="51"/>
        <v>2.1367521367521368E-2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10.5</v>
      </c>
      <c r="Y299" s="564">
        <f t="shared" si="47"/>
        <v>10.5</v>
      </c>
      <c r="Z299" s="36">
        <f>IFERROR(IF(Y299=0,"",ROUNDUP(Y299/H299,0)*0.00502),"")</f>
        <v>2.5100000000000001E-2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11</v>
      </c>
      <c r="BN299" s="64">
        <f t="shared" si="49"/>
        <v>11</v>
      </c>
      <c r="BO299" s="64">
        <f t="shared" si="50"/>
        <v>2.1367521367521368E-2</v>
      </c>
      <c r="BP299" s="64">
        <f t="shared" si="51"/>
        <v>2.1367521367521368E-2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66</v>
      </c>
      <c r="Y302" s="565">
        <f>IFERROR(Y295/H295,"0")+IFERROR(Y296/H296,"0")+IFERROR(Y297/H297,"0")+IFERROR(Y298/H298,"0")+IFERROR(Y299/H299,"0")+IFERROR(Y300/H300,"0")+IFERROR(Y301/H301,"0")</f>
        <v>66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0.55532000000000004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257.27999999999997</v>
      </c>
      <c r="Y303" s="565">
        <f>IFERROR(SUM(Y295:Y301),"0")</f>
        <v>257.27999999999997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1497.6</v>
      </c>
      <c r="Y305" s="564">
        <f>IFERROR(IF(X305="",0,CEILING((X305/$H305),1)*$H305),"")</f>
        <v>1497.6</v>
      </c>
      <c r="Z305" s="36">
        <f>IFERROR(IF(Y305=0,"",ROUNDUP(Y305/H305,0)*0.01898),"")</f>
        <v>3.6441600000000003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1596.096</v>
      </c>
      <c r="BN305" s="64">
        <f>IFERROR(Y305*I305/H305,"0")</f>
        <v>1596.096</v>
      </c>
      <c r="BO305" s="64">
        <f>IFERROR(1/J305*(X305/H305),"0")</f>
        <v>3</v>
      </c>
      <c r="BP305" s="64">
        <f>IFERROR(1/J305*(Y305/H305),"0")</f>
        <v>3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31.2</v>
      </c>
      <c r="Y306" s="564">
        <f>IFERROR(IF(X306="",0,CEILING((X306/$H306),1)*$H306),"")</f>
        <v>31.2</v>
      </c>
      <c r="Z306" s="36">
        <f>IFERROR(IF(Y306=0,"",ROUNDUP(Y306/H306,0)*0.01898),"")</f>
        <v>7.5920000000000001E-2</v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33.276000000000003</v>
      </c>
      <c r="BN306" s="64">
        <f>IFERROR(Y306*I306/H306,"0")</f>
        <v>33.276000000000003</v>
      </c>
      <c r="BO306" s="64">
        <f>IFERROR(1/J306*(X306/H306),"0")</f>
        <v>6.25E-2</v>
      </c>
      <c r="BP306" s="64">
        <f>IFERROR(1/J306*(Y306/H306),"0")</f>
        <v>6.25E-2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31.2</v>
      </c>
      <c r="Y307" s="564">
        <f>IFERROR(IF(X307="",0,CEILING((X307/$H307),1)*$H307),"")</f>
        <v>32.4</v>
      </c>
      <c r="Z307" s="36">
        <f>IFERROR(IF(Y307=0,"",ROUNDUP(Y307/H307,0)*0.01898),"")</f>
        <v>7.5920000000000001E-2</v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33.129777777777782</v>
      </c>
      <c r="BN307" s="64">
        <f>IFERROR(Y307*I307/H307,"0")</f>
        <v>34.404000000000003</v>
      </c>
      <c r="BO307" s="64">
        <f>IFERROR(1/J307*(X307/H307),"0")</f>
        <v>6.0185185185185189E-2</v>
      </c>
      <c r="BP307" s="64">
        <f>IFERROR(1/J307*(Y307/H307),"0")</f>
        <v>6.25E-2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12</v>
      </c>
      <c r="Y308" s="564">
        <f>IFERROR(IF(X308="",0,CEILING((X308/$H308),1)*$H308),"")</f>
        <v>12</v>
      </c>
      <c r="Z308" s="36">
        <f>IFERROR(IF(Y308=0,"",ROUNDUP(Y308/H308,0)*0.00651),"")</f>
        <v>2.6040000000000001E-2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12.984</v>
      </c>
      <c r="BN308" s="64">
        <f>IFERROR(Y308*I308/H308,"0")</f>
        <v>12.984</v>
      </c>
      <c r="BO308" s="64">
        <f>IFERROR(1/J308*(X308/H308),"0")</f>
        <v>2.197802197802198E-2</v>
      </c>
      <c r="BP308" s="64">
        <f>IFERROR(1/J308*(Y308/H308),"0")</f>
        <v>2.197802197802198E-2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5.4</v>
      </c>
      <c r="Y309" s="564">
        <f>IFERROR(IF(X309="",0,CEILING((X309/$H309),1)*$H309),"")</f>
        <v>5.4</v>
      </c>
      <c r="Z309" s="36">
        <f>IFERROR(IF(Y309=0,"",ROUNDUP(Y309/H309,0)*0.00651),"")</f>
        <v>1.302E-2</v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5.9160000000000004</v>
      </c>
      <c r="BN309" s="64">
        <f>IFERROR(Y309*I309/H309,"0")</f>
        <v>5.9160000000000004</v>
      </c>
      <c r="BO309" s="64">
        <f>IFERROR(1/J309*(X309/H309),"0")</f>
        <v>1.098901098901099E-2</v>
      </c>
      <c r="BP309" s="64">
        <f>IFERROR(1/J309*(Y309/H309),"0")</f>
        <v>1.098901098901099E-2</v>
      </c>
    </row>
    <row r="310" spans="1:68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205.85185185185185</v>
      </c>
      <c r="Y310" s="565">
        <f>IFERROR(Y305/H305,"0")+IFERROR(Y306/H306,"0")+IFERROR(Y307/H307,"0")+IFERROR(Y308/H308,"0")+IFERROR(Y309/H309,"0")</f>
        <v>206</v>
      </c>
      <c r="Z310" s="565">
        <f>IFERROR(IF(Z305="",0,Z305),"0")+IFERROR(IF(Z306="",0,Z306),"0")+IFERROR(IF(Z307="",0,Z307),"0")+IFERROR(IF(Z308="",0,Z308),"0")+IFERROR(IF(Z309="",0,Z309),"0")</f>
        <v>3.8350600000000004</v>
      </c>
      <c r="AA310" s="566"/>
      <c r="AB310" s="566"/>
      <c r="AC310" s="566"/>
    </row>
    <row r="311" spans="1:68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1577.4</v>
      </c>
      <c r="Y311" s="565">
        <f>IFERROR(SUM(Y305:Y309),"0")</f>
        <v>1578.6000000000001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33.6</v>
      </c>
      <c r="Y313" s="564">
        <f>IFERROR(IF(X313="",0,CEILING((X313/$H313),1)*$H313),"")</f>
        <v>33.6</v>
      </c>
      <c r="Z313" s="36">
        <f>IFERROR(IF(Y313=0,"",ROUNDUP(Y313/H313,0)*0.01898),"")</f>
        <v>7.5920000000000001E-2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35.676000000000002</v>
      </c>
      <c r="BN313" s="64">
        <f>IFERROR(Y313*I313/H313,"0")</f>
        <v>35.676000000000002</v>
      </c>
      <c r="BO313" s="64">
        <f>IFERROR(1/J313*(X313/H313),"0")</f>
        <v>6.25E-2</v>
      </c>
      <c r="BP313" s="64">
        <f>IFERROR(1/J313*(Y313/H313),"0")</f>
        <v>6.25E-2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39</v>
      </c>
      <c r="Y314" s="564">
        <f>IFERROR(IF(X314="",0,CEILING((X314/$H314),1)*$H314),"")</f>
        <v>39</v>
      </c>
      <c r="Z314" s="36">
        <f>IFERROR(IF(Y314=0,"",ROUNDUP(Y314/H314,0)*0.01898),"")</f>
        <v>9.4899999999999998E-2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41.595000000000006</v>
      </c>
      <c r="BN314" s="64">
        <f>IFERROR(Y314*I314/H314,"0")</f>
        <v>41.595000000000006</v>
      </c>
      <c r="BO314" s="64">
        <f>IFERROR(1/J314*(X314/H314),"0")</f>
        <v>7.8125E-2</v>
      </c>
      <c r="BP314" s="64">
        <f>IFERROR(1/J314*(Y314/H314),"0")</f>
        <v>7.8125E-2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58.8</v>
      </c>
      <c r="Y315" s="564">
        <f>IFERROR(IF(X315="",0,CEILING((X315/$H315),1)*$H315),"")</f>
        <v>58.800000000000004</v>
      </c>
      <c r="Z315" s="36">
        <f>IFERROR(IF(Y315=0,"",ROUNDUP(Y315/H315,0)*0.01898),"")</f>
        <v>0.13286000000000001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62.432999999999993</v>
      </c>
      <c r="BN315" s="64">
        <f>IFERROR(Y315*I315/H315,"0")</f>
        <v>62.433000000000007</v>
      </c>
      <c r="BO315" s="64">
        <f>IFERROR(1/J315*(X315/H315),"0")</f>
        <v>0.10937499999999999</v>
      </c>
      <c r="BP315" s="64">
        <f>IFERROR(1/J315*(Y315/H315),"0")</f>
        <v>0.109375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16</v>
      </c>
      <c r="Y316" s="565">
        <f>IFERROR(Y313/H313,"0")+IFERROR(Y314/H314,"0")+IFERROR(Y315/H315,"0")</f>
        <v>16</v>
      </c>
      <c r="Z316" s="565">
        <f>IFERROR(IF(Z313="",0,Z313),"0")+IFERROR(IF(Z314="",0,Z314),"0")+IFERROR(IF(Z315="",0,Z315),"0")</f>
        <v>0.30368000000000001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131.39999999999998</v>
      </c>
      <c r="Y317" s="565">
        <f>IFERROR(SUM(Y313:Y315),"0")</f>
        <v>131.4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3.04</v>
      </c>
      <c r="Y319" s="564">
        <f>IFERROR(IF(X319="",0,CEILING((X319/$H319),1)*$H319),"")</f>
        <v>3.04</v>
      </c>
      <c r="Z319" s="36">
        <f>IFERROR(IF(Y319=0,"",ROUNDUP(Y319/H319,0)*0.00902),"")</f>
        <v>9.0200000000000002E-3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3.33</v>
      </c>
      <c r="BN319" s="64">
        <f>IFERROR(Y319*I319/H319,"0")</f>
        <v>3.33</v>
      </c>
      <c r="BO319" s="64">
        <f>IFERROR(1/J319*(X319/H319),"0")</f>
        <v>7.575757575757576E-3</v>
      </c>
      <c r="BP319" s="64">
        <f>IFERROR(1/J319*(Y319/H319),"0")</f>
        <v>7.575757575757576E-3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3.04</v>
      </c>
      <c r="Y320" s="564">
        <f>IFERROR(IF(X320="",0,CEILING((X320/$H320),1)*$H320),"")</f>
        <v>3.04</v>
      </c>
      <c r="Z320" s="36">
        <f>IFERROR(IF(Y320=0,"",ROUNDUP(Y320/H320,0)*0.00902),"")</f>
        <v>9.0200000000000002E-3</v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3.29</v>
      </c>
      <c r="BN320" s="64">
        <f>IFERROR(Y320*I320/H320,"0")</f>
        <v>3.29</v>
      </c>
      <c r="BO320" s="64">
        <f>IFERROR(1/J320*(X320/H320),"0")</f>
        <v>7.575757575757576E-3</v>
      </c>
      <c r="BP320" s="64">
        <f>IFERROR(1/J320*(Y320/H320),"0")</f>
        <v>7.575757575757576E-3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5.0999999999999996</v>
      </c>
      <c r="Y321" s="56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5.91</v>
      </c>
      <c r="BN321" s="64">
        <f>IFERROR(Y321*I321/H321,"0")</f>
        <v>5.91</v>
      </c>
      <c r="BO321" s="64">
        <f>IFERROR(1/J321*(X321/H321),"0")</f>
        <v>1.098901098901099E-2</v>
      </c>
      <c r="BP321" s="64">
        <f>IFERROR(1/J321*(Y321/H321),"0")</f>
        <v>1.098901098901099E-2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5.0999999999999996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5.76</v>
      </c>
      <c r="BN322" s="64">
        <f>IFERROR(Y322*I322/H322,"0")</f>
        <v>5.76</v>
      </c>
      <c r="BO322" s="64">
        <f>IFERROR(1/J322*(X322/H322),"0")</f>
        <v>1.098901098901099E-2</v>
      </c>
      <c r="BP322" s="64">
        <f>IFERROR(1/J322*(Y322/H322),"0")</f>
        <v>1.098901098901099E-2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6</v>
      </c>
      <c r="Y323" s="565">
        <f>IFERROR(Y319/H319,"0")+IFERROR(Y320/H320,"0")+IFERROR(Y321/H321,"0")+IFERROR(Y322/H322,"0")</f>
        <v>6</v>
      </c>
      <c r="Z323" s="565">
        <f>IFERROR(IF(Z319="",0,Z319),"0")+IFERROR(IF(Z320="",0,Z320),"0")+IFERROR(IF(Z321="",0,Z321),"0")+IFERROR(IF(Z322="",0,Z322),"0")</f>
        <v>4.4080000000000001E-2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16.28</v>
      </c>
      <c r="Y324" s="565">
        <f>IFERROR(SUM(Y319:Y322),"0")</f>
        <v>16.28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4</v>
      </c>
      <c r="Y326" s="564">
        <f>IFERROR(IF(X326="",0,CEILING((X326/$H326),1)*$H326),"")</f>
        <v>4</v>
      </c>
      <c r="Z326" s="36">
        <f>IFERROR(IF(Y326=0,"",ROUNDUP(Y326/H326,0)*0.00474),"")</f>
        <v>9.4800000000000006E-3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4.4800000000000004</v>
      </c>
      <c r="BN326" s="64">
        <f>IFERROR(Y326*I326/H326,"0")</f>
        <v>4.4800000000000004</v>
      </c>
      <c r="BO326" s="64">
        <f>IFERROR(1/J326*(X326/H326),"0")</f>
        <v>8.4033613445378148E-3</v>
      </c>
      <c r="BP326" s="64">
        <f>IFERROR(1/J326*(Y326/H326),"0")</f>
        <v>8.4033613445378148E-3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4</v>
      </c>
      <c r="Y327" s="564">
        <f>IFERROR(IF(X327="",0,CEILING((X327/$H327),1)*$H327),"")</f>
        <v>4</v>
      </c>
      <c r="Z327" s="36">
        <f>IFERROR(IF(Y327=0,"",ROUNDUP(Y327/H327,0)*0.00474),"")</f>
        <v>9.4800000000000006E-3</v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4.4800000000000004</v>
      </c>
      <c r="BN327" s="64">
        <f>IFERROR(Y327*I327/H327,"0")</f>
        <v>4.4800000000000004</v>
      </c>
      <c r="BO327" s="64">
        <f>IFERROR(1/J327*(X327/H327),"0")</f>
        <v>8.4033613445378148E-3</v>
      </c>
      <c r="BP327" s="64">
        <f>IFERROR(1/J327*(Y327/H327),"0")</f>
        <v>8.4033613445378148E-3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4</v>
      </c>
      <c r="Y328" s="564">
        <f>IFERROR(IF(X328="",0,CEILING((X328/$H328),1)*$H328),"")</f>
        <v>4</v>
      </c>
      <c r="Z328" s="36">
        <f>IFERROR(IF(Y328=0,"",ROUNDUP(Y328/H328,0)*0.00474),"")</f>
        <v>9.4800000000000006E-3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4.4800000000000004</v>
      </c>
      <c r="BN328" s="64">
        <f>IFERROR(Y328*I328/H328,"0")</f>
        <v>4.4800000000000004</v>
      </c>
      <c r="BO328" s="64">
        <f>IFERROR(1/J328*(X328/H328),"0")</f>
        <v>8.4033613445378148E-3</v>
      </c>
      <c r="BP328" s="64">
        <f>IFERROR(1/J328*(Y328/H328),"0")</f>
        <v>8.4033613445378148E-3</v>
      </c>
    </row>
    <row r="329" spans="1:68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6</v>
      </c>
      <c r="Y329" s="565">
        <f>IFERROR(Y326/H326,"0")+IFERROR(Y327/H327,"0")+IFERROR(Y328/H328,"0")</f>
        <v>6</v>
      </c>
      <c r="Z329" s="565">
        <f>IFERROR(IF(Z326="",0,Z326),"0")+IFERROR(IF(Z327="",0,Z327),"0")+IFERROR(IF(Z328="",0,Z328),"0")</f>
        <v>2.844E-2</v>
      </c>
      <c r="AA329" s="566"/>
      <c r="AB329" s="566"/>
      <c r="AC329" s="566"/>
    </row>
    <row r="330" spans="1:68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12</v>
      </c>
      <c r="Y330" s="565">
        <f>IFERROR(SUM(Y326:Y328),"0")</f>
        <v>12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56.7</v>
      </c>
      <c r="Y333" s="564">
        <f>IFERROR(IF(X333="",0,CEILING((X333/$H333),1)*$H333),"")</f>
        <v>56.699999999999996</v>
      </c>
      <c r="Z333" s="36">
        <f>IFERROR(IF(Y333=0,"",ROUNDUP(Y333/H333,0)*0.01898),"")</f>
        <v>0.13286000000000001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60.332999999999998</v>
      </c>
      <c r="BN333" s="64">
        <f>IFERROR(Y333*I333/H333,"0")</f>
        <v>60.332999999999991</v>
      </c>
      <c r="BO333" s="64">
        <f>IFERROR(1/J333*(X333/H333),"0")</f>
        <v>0.10937500000000001</v>
      </c>
      <c r="BP333" s="64">
        <f>IFERROR(1/J333*(Y333/H333),"0")</f>
        <v>0.109375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14.7</v>
      </c>
      <c r="Y334" s="564">
        <f>IFERROR(IF(X334="",0,CEILING((X334/$H334),1)*$H334),"")</f>
        <v>14.700000000000001</v>
      </c>
      <c r="Z334" s="36">
        <f>IFERROR(IF(Y334=0,"",ROUNDUP(Y334/H334,0)*0.00651),"")</f>
        <v>4.5569999999999999E-2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16.463999999999999</v>
      </c>
      <c r="BN334" s="64">
        <f>IFERROR(Y334*I334/H334,"0")</f>
        <v>16.463999999999999</v>
      </c>
      <c r="BO334" s="64">
        <f>IFERROR(1/J334*(X334/H334),"0")</f>
        <v>3.8461538461538457E-2</v>
      </c>
      <c r="BP334" s="64">
        <f>IFERROR(1/J334*(Y334/H334),"0")</f>
        <v>3.8461538461538464E-2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14.7</v>
      </c>
      <c r="Y335" s="564">
        <f>IFERROR(IF(X335="",0,CEILING((X335/$H335),1)*$H335),"")</f>
        <v>14.700000000000001</v>
      </c>
      <c r="Z335" s="36">
        <f>IFERROR(IF(Y335=0,"",ROUNDUP(Y335/H335,0)*0.00651),"")</f>
        <v>4.5569999999999999E-2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16.38</v>
      </c>
      <c r="BN335" s="64">
        <f>IFERROR(Y335*I335/H335,"0")</f>
        <v>16.380000000000003</v>
      </c>
      <c r="BO335" s="64">
        <f>IFERROR(1/J335*(X335/H335),"0")</f>
        <v>3.8461538461538457E-2</v>
      </c>
      <c r="BP335" s="64">
        <f>IFERROR(1/J335*(Y335/H335),"0")</f>
        <v>3.8461538461538464E-2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21</v>
      </c>
      <c r="Y336" s="565">
        <f>IFERROR(Y333/H333,"0")+IFERROR(Y334/H334,"0")+IFERROR(Y335/H335,"0")</f>
        <v>21</v>
      </c>
      <c r="Z336" s="565">
        <f>IFERROR(IF(Z333="",0,Z333),"0")+IFERROR(IF(Z334="",0,Z334),"0")+IFERROR(IF(Z335="",0,Z335),"0")</f>
        <v>0.224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86.100000000000009</v>
      </c>
      <c r="Y337" s="565">
        <f>IFERROR(SUM(Y333:Y335),"0")</f>
        <v>86.1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720</v>
      </c>
      <c r="Y342" s="564">
        <f t="shared" si="52"/>
        <v>720</v>
      </c>
      <c r="Z342" s="36">
        <f>IFERROR(IF(Y342=0,"",ROUNDUP(Y342/H342,0)*0.02175),"")</f>
        <v>1.044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743.04000000000008</v>
      </c>
      <c r="BN342" s="64">
        <f t="shared" si="54"/>
        <v>743.04000000000008</v>
      </c>
      <c r="BO342" s="64">
        <f t="shared" si="55"/>
        <v>1</v>
      </c>
      <c r="BP342" s="64">
        <f t="shared" si="56"/>
        <v>1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720</v>
      </c>
      <c r="Y343" s="564">
        <f t="shared" si="52"/>
        <v>720</v>
      </c>
      <c r="Z343" s="36">
        <f>IFERROR(IF(Y343=0,"",ROUNDUP(Y343/H343,0)*0.02175),"")</f>
        <v>1.044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743.04000000000008</v>
      </c>
      <c r="BN343" s="64">
        <f t="shared" si="54"/>
        <v>743.04000000000008</v>
      </c>
      <c r="BO343" s="64">
        <f t="shared" si="55"/>
        <v>1</v>
      </c>
      <c r="BP343" s="64">
        <f t="shared" si="56"/>
        <v>1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12</v>
      </c>
      <c r="Y345" s="564">
        <f t="shared" si="52"/>
        <v>12</v>
      </c>
      <c r="Z345" s="36">
        <f>IFERROR(IF(Y345=0,"",ROUNDUP(Y345/H345,0)*0.00902),"")</f>
        <v>2.7060000000000001E-2</v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12.629999999999999</v>
      </c>
      <c r="BN345" s="64">
        <f t="shared" si="54"/>
        <v>12.629999999999999</v>
      </c>
      <c r="BO345" s="64">
        <f t="shared" si="55"/>
        <v>2.2727272727272728E-2</v>
      </c>
      <c r="BP345" s="64">
        <f t="shared" si="56"/>
        <v>2.2727272727272728E-2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12</v>
      </c>
      <c r="Y346" s="564">
        <f t="shared" si="52"/>
        <v>15</v>
      </c>
      <c r="Z346" s="36">
        <f>IFERROR(IF(Y346=0,"",ROUNDUP(Y346/H346,0)*0.00902),"")</f>
        <v>2.7060000000000001E-2</v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12.504</v>
      </c>
      <c r="BN346" s="64">
        <f t="shared" si="54"/>
        <v>15.63</v>
      </c>
      <c r="BO346" s="64">
        <f t="shared" si="55"/>
        <v>1.8181818181818181E-2</v>
      </c>
      <c r="BP346" s="64">
        <f t="shared" si="56"/>
        <v>2.2727272727272728E-2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12</v>
      </c>
      <c r="Y347" s="564">
        <f t="shared" si="52"/>
        <v>15</v>
      </c>
      <c r="Z347" s="36">
        <f>IFERROR(IF(Y347=0,"",ROUNDUP(Y347/H347,0)*0.00902),"")</f>
        <v>2.7060000000000001E-2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12.504</v>
      </c>
      <c r="BN347" s="64">
        <f t="shared" si="54"/>
        <v>15.63</v>
      </c>
      <c r="BO347" s="64">
        <f t="shared" si="55"/>
        <v>1.8181818181818181E-2</v>
      </c>
      <c r="BP347" s="64">
        <f t="shared" si="56"/>
        <v>2.2727272727272728E-2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103.80000000000001</v>
      </c>
      <c r="Y348" s="565">
        <f>IFERROR(Y341/H341,"0")+IFERROR(Y342/H342,"0")+IFERROR(Y343/H343,"0")+IFERROR(Y344/H344,"0")+IFERROR(Y345/H345,"0")+IFERROR(Y346/H346,"0")+IFERROR(Y347/H347,"0")</f>
        <v>105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2.1691800000000003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1476</v>
      </c>
      <c r="Y349" s="565">
        <f>IFERROR(SUM(Y341:Y347),"0")</f>
        <v>1482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720</v>
      </c>
      <c r="Y351" s="564">
        <f>IFERROR(IF(X351="",0,CEILING((X351/$H351),1)*$H351),"")</f>
        <v>720</v>
      </c>
      <c r="Z351" s="36">
        <f>IFERROR(IF(Y351=0,"",ROUNDUP(Y351/H351,0)*0.02175),"")</f>
        <v>1.044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743.04000000000008</v>
      </c>
      <c r="BN351" s="64">
        <f>IFERROR(Y351*I351/H351,"0")</f>
        <v>743.04000000000008</v>
      </c>
      <c r="BO351" s="64">
        <f>IFERROR(1/J351*(X351/H351),"0")</f>
        <v>1</v>
      </c>
      <c r="BP351" s="64">
        <f>IFERROR(1/J351*(Y351/H351),"0")</f>
        <v>1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12</v>
      </c>
      <c r="Y352" s="564">
        <f>IFERROR(IF(X352="",0,CEILING((X352/$H352),1)*$H352),"")</f>
        <v>12</v>
      </c>
      <c r="Z352" s="36">
        <f>IFERROR(IF(Y352=0,"",ROUNDUP(Y352/H352,0)*0.00902),"")</f>
        <v>2.7060000000000001E-2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12.629999999999999</v>
      </c>
      <c r="BN352" s="64">
        <f>IFERROR(Y352*I352/H352,"0")</f>
        <v>12.629999999999999</v>
      </c>
      <c r="BO352" s="64">
        <f>IFERROR(1/J352*(X352/H352),"0")</f>
        <v>2.2727272727272728E-2</v>
      </c>
      <c r="BP352" s="64">
        <f>IFERROR(1/J352*(Y352/H352),"0")</f>
        <v>2.2727272727272728E-2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51</v>
      </c>
      <c r="Y353" s="565">
        <f>IFERROR(Y351/H351,"0")+IFERROR(Y352/H352,"0")</f>
        <v>51</v>
      </c>
      <c r="Z353" s="565">
        <f>IFERROR(IF(Z351="",0,Z351),"0")+IFERROR(IF(Z352="",0,Z352),"0")</f>
        <v>1.0710600000000001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732</v>
      </c>
      <c r="Y354" s="565">
        <f>IFERROR(SUM(Y351:Y352),"0")</f>
        <v>732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45</v>
      </c>
      <c r="Y356" s="564">
        <f>IFERROR(IF(X356="",0,CEILING((X356/$H356),1)*$H356),"")</f>
        <v>45</v>
      </c>
      <c r="Z356" s="36">
        <f>IFERROR(IF(Y356=0,"",ROUNDUP(Y356/H356,0)*0.01898),"")</f>
        <v>9.4899999999999998E-2</v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47.625</v>
      </c>
      <c r="BN356" s="64">
        <f>IFERROR(Y356*I356/H356,"0")</f>
        <v>47.625</v>
      </c>
      <c r="BO356" s="64">
        <f>IFERROR(1/J356*(X356/H356),"0")</f>
        <v>7.8125E-2</v>
      </c>
      <c r="BP356" s="64">
        <f>IFERROR(1/J356*(Y356/H356),"0")</f>
        <v>7.8125E-2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27</v>
      </c>
      <c r="Y357" s="564">
        <f>IFERROR(IF(X357="",0,CEILING((X357/$H357),1)*$H357),"")</f>
        <v>27</v>
      </c>
      <c r="Z357" s="36">
        <f>IFERROR(IF(Y357=0,"",ROUNDUP(Y357/H357,0)*0.01898),"")</f>
        <v>5.6940000000000004E-2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28.556999999999999</v>
      </c>
      <c r="BN357" s="64">
        <f>IFERROR(Y357*I357/H357,"0")</f>
        <v>28.556999999999999</v>
      </c>
      <c r="BO357" s="64">
        <f>IFERROR(1/J357*(X357/H357),"0")</f>
        <v>4.6875E-2</v>
      </c>
      <c r="BP357" s="64">
        <f>IFERROR(1/J357*(Y357/H357),"0")</f>
        <v>4.6875E-2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8</v>
      </c>
      <c r="Y358" s="565">
        <f>IFERROR(Y356/H356,"0")+IFERROR(Y357/H357,"0")</f>
        <v>8</v>
      </c>
      <c r="Z358" s="565">
        <f>IFERROR(IF(Z356="",0,Z356),"0")+IFERROR(IF(Z357="",0,Z357),"0")</f>
        <v>0.15184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72</v>
      </c>
      <c r="Y359" s="565">
        <f>IFERROR(SUM(Y356:Y357),"0")</f>
        <v>72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27</v>
      </c>
      <c r="Y361" s="564">
        <f>IFERROR(IF(X361="",0,CEILING((X361/$H361),1)*$H361),"")</f>
        <v>27</v>
      </c>
      <c r="Z361" s="36">
        <f>IFERROR(IF(Y361=0,"",ROUNDUP(Y361/H361,0)*0.01898),"")</f>
        <v>5.6940000000000004E-2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28.556999999999999</v>
      </c>
      <c r="BN361" s="64">
        <f>IFERROR(Y361*I361/H361,"0")</f>
        <v>28.556999999999999</v>
      </c>
      <c r="BO361" s="64">
        <f>IFERROR(1/J361*(X361/H361),"0")</f>
        <v>4.6875E-2</v>
      </c>
      <c r="BP361" s="64">
        <f>IFERROR(1/J361*(Y361/H361),"0")</f>
        <v>4.6875E-2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3</v>
      </c>
      <c r="Y362" s="565">
        <f>IFERROR(Y361/H361,"0")</f>
        <v>3</v>
      </c>
      <c r="Z362" s="565">
        <f>IFERROR(IF(Z361="",0,Z361),"0")</f>
        <v>5.6940000000000004E-2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27</v>
      </c>
      <c r="Y363" s="565">
        <f>IFERROR(SUM(Y361:Y361),"0")</f>
        <v>27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12</v>
      </c>
      <c r="Y369" s="564">
        <f>IFERROR(IF(X369="",0,CEILING((X369/$H369),1)*$H369),"")</f>
        <v>12</v>
      </c>
      <c r="Z369" s="36">
        <f>IFERROR(IF(Y369=0,"",ROUNDUP(Y369/H369,0)*0.00902),"")</f>
        <v>2.7060000000000001E-2</v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12.629999999999999</v>
      </c>
      <c r="BN369" s="64">
        <f>IFERROR(Y369*I369/H369,"0")</f>
        <v>12.629999999999999</v>
      </c>
      <c r="BO369" s="64">
        <f>IFERROR(1/J369*(X369/H369),"0")</f>
        <v>2.2727272727272728E-2</v>
      </c>
      <c r="BP369" s="64">
        <f>IFERROR(1/J369*(Y369/H369),"0")</f>
        <v>2.2727272727272728E-2</v>
      </c>
    </row>
    <row r="370" spans="1:68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3</v>
      </c>
      <c r="Y370" s="565">
        <f>IFERROR(Y366/H366,"0")+IFERROR(Y367/H367,"0")+IFERROR(Y368/H368,"0")+IFERROR(Y369/H369,"0")</f>
        <v>3</v>
      </c>
      <c r="Z370" s="565">
        <f>IFERROR(IF(Z366="",0,Z366),"0")+IFERROR(IF(Z367="",0,Z367),"0")+IFERROR(IF(Z368="",0,Z368),"0")+IFERROR(IF(Z369="",0,Z369),"0")</f>
        <v>2.7060000000000001E-2</v>
      </c>
      <c r="AA370" s="566"/>
      <c r="AB370" s="566"/>
      <c r="AC370" s="566"/>
    </row>
    <row r="371" spans="1:68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12</v>
      </c>
      <c r="Y371" s="565">
        <f>IFERROR(SUM(Y366:Y369),"0")</f>
        <v>12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27</v>
      </c>
      <c r="Y377" s="564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28.556999999999999</v>
      </c>
      <c r="BN377" s="64">
        <f>IFERROR(Y377*I377/H377,"0")</f>
        <v>28.556999999999999</v>
      </c>
      <c r="BO377" s="64">
        <f>IFERROR(1/J377*(X377/H377),"0")</f>
        <v>4.6875E-2</v>
      </c>
      <c r="BP377" s="64">
        <f>IFERROR(1/J377*(Y377/H377),"0")</f>
        <v>4.6875E-2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3</v>
      </c>
      <c r="Y379" s="565">
        <f>IFERROR(Y377/H377,"0")+IFERROR(Y378/H378,"0")</f>
        <v>3</v>
      </c>
      <c r="Z379" s="565">
        <f>IFERROR(IF(Z377="",0,Z377),"0")+IFERROR(IF(Z378="",0,Z378),"0")</f>
        <v>5.6940000000000004E-2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27</v>
      </c>
      <c r="Y380" s="565">
        <f>IFERROR(SUM(Y377:Y378),"0")</f>
        <v>27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18</v>
      </c>
      <c r="Y382" s="564">
        <f>IFERROR(IF(X382="",0,CEILING((X382/$H382),1)*$H382),"")</f>
        <v>18</v>
      </c>
      <c r="Z382" s="36">
        <f>IFERROR(IF(Y382=0,"",ROUNDUP(Y382/H382,0)*0.01898),"")</f>
        <v>3.7960000000000001E-2</v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18.87</v>
      </c>
      <c r="BN382" s="64">
        <f>IFERROR(Y382*I382/H382,"0")</f>
        <v>18.87</v>
      </c>
      <c r="BO382" s="64">
        <f>IFERROR(1/J382*(X382/H382),"0")</f>
        <v>3.125E-2</v>
      </c>
      <c r="BP382" s="64">
        <f>IFERROR(1/J382*(Y382/H382),"0")</f>
        <v>3.125E-2</v>
      </c>
    </row>
    <row r="383" spans="1:68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2</v>
      </c>
      <c r="Y383" s="565">
        <f>IFERROR(Y382/H382,"0")</f>
        <v>2</v>
      </c>
      <c r="Z383" s="565">
        <f>IFERROR(IF(Z382="",0,Z382),"0")</f>
        <v>3.7960000000000001E-2</v>
      </c>
      <c r="AA383" s="566"/>
      <c r="AB383" s="566"/>
      <c r="AC383" s="566"/>
    </row>
    <row r="384" spans="1:68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18</v>
      </c>
      <c r="Y384" s="565">
        <f>IFERROR(SUM(Y382:Y382),"0")</f>
        <v>18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16.2</v>
      </c>
      <c r="Y388" s="564">
        <f t="shared" ref="Y388:Y397" si="57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16.829999999999998</v>
      </c>
      <c r="BN388" s="64">
        <f t="shared" ref="BN388:BN397" si="59">IFERROR(Y388*I388/H388,"0")</f>
        <v>16.830000000000002</v>
      </c>
      <c r="BO388" s="64">
        <f t="shared" ref="BO388:BO397" si="60">IFERROR(1/J388*(X388/H388),"0")</f>
        <v>2.2727272727272724E-2</v>
      </c>
      <c r="BP388" s="64">
        <f t="shared" ref="BP388:BP397" si="61">IFERROR(1/J388*(Y388/H388),"0")</f>
        <v>2.2727272727272731E-2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16.2</v>
      </c>
      <c r="Y391" s="564">
        <f t="shared" si="57"/>
        <v>16.200000000000003</v>
      </c>
      <c r="Z391" s="36">
        <f>IFERROR(IF(Y391=0,"",ROUNDUP(Y391/H391,0)*0.00902),"")</f>
        <v>2.7060000000000001E-2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16.829999999999998</v>
      </c>
      <c r="BN391" s="64">
        <f t="shared" si="59"/>
        <v>16.830000000000002</v>
      </c>
      <c r="BO391" s="64">
        <f t="shared" si="60"/>
        <v>2.2727272727272724E-2</v>
      </c>
      <c r="BP391" s="64">
        <f t="shared" si="61"/>
        <v>2.2727272727272731E-2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6.3</v>
      </c>
      <c r="Y393" s="564">
        <f t="shared" si="57"/>
        <v>6.3000000000000007</v>
      </c>
      <c r="Z393" s="36">
        <f t="shared" si="62"/>
        <v>1.506E-2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6.6899999999999995</v>
      </c>
      <c r="BN393" s="64">
        <f t="shared" si="59"/>
        <v>6.69</v>
      </c>
      <c r="BO393" s="64">
        <f t="shared" si="60"/>
        <v>1.2820512820512822E-2</v>
      </c>
      <c r="BP393" s="64">
        <f t="shared" si="61"/>
        <v>1.2820512820512822E-2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6.3</v>
      </c>
      <c r="Y396" s="564">
        <f t="shared" si="57"/>
        <v>6.3000000000000007</v>
      </c>
      <c r="Z396" s="36">
        <f t="shared" si="62"/>
        <v>1.506E-2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6.6899999999999995</v>
      </c>
      <c r="BN396" s="64">
        <f t="shared" si="59"/>
        <v>6.69</v>
      </c>
      <c r="BO396" s="64">
        <f t="shared" si="60"/>
        <v>1.2820512820512822E-2</v>
      </c>
      <c r="BP396" s="64">
        <f t="shared" si="61"/>
        <v>1.2820512820512822E-2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12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12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8.4240000000000009E-2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44.999999999999993</v>
      </c>
      <c r="Y399" s="565">
        <f>IFERROR(SUM(Y388:Y397),"0")</f>
        <v>45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7.2</v>
      </c>
      <c r="Y401" s="564">
        <f>IFERROR(IF(X401="",0,CEILING((X401/$H401),1)*$H401),"")</f>
        <v>7.1999999999999993</v>
      </c>
      <c r="Z401" s="36">
        <f>IFERROR(IF(Y401=0,"",ROUNDUP(Y401/H401,0)*0.00902),"")</f>
        <v>2.7060000000000001E-2</v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7.9380000000000006</v>
      </c>
      <c r="BN401" s="64">
        <f>IFERROR(Y401*I401/H401,"0")</f>
        <v>7.9379999999999997</v>
      </c>
      <c r="BO401" s="64">
        <f>IFERROR(1/J401*(X401/H401),"0")</f>
        <v>2.2727272727272728E-2</v>
      </c>
      <c r="BP401" s="64">
        <f>IFERROR(1/J401*(Y401/H401),"0")</f>
        <v>2.2727272727272728E-2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3</v>
      </c>
      <c r="Y403" s="565">
        <f>IFERROR(Y401/H401,"0")+IFERROR(Y402/H402,"0")</f>
        <v>3</v>
      </c>
      <c r="Z403" s="565">
        <f>IFERROR(IF(Z401="",0,Z401),"0")+IFERROR(IF(Z402="",0,Z402),"0")</f>
        <v>2.7060000000000001E-2</v>
      </c>
      <c r="AA403" s="566"/>
      <c r="AB403" s="566"/>
      <c r="AC403" s="566"/>
    </row>
    <row r="404" spans="1:68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7.2</v>
      </c>
      <c r="Y404" s="565">
        <f>IFERROR(SUM(Y401:Y402),"0")</f>
        <v>7.1999999999999993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32.4</v>
      </c>
      <c r="Y411" s="564">
        <f>IFERROR(IF(X411="",0,CEILING((X411/$H411),1)*$H411),"")</f>
        <v>32.400000000000006</v>
      </c>
      <c r="Z411" s="36">
        <f>IFERROR(IF(Y411=0,"",ROUNDUP(Y411/H411,0)*0.00902),"")</f>
        <v>5.4120000000000001E-2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33.659999999999997</v>
      </c>
      <c r="BN411" s="64">
        <f>IFERROR(Y411*I411/H411,"0")</f>
        <v>33.660000000000004</v>
      </c>
      <c r="BO411" s="64">
        <f>IFERROR(1/J411*(X411/H411),"0")</f>
        <v>4.5454545454545449E-2</v>
      </c>
      <c r="BP411" s="64">
        <f>IFERROR(1/J411*(Y411/H411),"0")</f>
        <v>4.5454545454545463E-2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8.4</v>
      </c>
      <c r="Y412" s="564">
        <f>IFERROR(IF(X412="",0,CEILING((X412/$H412),1)*$H412),"")</f>
        <v>8.4</v>
      </c>
      <c r="Z412" s="36">
        <f>IFERROR(IF(Y412=0,"",ROUNDUP(Y412/H412,0)*0.00502),"")</f>
        <v>2.0080000000000001E-2</v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8.92</v>
      </c>
      <c r="BN412" s="64">
        <f>IFERROR(Y412*I412/H412,"0")</f>
        <v>8.92</v>
      </c>
      <c r="BO412" s="64">
        <f>IFERROR(1/J412*(X412/H412),"0")</f>
        <v>1.7094017094017096E-2</v>
      </c>
      <c r="BP412" s="64">
        <f>IFERROR(1/J412*(Y412/H412),"0")</f>
        <v>1.7094017094017096E-2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10</v>
      </c>
      <c r="Y415" s="565">
        <f>IFERROR(Y411/H411,"0")+IFERROR(Y412/H412,"0")+IFERROR(Y413/H413,"0")+IFERROR(Y414/H414,"0")</f>
        <v>10</v>
      </c>
      <c r="Z415" s="565">
        <f>IFERROR(IF(Z411="",0,Z411),"0")+IFERROR(IF(Z412="",0,Z412),"0")+IFERROR(IF(Z413="",0,Z413),"0")+IFERROR(IF(Z414="",0,Z414),"0")</f>
        <v>7.4200000000000002E-2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40.799999999999997</v>
      </c>
      <c r="Y416" s="565">
        <f>IFERROR(SUM(Y411:Y414),"0")</f>
        <v>40.800000000000004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15.84</v>
      </c>
      <c r="Y430" s="564">
        <f t="shared" ref="Y430:Y444" si="63">IFERROR(IF(X430="",0,CEILING((X430/$H430),1)*$H430),"")</f>
        <v>15.84</v>
      </c>
      <c r="Z430" s="36">
        <f t="shared" ref="Z430:Z436" si="64">IFERROR(IF(Y430=0,"",ROUNDUP(Y430/H430,0)*0.01196),"")</f>
        <v>3.5880000000000002E-2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16.919999999999998</v>
      </c>
      <c r="BN430" s="64">
        <f t="shared" ref="BN430:BN444" si="66">IFERROR(Y430*I430/H430,"0")</f>
        <v>16.919999999999998</v>
      </c>
      <c r="BO430" s="64">
        <f t="shared" ref="BO430:BO444" si="67">IFERROR(1/J430*(X430/H430),"0")</f>
        <v>2.8846153846153848E-2</v>
      </c>
      <c r="BP430" s="64">
        <f t="shared" ref="BP430:BP444" si="68">IFERROR(1/J430*(Y430/H430),"0")</f>
        <v>2.8846153846153848E-2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10.56</v>
      </c>
      <c r="Y431" s="564">
        <f t="shared" si="63"/>
        <v>10.56</v>
      </c>
      <c r="Z431" s="36">
        <f t="shared" si="64"/>
        <v>2.392E-2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11.28</v>
      </c>
      <c r="BN431" s="64">
        <f t="shared" si="66"/>
        <v>11.28</v>
      </c>
      <c r="BO431" s="64">
        <f t="shared" si="67"/>
        <v>1.9230769230769232E-2</v>
      </c>
      <c r="BP431" s="64">
        <f t="shared" si="68"/>
        <v>1.9230769230769232E-2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15.64</v>
      </c>
      <c r="Y432" s="564">
        <f t="shared" si="63"/>
        <v>15.84</v>
      </c>
      <c r="Z432" s="36">
        <f t="shared" si="64"/>
        <v>3.5880000000000002E-2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16.706363636363633</v>
      </c>
      <c r="BN432" s="64">
        <f t="shared" si="66"/>
        <v>16.919999999999998</v>
      </c>
      <c r="BO432" s="64">
        <f t="shared" si="67"/>
        <v>2.8481934731934732E-2</v>
      </c>
      <c r="BP432" s="64">
        <f t="shared" si="68"/>
        <v>2.8846153846153848E-2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15.64</v>
      </c>
      <c r="Y433" s="564">
        <f t="shared" si="63"/>
        <v>15.84</v>
      </c>
      <c r="Z433" s="36">
        <f t="shared" si="64"/>
        <v>3.5880000000000002E-2</v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16.706363636363633</v>
      </c>
      <c r="BN433" s="64">
        <f t="shared" si="66"/>
        <v>16.919999999999998</v>
      </c>
      <c r="BO433" s="64">
        <f t="shared" si="67"/>
        <v>2.8481934731934732E-2</v>
      </c>
      <c r="BP433" s="64">
        <f t="shared" si="68"/>
        <v>2.8846153846153848E-2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15.64</v>
      </c>
      <c r="Y435" s="564">
        <f t="shared" si="63"/>
        <v>15.84</v>
      </c>
      <c r="Z435" s="36">
        <f t="shared" si="64"/>
        <v>3.5880000000000002E-2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16.706363636363633</v>
      </c>
      <c r="BN435" s="64">
        <f t="shared" si="66"/>
        <v>16.919999999999998</v>
      </c>
      <c r="BO435" s="64">
        <f t="shared" si="67"/>
        <v>2.8481934731934732E-2</v>
      </c>
      <c r="BP435" s="64">
        <f t="shared" si="68"/>
        <v>2.8846153846153848E-2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10.56</v>
      </c>
      <c r="Y436" s="564">
        <f t="shared" si="63"/>
        <v>10.56</v>
      </c>
      <c r="Z436" s="36">
        <f t="shared" si="64"/>
        <v>2.392E-2</v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11.28</v>
      </c>
      <c r="BN436" s="64">
        <f t="shared" si="66"/>
        <v>11.28</v>
      </c>
      <c r="BO436" s="64">
        <f t="shared" si="67"/>
        <v>1.9230769230769232E-2</v>
      </c>
      <c r="BP436" s="64">
        <f t="shared" si="68"/>
        <v>1.9230769230769232E-2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15.886363636363637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0.19136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83.88</v>
      </c>
      <c r="Y446" s="565">
        <f>IFERROR(SUM(Y430:Y444),"0")</f>
        <v>84.48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15.64</v>
      </c>
      <c r="Y448" s="564">
        <f>IFERROR(IF(X448="",0,CEILING((X448/$H448),1)*$H448),"")</f>
        <v>15.84</v>
      </c>
      <c r="Z448" s="36">
        <f>IFERROR(IF(Y448=0,"",ROUNDUP(Y448/H448,0)*0.01196),"")</f>
        <v>3.5880000000000002E-2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16.706363636363633</v>
      </c>
      <c r="BN448" s="64">
        <f>IFERROR(Y448*I448/H448,"0")</f>
        <v>16.919999999999998</v>
      </c>
      <c r="BO448" s="64">
        <f>IFERROR(1/J448*(X448/H448),"0")</f>
        <v>2.8481934731934732E-2</v>
      </c>
      <c r="BP448" s="64">
        <f>IFERROR(1/J448*(Y448/H448),"0")</f>
        <v>2.8846153846153848E-2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2.9621212121212119</v>
      </c>
      <c r="Y451" s="565">
        <f>IFERROR(Y448/H448,"0")+IFERROR(Y449/H449,"0")+IFERROR(Y450/H450,"0")</f>
        <v>3</v>
      </c>
      <c r="Z451" s="565">
        <f>IFERROR(IF(Z448="",0,Z448),"0")+IFERROR(IF(Z449="",0,Z449),"0")+IFERROR(IF(Z450="",0,Z450),"0")</f>
        <v>3.5880000000000002E-2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15.64</v>
      </c>
      <c r="Y452" s="565">
        <f>IFERROR(SUM(Y448:Y450),"0")</f>
        <v>15.84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15.64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16.706363636363633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2.8481934731934732E-2</v>
      </c>
      <c r="BP454" s="64">
        <f t="shared" ref="BP454:BP460" si="73">IFERROR(1/J454*(Y454/H454),"0")</f>
        <v>2.8846153846153848E-2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15.64</v>
      </c>
      <c r="Y455" s="564">
        <f t="shared" si="69"/>
        <v>15.84</v>
      </c>
      <c r="Z455" s="36">
        <f>IFERROR(IF(Y455=0,"",ROUNDUP(Y455/H455,0)*0.01196),"")</f>
        <v>3.5880000000000002E-2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16.706363636363633</v>
      </c>
      <c r="BN455" s="64">
        <f t="shared" si="71"/>
        <v>16.919999999999998</v>
      </c>
      <c r="BO455" s="64">
        <f t="shared" si="72"/>
        <v>2.8481934731934732E-2</v>
      </c>
      <c r="BP455" s="64">
        <f t="shared" si="73"/>
        <v>2.8846153846153848E-2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15.64</v>
      </c>
      <c r="Y456" s="564">
        <f t="shared" si="69"/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16.706363636363633</v>
      </c>
      <c r="BN456" s="64">
        <f t="shared" si="71"/>
        <v>16.919999999999998</v>
      </c>
      <c r="BO456" s="64">
        <f t="shared" si="72"/>
        <v>2.8481934731934732E-2</v>
      </c>
      <c r="BP456" s="64">
        <f t="shared" si="73"/>
        <v>2.8846153846153848E-2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8.8863636363636367</v>
      </c>
      <c r="Y461" s="565">
        <f>IFERROR(Y454/H454,"0")+IFERROR(Y455/H455,"0")+IFERROR(Y456/H456,"0")+IFERROR(Y457/H457,"0")+IFERROR(Y458/H458,"0")+IFERROR(Y459/H459,"0")+IFERROR(Y460/H460,"0")</f>
        <v>9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0.10764000000000001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46.92</v>
      </c>
      <c r="Y462" s="565">
        <f>IFERROR(SUM(Y454:Y460),"0")</f>
        <v>47.519999999999996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15.6</v>
      </c>
      <c r="Y464" s="564">
        <f>IFERROR(IF(X464="",0,CEILING((X464/$H464),1)*$H464),"")</f>
        <v>15.6</v>
      </c>
      <c r="Z464" s="36">
        <f>IFERROR(IF(Y464=0,"",ROUNDUP(Y464/H464,0)*0.01898),"")</f>
        <v>3.7960000000000001E-2</v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16.602</v>
      </c>
      <c r="BN464" s="64">
        <f>IFERROR(Y464*I464/H464,"0")</f>
        <v>16.602</v>
      </c>
      <c r="BO464" s="64">
        <f>IFERROR(1/J464*(X464/H464),"0")</f>
        <v>3.125E-2</v>
      </c>
      <c r="BP464" s="64">
        <f>IFERROR(1/J464*(Y464/H464),"0")</f>
        <v>3.125E-2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15.6</v>
      </c>
      <c r="Y465" s="564">
        <f>IFERROR(IF(X465="",0,CEILING((X465/$H465),1)*$H465),"")</f>
        <v>15.6</v>
      </c>
      <c r="Z465" s="36">
        <f>IFERROR(IF(Y465=0,"",ROUNDUP(Y465/H465,0)*0.01898),"")</f>
        <v>3.7960000000000001E-2</v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16.602</v>
      </c>
      <c r="BN465" s="64">
        <f>IFERROR(Y465*I465/H465,"0")</f>
        <v>16.602</v>
      </c>
      <c r="BO465" s="64">
        <f>IFERROR(1/J465*(X465/H465),"0")</f>
        <v>3.125E-2</v>
      </c>
      <c r="BP465" s="64">
        <f>IFERROR(1/J465*(Y465/H465),"0")</f>
        <v>3.125E-2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4</v>
      </c>
      <c r="Y467" s="565">
        <f>IFERROR(Y464/H464,"0")+IFERROR(Y465/H465,"0")+IFERROR(Y466/H466,"0")</f>
        <v>4</v>
      </c>
      <c r="Z467" s="565">
        <f>IFERROR(IF(Z464="",0,Z464),"0")+IFERROR(IF(Z465="",0,Z465),"0")+IFERROR(IF(Z466="",0,Z466),"0")</f>
        <v>7.5920000000000001E-2</v>
      </c>
      <c r="AA467" s="566"/>
      <c r="AB467" s="566"/>
      <c r="AC467" s="566"/>
    </row>
    <row r="468" spans="1:68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31.2</v>
      </c>
      <c r="Y468" s="565">
        <f>IFERROR(SUM(Y464:Y466),"0")</f>
        <v>31.2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16.8</v>
      </c>
      <c r="Y486" s="564">
        <f>IFERROR(IF(X486="",0,CEILING((X486/$H486),1)*$H486),"")</f>
        <v>16.8</v>
      </c>
      <c r="Z486" s="36">
        <f>IFERROR(IF(Y486=0,"",ROUNDUP(Y486/H486,0)*0.00902),"")</f>
        <v>3.6080000000000001E-2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17.88</v>
      </c>
      <c r="BN486" s="64">
        <f>IFERROR(Y486*I486/H486,"0")</f>
        <v>17.88</v>
      </c>
      <c r="BO486" s="64">
        <f>IFERROR(1/J486*(X486/H486),"0")</f>
        <v>3.0303030303030304E-2</v>
      </c>
      <c r="BP486" s="64">
        <f>IFERROR(1/J486*(Y486/H486),"0")</f>
        <v>3.0303030303030304E-2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16.8</v>
      </c>
      <c r="Y487" s="564">
        <f>IFERROR(IF(X487="",0,CEILING((X487/$H487),1)*$H487),"")</f>
        <v>16.8</v>
      </c>
      <c r="Z487" s="36">
        <f>IFERROR(IF(Y487=0,"",ROUNDUP(Y487/H487,0)*0.00902),"")</f>
        <v>3.6080000000000001E-2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17.88</v>
      </c>
      <c r="BN487" s="64">
        <f>IFERROR(Y487*I487/H487,"0")</f>
        <v>17.88</v>
      </c>
      <c r="BO487" s="64">
        <f>IFERROR(1/J487*(X487/H487),"0")</f>
        <v>3.0303030303030304E-2</v>
      </c>
      <c r="BP487" s="64">
        <f>IFERROR(1/J487*(Y487/H487),"0")</f>
        <v>3.0303030303030304E-2</v>
      </c>
    </row>
    <row r="488" spans="1:68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8</v>
      </c>
      <c r="Y488" s="565">
        <f>IFERROR(Y486/H486,"0")+IFERROR(Y487/H487,"0")</f>
        <v>8</v>
      </c>
      <c r="Z488" s="565">
        <f>IFERROR(IF(Z486="",0,Z486),"0")+IFERROR(IF(Z487="",0,Z487),"0")</f>
        <v>7.2160000000000002E-2</v>
      </c>
      <c r="AA488" s="566"/>
      <c r="AB488" s="566"/>
      <c r="AC488" s="566"/>
    </row>
    <row r="489" spans="1:68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33.6</v>
      </c>
      <c r="Y489" s="565">
        <f>IFERROR(SUM(Y486:Y487),"0")</f>
        <v>33.6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45</v>
      </c>
      <c r="Y491" s="564">
        <f>IFERROR(IF(X491="",0,CEILING((X491/$H491),1)*$H491),"")</f>
        <v>45</v>
      </c>
      <c r="Z491" s="36">
        <f>IFERROR(IF(Y491=0,"",ROUNDUP(Y491/H491,0)*0.01898),"")</f>
        <v>9.4899999999999998E-2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47.594999999999999</v>
      </c>
      <c r="BN491" s="64">
        <f>IFERROR(Y491*I491/H491,"0")</f>
        <v>47.594999999999999</v>
      </c>
      <c r="BO491" s="64">
        <f>IFERROR(1/J491*(X491/H491),"0")</f>
        <v>7.8125E-2</v>
      </c>
      <c r="BP491" s="64">
        <f>IFERROR(1/J491*(Y491/H491),"0")</f>
        <v>7.8125E-2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5</v>
      </c>
      <c r="Y493" s="565">
        <f>IFERROR(Y491/H491,"0")+IFERROR(Y492/H492,"0")</f>
        <v>5</v>
      </c>
      <c r="Z493" s="565">
        <f>IFERROR(IF(Z491="",0,Z491),"0")+IFERROR(IF(Z492="",0,Z492),"0")</f>
        <v>9.4899999999999998E-2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45</v>
      </c>
      <c r="Y494" s="565">
        <f>IFERROR(SUM(Y491:Y492),"0")</f>
        <v>45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18</v>
      </c>
      <c r="Y496" s="564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18.87</v>
      </c>
      <c r="BN496" s="64">
        <f>IFERROR(Y496*I496/H496,"0")</f>
        <v>18.87</v>
      </c>
      <c r="BO496" s="64">
        <f>IFERROR(1/J496*(X496/H496),"0")</f>
        <v>3.125E-2</v>
      </c>
      <c r="BP496" s="64">
        <f>IFERROR(1/J496*(Y496/H496),"0")</f>
        <v>3.125E-2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27</v>
      </c>
      <c r="Y497" s="564">
        <f>IFERROR(IF(X497="",0,CEILING((X497/$H497),1)*$H497),"")</f>
        <v>27</v>
      </c>
      <c r="Z497" s="36">
        <f>IFERROR(IF(Y497=0,"",ROUNDUP(Y497/H497,0)*0.01898),"")</f>
        <v>5.6940000000000004E-2</v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28.305</v>
      </c>
      <c r="BN497" s="64">
        <f>IFERROR(Y497*I497/H497,"0")</f>
        <v>28.305</v>
      </c>
      <c r="BO497" s="64">
        <f>IFERROR(1/J497*(X497/H497),"0")</f>
        <v>4.6875E-2</v>
      </c>
      <c r="BP497" s="64">
        <f>IFERROR(1/J497*(Y497/H497),"0")</f>
        <v>4.6875E-2</v>
      </c>
    </row>
    <row r="498" spans="1:68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5</v>
      </c>
      <c r="Y498" s="565">
        <f>IFERROR(Y496/H496,"0")+IFERROR(Y497/H497,"0")</f>
        <v>5</v>
      </c>
      <c r="Z498" s="565">
        <f>IFERROR(IF(Z496="",0,Z496),"0")+IFERROR(IF(Z497="",0,Z497),"0")</f>
        <v>9.4900000000000012E-2</v>
      </c>
      <c r="AA498" s="566"/>
      <c r="AB498" s="566"/>
      <c r="AC498" s="566"/>
    </row>
    <row r="499" spans="1:68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45</v>
      </c>
      <c r="Y499" s="565">
        <f>IFERROR(SUM(Y496:Y497),"0")</f>
        <v>45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7361.5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7374.18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7724.3005651340982</v>
      </c>
      <c r="Y506" s="565">
        <f>IFERROR(SUM(BN22:BN502),"0")</f>
        <v>7737.7149999999992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13</v>
      </c>
      <c r="Y507" s="38">
        <f>ROUNDUP(SUM(BP22:BP502),0)</f>
        <v>13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8049.3005651340982</v>
      </c>
      <c r="Y508" s="565">
        <f>GrossWeightTotalR+PalletQtyTotalR*25</f>
        <v>8062.7149999999992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963.03965226982473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966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14.349590000000006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111.6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414.93999999999994</v>
      </c>
      <c r="E515" s="46">
        <f>IFERROR(Y89*1,"0")+IFERROR(Y90*1,"0")+IFERROR(Y91*1,"0")+IFERROR(Y95*1,"0")+IFERROR(Y96*1,"0")+IFERROR(Y97*1,"0")+IFERROR(Y98*1,"0")+IFERROR(Y99*1,"0")+IFERROR(Y100*1,"0")</f>
        <v>68.400000000000006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141.30000000000001</v>
      </c>
      <c r="G515" s="46">
        <f>IFERROR(Y131*1,"0")+IFERROR(Y132*1,"0")+IFERROR(Y136*1,"0")+IFERROR(Y137*1,"0")</f>
        <v>10.879999999999999</v>
      </c>
      <c r="H515" s="46">
        <f>IFERROR(Y142*1,"0")+IFERROR(Y146*1,"0")+IFERROR(Y147*1,"0")+IFERROR(Y148*1,"0")</f>
        <v>95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129.18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275.10000000000002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24.479999999999997</v>
      </c>
      <c r="L515" s="46">
        <f>IFERROR(Y248*1,"0")+IFERROR(Y249*1,"0")+IFERROR(Y250*1,"0")+IFERROR(Y251*1,"0")+IFERROR(Y252*1,"0")</f>
        <v>408.8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24</v>
      </c>
      <c r="P515" s="46">
        <f>IFERROR(Y272*1,"0")+IFERROR(Y276*1,"0")</f>
        <v>8.4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2810.3599999999997</v>
      </c>
      <c r="S515" s="46">
        <f>IFERROR(Y333*1,"0")+IFERROR(Y334*1,"0")+IFERROR(Y335*1,"0")</f>
        <v>86.1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2313</v>
      </c>
      <c r="U515" s="46">
        <f>IFERROR(Y366*1,"0")+IFERROR(Y367*1,"0")+IFERROR(Y368*1,"0")+IFERROR(Y369*1,"0")+IFERROR(Y373*1,"0")+IFERROR(Y377*1,"0")+IFERROR(Y378*1,"0")+IFERROR(Y382*1,"0")</f>
        <v>57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52.2</v>
      </c>
      <c r="W515" s="46">
        <f>IFERROR(Y407*1,"0")+IFERROR(Y411*1,"0")+IFERROR(Y412*1,"0")+IFERROR(Y413*1,"0")+IFERROR(Y414*1,"0")</f>
        <v>40.800000000000004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179.04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123.6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0,90"/>
        <filter val="1 476,00"/>
        <filter val="1 497,60"/>
        <filter val="1 577,40"/>
        <filter val="1,20"/>
        <filter val="1,26"/>
        <filter val="10,00"/>
        <filter val="10,50"/>
        <filter val="10,56"/>
        <filter val="103,80"/>
        <filter val="108,00"/>
        <filter val="11,00"/>
        <filter val="114,00"/>
        <filter val="12,00"/>
        <filter val="126,00"/>
        <filter val="13"/>
        <filter val="13,00"/>
        <filter val="13,50"/>
        <filter val="131,40"/>
        <filter val="14,40"/>
        <filter val="14,70"/>
        <filter val="144,00"/>
        <filter val="15,60"/>
        <filter val="15,64"/>
        <filter val="15,84"/>
        <filter val="15,89"/>
        <filter val="16,00"/>
        <filter val="16,20"/>
        <filter val="16,28"/>
        <filter val="16,80"/>
        <filter val="162,00"/>
        <filter val="18,00"/>
        <filter val="18,79"/>
        <filter val="19,80"/>
        <filter val="2,00"/>
        <filter val="2,70"/>
        <filter val="2,82"/>
        <filter val="2,96"/>
        <filter val="20,00"/>
        <filter val="205,85"/>
        <filter val="21,00"/>
        <filter val="216,00"/>
        <filter val="22,50"/>
        <filter val="24,00"/>
        <filter val="24,30"/>
        <filter val="25,20"/>
        <filter val="256,50"/>
        <filter val="257,28"/>
        <filter val="26,28"/>
        <filter val="27,00"/>
        <filter val="3,00"/>
        <filter val="3,04"/>
        <filter val="3,60"/>
        <filter val="3,78"/>
        <filter val="31,20"/>
        <filter val="32,40"/>
        <filter val="33,60"/>
        <filter val="35,00"/>
        <filter val="36,00"/>
        <filter val="39,00"/>
        <filter val="39,38"/>
        <filter val="4,00"/>
        <filter val="4,80"/>
        <filter val="40,00"/>
        <filter val="40,50"/>
        <filter val="40,80"/>
        <filter val="408,80"/>
        <filter val="41,00"/>
        <filter val="45,00"/>
        <filter val="45,90"/>
        <filter val="46,92"/>
        <filter val="5,00"/>
        <filter val="5,04"/>
        <filter val="5,10"/>
        <filter val="5,28"/>
        <filter val="5,40"/>
        <filter val="5,60"/>
        <filter val="51,00"/>
        <filter val="54,40"/>
        <filter val="540,00"/>
        <filter val="56,70"/>
        <filter val="58,80"/>
        <filter val="6,00"/>
        <filter val="6,30"/>
        <filter val="64,80"/>
        <filter val="66,00"/>
        <filter val="68,40"/>
        <filter val="7 361,50"/>
        <filter val="7 724,30"/>
        <filter val="7,00"/>
        <filter val="7,20"/>
        <filter val="72,00"/>
        <filter val="72,24"/>
        <filter val="720,00"/>
        <filter val="732,00"/>
        <filter val="75,00"/>
        <filter val="8 049,30"/>
        <filter val="8,00"/>
        <filter val="8,40"/>
        <filter val="8,89"/>
        <filter val="814,80"/>
        <filter val="83,00"/>
        <filter val="83,88"/>
        <filter val="84,00"/>
        <filter val="86,10"/>
        <filter val="9,00"/>
        <filter val="9,90"/>
        <filter val="96,90"/>
        <filter val="963,04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