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Ост КИ филиалы\Мелитополь\"/>
    </mc:Choice>
  </mc:AlternateContent>
  <xr:revisionPtr revIDLastSave="0" documentId="13_ncr:1_{A9DE2F0C-EA0C-4242-9083-130ACE2FB88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T10" i="1"/>
  <c r="AK10" i="1" s="1"/>
  <c r="T13" i="1"/>
  <c r="T15" i="1"/>
  <c r="AK15" i="1" s="1"/>
  <c r="T16" i="1"/>
  <c r="T17" i="1"/>
  <c r="AK17" i="1" s="1"/>
  <c r="T18" i="1"/>
  <c r="T19" i="1"/>
  <c r="AK19" i="1" s="1"/>
  <c r="T20" i="1"/>
  <c r="T22" i="1"/>
  <c r="AK22" i="1" s="1"/>
  <c r="T23" i="1"/>
  <c r="T26" i="1"/>
  <c r="AK26" i="1" s="1"/>
  <c r="T28" i="1"/>
  <c r="T29" i="1"/>
  <c r="AK29" i="1" s="1"/>
  <c r="T30" i="1"/>
  <c r="T32" i="1"/>
  <c r="AK32" i="1" s="1"/>
  <c r="T33" i="1"/>
  <c r="T35" i="1"/>
  <c r="AK35" i="1" s="1"/>
  <c r="T36" i="1"/>
  <c r="T37" i="1"/>
  <c r="AK37" i="1" s="1"/>
  <c r="T38" i="1"/>
  <c r="T40" i="1"/>
  <c r="AK40" i="1" s="1"/>
  <c r="T41" i="1"/>
  <c r="T42" i="1"/>
  <c r="AK42" i="1" s="1"/>
  <c r="T43" i="1"/>
  <c r="T44" i="1"/>
  <c r="AK44" i="1" s="1"/>
  <c r="T45" i="1"/>
  <c r="T46" i="1"/>
  <c r="AK46" i="1" s="1"/>
  <c r="T49" i="1"/>
  <c r="T50" i="1"/>
  <c r="AK50" i="1" s="1"/>
  <c r="T51" i="1"/>
  <c r="T61" i="1"/>
  <c r="AK61" i="1" s="1"/>
  <c r="T62" i="1"/>
  <c r="T63" i="1"/>
  <c r="AK63" i="1" s="1"/>
  <c r="T64" i="1"/>
  <c r="T65" i="1"/>
  <c r="AK65" i="1" s="1"/>
  <c r="T66" i="1"/>
  <c r="T67" i="1"/>
  <c r="AK67" i="1" s="1"/>
  <c r="T68" i="1"/>
  <c r="T75" i="1"/>
  <c r="AK75" i="1" s="1"/>
  <c r="T76" i="1"/>
  <c r="T77" i="1"/>
  <c r="AK77" i="1" s="1"/>
  <c r="T79" i="1"/>
  <c r="T80" i="1"/>
  <c r="AK80" i="1" s="1"/>
  <c r="T81" i="1"/>
  <c r="T82" i="1"/>
  <c r="AK82" i="1" s="1"/>
  <c r="T83" i="1"/>
  <c r="T84" i="1"/>
  <c r="AK84" i="1" s="1"/>
  <c r="T90" i="1"/>
  <c r="T91" i="1"/>
  <c r="AK91" i="1" s="1"/>
  <c r="T96" i="1"/>
  <c r="T100" i="1"/>
  <c r="AK100" i="1" s="1"/>
  <c r="T101" i="1"/>
  <c r="T102" i="1"/>
  <c r="AK102" i="1" s="1"/>
  <c r="T103" i="1"/>
  <c r="T104" i="1"/>
  <c r="AK104" i="1" s="1"/>
  <c r="T106" i="1"/>
  <c r="T107" i="1"/>
  <c r="AK107" i="1" s="1"/>
  <c r="T108" i="1"/>
  <c r="T109" i="1"/>
  <c r="AK109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6" i="1"/>
  <c r="AK8" i="1"/>
  <c r="AK13" i="1"/>
  <c r="AK16" i="1"/>
  <c r="AK18" i="1"/>
  <c r="AK20" i="1"/>
  <c r="AK23" i="1"/>
  <c r="AK28" i="1"/>
  <c r="AK30" i="1"/>
  <c r="AK33" i="1"/>
  <c r="AK36" i="1"/>
  <c r="AK38" i="1"/>
  <c r="AK41" i="1"/>
  <c r="AK43" i="1"/>
  <c r="AK45" i="1"/>
  <c r="AK49" i="1"/>
  <c r="AK51" i="1"/>
  <c r="AK62" i="1"/>
  <c r="AK64" i="1"/>
  <c r="AK66" i="1"/>
  <c r="AK68" i="1"/>
  <c r="AK76" i="1"/>
  <c r="AK79" i="1"/>
  <c r="AK81" i="1"/>
  <c r="AK83" i="1"/>
  <c r="AK90" i="1"/>
  <c r="AK96" i="1"/>
  <c r="AK101" i="1"/>
  <c r="AK103" i="1"/>
  <c r="AK106" i="1"/>
  <c r="AK108" i="1"/>
  <c r="U5" i="1"/>
  <c r="AL5" i="1" l="1"/>
  <c r="S6" i="1"/>
  <c r="T6" i="1" s="1"/>
  <c r="AK6" i="1" s="1"/>
  <c r="S7" i="1"/>
  <c r="T7" i="1" s="1"/>
  <c r="AK7" i="1" s="1"/>
  <c r="S9" i="1"/>
  <c r="T9" i="1" s="1"/>
  <c r="AK9" i="1" s="1"/>
  <c r="S12" i="1"/>
  <c r="T12" i="1" s="1"/>
  <c r="AK12" i="1" s="1"/>
  <c r="S14" i="1"/>
  <c r="T14" i="1" s="1"/>
  <c r="AK14" i="1" s="1"/>
  <c r="S21" i="1"/>
  <c r="T21" i="1" s="1"/>
  <c r="AK21" i="1" s="1"/>
  <c r="S24" i="1"/>
  <c r="T24" i="1" s="1"/>
  <c r="AK24" i="1" s="1"/>
  <c r="S31" i="1"/>
  <c r="T31" i="1" s="1"/>
  <c r="AK31" i="1" s="1"/>
  <c r="S34" i="1"/>
  <c r="T34" i="1" s="1"/>
  <c r="AK34" i="1" s="1"/>
  <c r="S39" i="1"/>
  <c r="T39" i="1" s="1"/>
  <c r="AK39" i="1" s="1"/>
  <c r="S52" i="1"/>
  <c r="T52" i="1" s="1"/>
  <c r="AK52" i="1" s="1"/>
  <c r="S54" i="1"/>
  <c r="T54" i="1" s="1"/>
  <c r="AK54" i="1" s="1"/>
  <c r="S55" i="1"/>
  <c r="T55" i="1" s="1"/>
  <c r="AK55" i="1" s="1"/>
  <c r="S57" i="1"/>
  <c r="T57" i="1" s="1"/>
  <c r="AK57" i="1" s="1"/>
  <c r="S59" i="1"/>
  <c r="T59" i="1" s="1"/>
  <c r="AK59" i="1" s="1"/>
  <c r="S60" i="1"/>
  <c r="T60" i="1" s="1"/>
  <c r="AK60" i="1" s="1"/>
  <c r="S69" i="1"/>
  <c r="T69" i="1" s="1"/>
  <c r="AK69" i="1" s="1"/>
  <c r="S70" i="1"/>
  <c r="T70" i="1" s="1"/>
  <c r="AK70" i="1" s="1"/>
  <c r="S71" i="1"/>
  <c r="T71" i="1" s="1"/>
  <c r="AK71" i="1" s="1"/>
  <c r="S72" i="1"/>
  <c r="T72" i="1" s="1"/>
  <c r="AK72" i="1" s="1"/>
  <c r="S73" i="1"/>
  <c r="T73" i="1" s="1"/>
  <c r="AK73" i="1" s="1"/>
  <c r="S78" i="1"/>
  <c r="T78" i="1" s="1"/>
  <c r="AK78" i="1" s="1"/>
  <c r="S85" i="1"/>
  <c r="T85" i="1" s="1"/>
  <c r="AK85" i="1" s="1"/>
  <c r="S86" i="1"/>
  <c r="T86" i="1" s="1"/>
  <c r="AK86" i="1" s="1"/>
  <c r="S87" i="1"/>
  <c r="T87" i="1" s="1"/>
  <c r="AK87" i="1" s="1"/>
  <c r="S88" i="1"/>
  <c r="T88" i="1" s="1"/>
  <c r="AK88" i="1" s="1"/>
  <c r="S89" i="1"/>
  <c r="T89" i="1" s="1"/>
  <c r="AK89" i="1" s="1"/>
  <c r="S92" i="1"/>
  <c r="T92" i="1" s="1"/>
  <c r="AK92" i="1" s="1"/>
  <c r="S93" i="1"/>
  <c r="T93" i="1" s="1"/>
  <c r="AK93" i="1" s="1"/>
  <c r="S94" i="1"/>
  <c r="T94" i="1" s="1"/>
  <c r="AK94" i="1" s="1"/>
  <c r="S95" i="1"/>
  <c r="T95" i="1" s="1"/>
  <c r="AK95" i="1" s="1"/>
  <c r="S97" i="1"/>
  <c r="T97" i="1" s="1"/>
  <c r="AK97" i="1" s="1"/>
  <c r="S98" i="1"/>
  <c r="T98" i="1" s="1"/>
  <c r="AK98" i="1" s="1"/>
  <c r="S99" i="1"/>
  <c r="T99" i="1" s="1"/>
  <c r="AK99" i="1" s="1"/>
  <c r="S105" i="1"/>
  <c r="T105" i="1" s="1"/>
  <c r="AK105" i="1" s="1"/>
  <c r="S110" i="1"/>
  <c r="T110" i="1" s="1"/>
  <c r="AK110" i="1" s="1"/>
  <c r="S111" i="1"/>
  <c r="T111" i="1" s="1"/>
  <c r="AK111" i="1" s="1"/>
  <c r="S112" i="1"/>
  <c r="T112" i="1" s="1"/>
  <c r="AK112" i="1" s="1"/>
  <c r="S113" i="1"/>
  <c r="T113" i="1" s="1"/>
  <c r="AK113" i="1" s="1"/>
  <c r="S114" i="1"/>
  <c r="T114" i="1" s="1"/>
  <c r="AK114" i="1" s="1"/>
  <c r="M114" i="1" l="1"/>
  <c r="Q114" i="1" s="1"/>
  <c r="X114" i="1" s="1"/>
  <c r="L114" i="1"/>
  <c r="M113" i="1"/>
  <c r="Q113" i="1" s="1"/>
  <c r="X113" i="1" s="1"/>
  <c r="L113" i="1"/>
  <c r="M112" i="1"/>
  <c r="Q112" i="1" s="1"/>
  <c r="X112" i="1" s="1"/>
  <c r="L112" i="1"/>
  <c r="M111" i="1"/>
  <c r="Q111" i="1" s="1"/>
  <c r="L111" i="1"/>
  <c r="M110" i="1"/>
  <c r="Q110" i="1" s="1"/>
  <c r="X110" i="1" s="1"/>
  <c r="L110" i="1"/>
  <c r="M109" i="1"/>
  <c r="Q109" i="1" s="1"/>
  <c r="Y109" i="1" s="1"/>
  <c r="L109" i="1"/>
  <c r="M108" i="1"/>
  <c r="Q108" i="1" s="1"/>
  <c r="Y108" i="1" s="1"/>
  <c r="L108" i="1"/>
  <c r="M107" i="1"/>
  <c r="Q107" i="1" s="1"/>
  <c r="R107" i="1" s="1"/>
  <c r="L107" i="1"/>
  <c r="M106" i="1"/>
  <c r="Q106" i="1" s="1"/>
  <c r="R106" i="1" s="1"/>
  <c r="L106" i="1"/>
  <c r="M105" i="1"/>
  <c r="Q105" i="1" s="1"/>
  <c r="L105" i="1"/>
  <c r="M104" i="1"/>
  <c r="Q104" i="1" s="1"/>
  <c r="R104" i="1" s="1"/>
  <c r="L104" i="1"/>
  <c r="M103" i="1"/>
  <c r="Q103" i="1" s="1"/>
  <c r="X103" i="1" s="1"/>
  <c r="L103" i="1"/>
  <c r="M102" i="1"/>
  <c r="Q102" i="1" s="1"/>
  <c r="X102" i="1" s="1"/>
  <c r="L102" i="1"/>
  <c r="M101" i="1"/>
  <c r="Q101" i="1" s="1"/>
  <c r="X101" i="1" s="1"/>
  <c r="L101" i="1"/>
  <c r="M100" i="1"/>
  <c r="Q100" i="1" s="1"/>
  <c r="X100" i="1" s="1"/>
  <c r="L100" i="1"/>
  <c r="M99" i="1"/>
  <c r="Q99" i="1" s="1"/>
  <c r="X99" i="1" s="1"/>
  <c r="L99" i="1"/>
  <c r="M98" i="1"/>
  <c r="Q98" i="1" s="1"/>
  <c r="L98" i="1"/>
  <c r="M97" i="1"/>
  <c r="Q97" i="1" s="1"/>
  <c r="L97" i="1"/>
  <c r="M96" i="1"/>
  <c r="Q96" i="1" s="1"/>
  <c r="R96" i="1" s="1"/>
  <c r="L96" i="1"/>
  <c r="M95" i="1"/>
  <c r="Q95" i="1" s="1"/>
  <c r="X95" i="1" s="1"/>
  <c r="L95" i="1"/>
  <c r="M94" i="1"/>
  <c r="Q94" i="1" s="1"/>
  <c r="X94" i="1" s="1"/>
  <c r="L94" i="1"/>
  <c r="M93" i="1"/>
  <c r="Q93" i="1" s="1"/>
  <c r="X93" i="1" s="1"/>
  <c r="L93" i="1"/>
  <c r="M92" i="1"/>
  <c r="Q92" i="1" s="1"/>
  <c r="X92" i="1" s="1"/>
  <c r="L92" i="1"/>
  <c r="M91" i="1"/>
  <c r="Q91" i="1" s="1"/>
  <c r="Y91" i="1" s="1"/>
  <c r="L91" i="1"/>
  <c r="M90" i="1"/>
  <c r="Q90" i="1" s="1"/>
  <c r="X90" i="1" s="1"/>
  <c r="L90" i="1"/>
  <c r="M89" i="1"/>
  <c r="Q89" i="1" s="1"/>
  <c r="X89" i="1" s="1"/>
  <c r="L89" i="1"/>
  <c r="M88" i="1"/>
  <c r="Q88" i="1" s="1"/>
  <c r="X88" i="1" s="1"/>
  <c r="L88" i="1"/>
  <c r="M87" i="1"/>
  <c r="Q87" i="1" s="1"/>
  <c r="X87" i="1" s="1"/>
  <c r="L87" i="1"/>
  <c r="M86" i="1"/>
  <c r="Q86" i="1" s="1"/>
  <c r="X86" i="1" s="1"/>
  <c r="L86" i="1"/>
  <c r="M85" i="1"/>
  <c r="Q85" i="1" s="1"/>
  <c r="L85" i="1"/>
  <c r="M84" i="1"/>
  <c r="Q84" i="1" s="1"/>
  <c r="L84" i="1"/>
  <c r="M83" i="1"/>
  <c r="Q83" i="1" s="1"/>
  <c r="R83" i="1" s="1"/>
  <c r="L83" i="1"/>
  <c r="M82" i="1"/>
  <c r="Q82" i="1" s="1"/>
  <c r="R82" i="1" s="1"/>
  <c r="L82" i="1"/>
  <c r="M81" i="1"/>
  <c r="Q81" i="1" s="1"/>
  <c r="R81" i="1" s="1"/>
  <c r="L81" i="1"/>
  <c r="M80" i="1"/>
  <c r="Q80" i="1" s="1"/>
  <c r="R80" i="1" s="1"/>
  <c r="L80" i="1"/>
  <c r="M79" i="1"/>
  <c r="Q79" i="1" s="1"/>
  <c r="X79" i="1" s="1"/>
  <c r="L79" i="1"/>
  <c r="M78" i="1"/>
  <c r="Q78" i="1" s="1"/>
  <c r="X78" i="1" s="1"/>
  <c r="L78" i="1"/>
  <c r="M77" i="1"/>
  <c r="Q77" i="1" s="1"/>
  <c r="R77" i="1" s="1"/>
  <c r="L77" i="1"/>
  <c r="F76" i="1"/>
  <c r="E76" i="1"/>
  <c r="F75" i="1"/>
  <c r="E75" i="1"/>
  <c r="L75" i="1" s="1"/>
  <c r="M74" i="1"/>
  <c r="Q74" i="1" s="1"/>
  <c r="Y74" i="1" s="1"/>
  <c r="L74" i="1"/>
  <c r="M73" i="1"/>
  <c r="Q73" i="1" s="1"/>
  <c r="X73" i="1" s="1"/>
  <c r="L73" i="1"/>
  <c r="M72" i="1"/>
  <c r="Q72" i="1" s="1"/>
  <c r="X72" i="1" s="1"/>
  <c r="L72" i="1"/>
  <c r="N71" i="1"/>
  <c r="N5" i="1" s="1"/>
  <c r="F71" i="1"/>
  <c r="E71" i="1"/>
  <c r="M70" i="1"/>
  <c r="Q70" i="1" s="1"/>
  <c r="X70" i="1" s="1"/>
  <c r="L70" i="1"/>
  <c r="M69" i="1"/>
  <c r="Q69" i="1" s="1"/>
  <c r="X69" i="1" s="1"/>
  <c r="L69" i="1"/>
  <c r="M68" i="1"/>
  <c r="Q68" i="1" s="1"/>
  <c r="R68" i="1" s="1"/>
  <c r="X68" i="1" s="1"/>
  <c r="L68" i="1"/>
  <c r="M67" i="1"/>
  <c r="L67" i="1"/>
  <c r="M66" i="1"/>
  <c r="Q66" i="1" s="1"/>
  <c r="R66" i="1" s="1"/>
  <c r="X66" i="1" s="1"/>
  <c r="L66" i="1"/>
  <c r="M65" i="1"/>
  <c r="Q65" i="1" s="1"/>
  <c r="Y65" i="1" s="1"/>
  <c r="L65" i="1"/>
  <c r="M64" i="1"/>
  <c r="Q64" i="1" s="1"/>
  <c r="R64" i="1" s="1"/>
  <c r="X64" i="1" s="1"/>
  <c r="L64" i="1"/>
  <c r="M63" i="1"/>
  <c r="Q63" i="1" s="1"/>
  <c r="R63" i="1" s="1"/>
  <c r="L63" i="1"/>
  <c r="M62" i="1"/>
  <c r="Q62" i="1" s="1"/>
  <c r="L62" i="1"/>
  <c r="M61" i="1"/>
  <c r="Q61" i="1" s="1"/>
  <c r="R61" i="1" s="1"/>
  <c r="L61" i="1"/>
  <c r="M60" i="1"/>
  <c r="Q60" i="1" s="1"/>
  <c r="X60" i="1" s="1"/>
  <c r="L60" i="1"/>
  <c r="M59" i="1"/>
  <c r="Q59" i="1" s="1"/>
  <c r="L59" i="1"/>
  <c r="M58" i="1"/>
  <c r="Q58" i="1" s="1"/>
  <c r="R58" i="1" s="1"/>
  <c r="S58" i="1" s="1"/>
  <c r="L58" i="1"/>
  <c r="M57" i="1"/>
  <c r="Q57" i="1" s="1"/>
  <c r="X57" i="1" s="1"/>
  <c r="L57" i="1"/>
  <c r="M56" i="1"/>
  <c r="Q56" i="1" s="1"/>
  <c r="R56" i="1" s="1"/>
  <c r="S56" i="1" s="1"/>
  <c r="L56" i="1"/>
  <c r="M55" i="1"/>
  <c r="Q55" i="1" s="1"/>
  <c r="X55" i="1" s="1"/>
  <c r="L55" i="1"/>
  <c r="M54" i="1"/>
  <c r="Q54" i="1" s="1"/>
  <c r="Y54" i="1" s="1"/>
  <c r="L54" i="1"/>
  <c r="M53" i="1"/>
  <c r="Q53" i="1" s="1"/>
  <c r="R53" i="1" s="1"/>
  <c r="S53" i="1" s="1"/>
  <c r="T53" i="1" s="1"/>
  <c r="AK53" i="1" s="1"/>
  <c r="L53" i="1"/>
  <c r="M52" i="1"/>
  <c r="Q52" i="1" s="1"/>
  <c r="X52" i="1" s="1"/>
  <c r="L52" i="1"/>
  <c r="M51" i="1"/>
  <c r="Q51" i="1" s="1"/>
  <c r="R51" i="1" s="1"/>
  <c r="L51" i="1"/>
  <c r="M50" i="1"/>
  <c r="Q50" i="1" s="1"/>
  <c r="R50" i="1" s="1"/>
  <c r="X50" i="1" s="1"/>
  <c r="L50" i="1"/>
  <c r="M49" i="1"/>
  <c r="Q49" i="1" s="1"/>
  <c r="Y49" i="1" s="1"/>
  <c r="L49" i="1"/>
  <c r="M48" i="1"/>
  <c r="Q48" i="1" s="1"/>
  <c r="R48" i="1" s="1"/>
  <c r="S48" i="1" s="1"/>
  <c r="L48" i="1"/>
  <c r="M47" i="1"/>
  <c r="Q47" i="1" s="1"/>
  <c r="R47" i="1" s="1"/>
  <c r="S47" i="1" s="1"/>
  <c r="T47" i="1" s="1"/>
  <c r="AK47" i="1" s="1"/>
  <c r="L47" i="1"/>
  <c r="M46" i="1"/>
  <c r="Q46" i="1" s="1"/>
  <c r="R46" i="1" s="1"/>
  <c r="X46" i="1" s="1"/>
  <c r="L46" i="1"/>
  <c r="M45" i="1"/>
  <c r="Q45" i="1" s="1"/>
  <c r="L45" i="1"/>
  <c r="M44" i="1"/>
  <c r="Q44" i="1" s="1"/>
  <c r="Y44" i="1" s="1"/>
  <c r="L44" i="1"/>
  <c r="M43" i="1"/>
  <c r="Q43" i="1" s="1"/>
  <c r="R43" i="1" s="1"/>
  <c r="L43" i="1"/>
  <c r="M42" i="1"/>
  <c r="Q42" i="1" s="1"/>
  <c r="R42" i="1" s="1"/>
  <c r="X42" i="1" s="1"/>
  <c r="L42" i="1"/>
  <c r="M41" i="1"/>
  <c r="Q41" i="1" s="1"/>
  <c r="R41" i="1" s="1"/>
  <c r="L41" i="1"/>
  <c r="M40" i="1"/>
  <c r="Q40" i="1" s="1"/>
  <c r="R40" i="1" s="1"/>
  <c r="X40" i="1" s="1"/>
  <c r="L40" i="1"/>
  <c r="M39" i="1"/>
  <c r="Q39" i="1" s="1"/>
  <c r="X39" i="1" s="1"/>
  <c r="L39" i="1"/>
  <c r="M38" i="1"/>
  <c r="Q38" i="1" s="1"/>
  <c r="Y38" i="1" s="1"/>
  <c r="L38" i="1"/>
  <c r="M37" i="1"/>
  <c r="Q37" i="1" s="1"/>
  <c r="R37" i="1" s="1"/>
  <c r="L37" i="1"/>
  <c r="M36" i="1"/>
  <c r="Q36" i="1" s="1"/>
  <c r="R36" i="1" s="1"/>
  <c r="X36" i="1" s="1"/>
  <c r="L36" i="1"/>
  <c r="M35" i="1"/>
  <c r="Q35" i="1" s="1"/>
  <c r="R35" i="1" s="1"/>
  <c r="L35" i="1"/>
  <c r="M34" i="1"/>
  <c r="Q34" i="1" s="1"/>
  <c r="X34" i="1" s="1"/>
  <c r="L34" i="1"/>
  <c r="M33" i="1"/>
  <c r="Q33" i="1" s="1"/>
  <c r="R33" i="1" s="1"/>
  <c r="L33" i="1"/>
  <c r="M32" i="1"/>
  <c r="Q32" i="1" s="1"/>
  <c r="R32" i="1" s="1"/>
  <c r="X32" i="1" s="1"/>
  <c r="L32" i="1"/>
  <c r="M31" i="1"/>
  <c r="Q31" i="1" s="1"/>
  <c r="X31" i="1" s="1"/>
  <c r="L31" i="1"/>
  <c r="M30" i="1"/>
  <c r="Q30" i="1" s="1"/>
  <c r="X30" i="1" s="1"/>
  <c r="L30" i="1"/>
  <c r="M29" i="1"/>
  <c r="Q29" i="1" s="1"/>
  <c r="R29" i="1" s="1"/>
  <c r="L29" i="1"/>
  <c r="M28" i="1"/>
  <c r="Q28" i="1" s="1"/>
  <c r="Y28" i="1" s="1"/>
  <c r="L28" i="1"/>
  <c r="M27" i="1"/>
  <c r="Q27" i="1" s="1"/>
  <c r="R27" i="1" s="1"/>
  <c r="S27" i="1" s="1"/>
  <c r="T27" i="1" s="1"/>
  <c r="AK27" i="1" s="1"/>
  <c r="L27" i="1"/>
  <c r="M26" i="1"/>
  <c r="Q26" i="1" s="1"/>
  <c r="R26" i="1" s="1"/>
  <c r="X26" i="1" s="1"/>
  <c r="L26" i="1"/>
  <c r="M25" i="1"/>
  <c r="Q25" i="1" s="1"/>
  <c r="R25" i="1" s="1"/>
  <c r="S25" i="1" s="1"/>
  <c r="T25" i="1" s="1"/>
  <c r="AK25" i="1" s="1"/>
  <c r="L25" i="1"/>
  <c r="M24" i="1"/>
  <c r="Q24" i="1" s="1"/>
  <c r="X24" i="1" s="1"/>
  <c r="L24" i="1"/>
  <c r="M23" i="1"/>
  <c r="Q23" i="1" s="1"/>
  <c r="R23" i="1" s="1"/>
  <c r="L23" i="1"/>
  <c r="M22" i="1"/>
  <c r="Q22" i="1" s="1"/>
  <c r="R22" i="1" s="1"/>
  <c r="X22" i="1" s="1"/>
  <c r="L22" i="1"/>
  <c r="M21" i="1"/>
  <c r="Q21" i="1" s="1"/>
  <c r="L21" i="1"/>
  <c r="M20" i="1"/>
  <c r="L20" i="1"/>
  <c r="M19" i="1"/>
  <c r="Q19" i="1" s="1"/>
  <c r="R19" i="1" s="1"/>
  <c r="L19" i="1"/>
  <c r="M18" i="1"/>
  <c r="Q18" i="1" s="1"/>
  <c r="Y18" i="1" s="1"/>
  <c r="L18" i="1"/>
  <c r="M17" i="1"/>
  <c r="Q17" i="1" s="1"/>
  <c r="R17" i="1" s="1"/>
  <c r="L17" i="1"/>
  <c r="M16" i="1"/>
  <c r="Q16" i="1" s="1"/>
  <c r="R16" i="1" s="1"/>
  <c r="X16" i="1" s="1"/>
  <c r="L16" i="1"/>
  <c r="M15" i="1"/>
  <c r="Q15" i="1" s="1"/>
  <c r="R15" i="1" s="1"/>
  <c r="L15" i="1"/>
  <c r="M14" i="1"/>
  <c r="Q14" i="1" s="1"/>
  <c r="X14" i="1" s="1"/>
  <c r="L14" i="1"/>
  <c r="M13" i="1"/>
  <c r="Q13" i="1" s="1"/>
  <c r="R13" i="1" s="1"/>
  <c r="L13" i="1"/>
  <c r="M12" i="1"/>
  <c r="Q12" i="1" s="1"/>
  <c r="X12" i="1" s="1"/>
  <c r="L12" i="1"/>
  <c r="M11" i="1"/>
  <c r="Q11" i="1" s="1"/>
  <c r="R11" i="1" s="1"/>
  <c r="S11" i="1" s="1"/>
  <c r="T11" i="1" s="1"/>
  <c r="AK11" i="1" s="1"/>
  <c r="L11" i="1"/>
  <c r="M10" i="1"/>
  <c r="Q10" i="1" s="1"/>
  <c r="R10" i="1" s="1"/>
  <c r="X10" i="1" s="1"/>
  <c r="L10" i="1"/>
  <c r="M9" i="1"/>
  <c r="Q9" i="1" s="1"/>
  <c r="X9" i="1" s="1"/>
  <c r="L9" i="1"/>
  <c r="M8" i="1"/>
  <c r="Q8" i="1" s="1"/>
  <c r="R8" i="1" s="1"/>
  <c r="X8" i="1" s="1"/>
  <c r="L8" i="1"/>
  <c r="M7" i="1"/>
  <c r="Q7" i="1" s="1"/>
  <c r="X7" i="1" s="1"/>
  <c r="L7" i="1"/>
  <c r="M6" i="1"/>
  <c r="Q6" i="1" s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K5" i="1"/>
  <c r="X48" i="1" l="1"/>
  <c r="T48" i="1"/>
  <c r="AK48" i="1" s="1"/>
  <c r="X56" i="1"/>
  <c r="T56" i="1"/>
  <c r="AK56" i="1" s="1"/>
  <c r="X58" i="1"/>
  <c r="T58" i="1"/>
  <c r="AK58" i="1" s="1"/>
  <c r="Q20" i="1"/>
  <c r="X20" i="1" s="1"/>
  <c r="Q67" i="1"/>
  <c r="X67" i="1" s="1"/>
  <c r="X77" i="1"/>
  <c r="X80" i="1"/>
  <c r="X81" i="1"/>
  <c r="X82" i="1"/>
  <c r="X83" i="1"/>
  <c r="Y85" i="1"/>
  <c r="X85" i="1"/>
  <c r="X96" i="1"/>
  <c r="Y97" i="1"/>
  <c r="X97" i="1"/>
  <c r="Y98" i="1"/>
  <c r="X98" i="1"/>
  <c r="X104" i="1"/>
  <c r="Y105" i="1"/>
  <c r="X105" i="1"/>
  <c r="X106" i="1"/>
  <c r="X107" i="1"/>
  <c r="Y111" i="1"/>
  <c r="X111" i="1"/>
  <c r="X11" i="1"/>
  <c r="X13" i="1"/>
  <c r="X15" i="1"/>
  <c r="X17" i="1"/>
  <c r="X19" i="1"/>
  <c r="Y21" i="1"/>
  <c r="X21" i="1"/>
  <c r="X23" i="1"/>
  <c r="X25" i="1"/>
  <c r="X27" i="1"/>
  <c r="X29" i="1"/>
  <c r="X33" i="1"/>
  <c r="X35" i="1"/>
  <c r="X37" i="1"/>
  <c r="X41" i="1"/>
  <c r="X43" i="1"/>
  <c r="X47" i="1"/>
  <c r="X51" i="1"/>
  <c r="X53" i="1"/>
  <c r="Y59" i="1"/>
  <c r="X59" i="1"/>
  <c r="X61" i="1"/>
  <c r="X63" i="1"/>
  <c r="X54" i="1"/>
  <c r="R91" i="1"/>
  <c r="R62" i="1"/>
  <c r="R45" i="1"/>
  <c r="R84" i="1"/>
  <c r="R18" i="1"/>
  <c r="M71" i="1"/>
  <c r="Q71" i="1" s="1"/>
  <c r="X71" i="1" s="1"/>
  <c r="R65" i="1"/>
  <c r="R44" i="1"/>
  <c r="R28" i="1"/>
  <c r="R49" i="1"/>
  <c r="R74" i="1"/>
  <c r="S74" i="1" s="1"/>
  <c r="T74" i="1" s="1"/>
  <c r="AK74" i="1" s="1"/>
  <c r="L71" i="1"/>
  <c r="R108" i="1"/>
  <c r="R38" i="1"/>
  <c r="R109" i="1"/>
  <c r="Y112" i="1"/>
  <c r="F5" i="1"/>
  <c r="E5" i="1"/>
  <c r="Y11" i="1"/>
  <c r="Y25" i="1"/>
  <c r="Y35" i="1"/>
  <c r="Y42" i="1"/>
  <c r="Y88" i="1"/>
  <c r="Y95" i="1"/>
  <c r="Y62" i="1"/>
  <c r="Y114" i="1"/>
  <c r="M75" i="1"/>
  <c r="Q75" i="1" s="1"/>
  <c r="Y52" i="1"/>
  <c r="Y78" i="1"/>
  <c r="Y13" i="1"/>
  <c r="Y32" i="1"/>
  <c r="Y50" i="1"/>
  <c r="Y68" i="1"/>
  <c r="Y103" i="1"/>
  <c r="Y26" i="1"/>
  <c r="Y56" i="1"/>
  <c r="Y79" i="1"/>
  <c r="Y6" i="1"/>
  <c r="Y7" i="1"/>
  <c r="Y14" i="1"/>
  <c r="Y104" i="1"/>
  <c r="Y51" i="1"/>
  <c r="Y8" i="1"/>
  <c r="Y15" i="1"/>
  <c r="Y27" i="1"/>
  <c r="Y39" i="1"/>
  <c r="Y45" i="1"/>
  <c r="Y57" i="1"/>
  <c r="Y63" i="1"/>
  <c r="Y86" i="1"/>
  <c r="Y92" i="1"/>
  <c r="Y110" i="1"/>
  <c r="Y69" i="1"/>
  <c r="Y9" i="1"/>
  <c r="Y34" i="1"/>
  <c r="Y16" i="1"/>
  <c r="Y46" i="1"/>
  <c r="Y58" i="1"/>
  <c r="Y64" i="1"/>
  <c r="Y87" i="1"/>
  <c r="Y93" i="1"/>
  <c r="Y99" i="1"/>
  <c r="Y81" i="1"/>
  <c r="Y106" i="1"/>
  <c r="Y40" i="1"/>
  <c r="Y17" i="1"/>
  <c r="Y47" i="1"/>
  <c r="Y94" i="1"/>
  <c r="Y100" i="1"/>
  <c r="Y29" i="1"/>
  <c r="Y82" i="1"/>
  <c r="Y10" i="1"/>
  <c r="Y41" i="1"/>
  <c r="Y23" i="1"/>
  <c r="Y53" i="1"/>
  <c r="Y107" i="1"/>
  <c r="Y70" i="1"/>
  <c r="Y48" i="1"/>
  <c r="Y77" i="1"/>
  <c r="Y101" i="1"/>
  <c r="Y24" i="1"/>
  <c r="Y30" i="1"/>
  <c r="Y36" i="1"/>
  <c r="Y60" i="1"/>
  <c r="Y66" i="1"/>
  <c r="Y83" i="1"/>
  <c r="Y89" i="1"/>
  <c r="Y113" i="1"/>
  <c r="Y33" i="1"/>
  <c r="Y61" i="1"/>
  <c r="Y102" i="1"/>
  <c r="Y12" i="1"/>
  <c r="Y31" i="1"/>
  <c r="Y37" i="1"/>
  <c r="Y43" i="1"/>
  <c r="Y84" i="1"/>
  <c r="Y90" i="1"/>
  <c r="Y96" i="1"/>
  <c r="Y19" i="1"/>
  <c r="Y55" i="1"/>
  <c r="Y73" i="1"/>
  <c r="Y22" i="1"/>
  <c r="Y80" i="1"/>
  <c r="Y72" i="1"/>
  <c r="L76" i="1"/>
  <c r="M76" i="1"/>
  <c r="Q76" i="1" s="1"/>
  <c r="Y67" i="1" l="1"/>
  <c r="T5" i="1"/>
  <c r="Y20" i="1"/>
  <c r="X109" i="1"/>
  <c r="X108" i="1"/>
  <c r="X74" i="1"/>
  <c r="X28" i="1"/>
  <c r="X65" i="1"/>
  <c r="X18" i="1"/>
  <c r="X45" i="1"/>
  <c r="X91" i="1"/>
  <c r="X38" i="1"/>
  <c r="X49" i="1"/>
  <c r="X44" i="1"/>
  <c r="X84" i="1"/>
  <c r="X62" i="1"/>
  <c r="Y71" i="1"/>
  <c r="L5" i="1"/>
  <c r="Y76" i="1"/>
  <c r="R76" i="1"/>
  <c r="Y75" i="1"/>
  <c r="R75" i="1"/>
  <c r="Q5" i="1"/>
  <c r="M5" i="1"/>
  <c r="X75" i="1" l="1"/>
  <c r="X76" i="1"/>
  <c r="S5" i="1"/>
  <c r="R5" i="1"/>
  <c r="AK5" i="1"/>
</calcChain>
</file>

<file path=xl/sharedStrings.xml><?xml version="1.0" encoding="utf-8"?>
<sst xmlns="http://schemas.openxmlformats.org/spreadsheetml/2006/main" count="409" uniqueCount="175">
  <si>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</si>
  <si>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</si>
  <si>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</si>
  <si>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</si>
  <si>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</si>
  <si>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</si>
  <si>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</si>
  <si>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</si>
  <si>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</si>
  <si>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</si>
  <si>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</si>
  <si>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</si>
  <si>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</si>
  <si>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</si>
  <si>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</si>
  <si>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</si>
  <si>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</si>
  <si>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</si>
  <si>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</si>
  <si>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</si>
  <si>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</si>
  <si>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</si>
  <si>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</si>
  <si>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</si>
  <si>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</si>
  <si>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</si>
  <si>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</si>
  <si>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</si>
  <si>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</si>
  <si>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</si>
  <si>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</si>
  <si>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</si>
  <si>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</si>
  <si>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</si>
  <si>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</si>
  <si>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</si>
  <si>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</si>
  <si>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</si>
  <si>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</si>
  <si>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</si>
  <si>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</si>
  <si>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</si>
  <si>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</si>
  <si>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</si>
  <si>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</si>
  <si>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</si>
  <si>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</si>
  <si>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</si>
  <si>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</si>
  <si>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</si>
  <si>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</si>
  <si>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</si>
  <si>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</si>
  <si>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</si>
  <si>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</si>
  <si>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</si>
  <si>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</si>
  <si>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</si>
  <si>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</si>
  <si>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</si>
  <si>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</si>
  <si>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</si>
  <si>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</si>
  <si>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</si>
  <si>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</si>
  <si>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</si>
  <si>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новинка (на следующе неделе 1 СКЮ выводим)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</si>
  <si>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</si>
  <si>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</si>
  <si>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</si>
  <si>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</si>
  <si>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</si>
  <si>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</si>
  <si>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</si>
  <si>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</si>
  <si>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</si>
  <si>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</si>
  <si>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</si>
  <si>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</si>
  <si>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</si>
  <si>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</si>
  <si>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</si>
  <si>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</si>
  <si>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</si>
  <si>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</si>
  <si>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</si>
  <si>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</si>
  <si>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</si>
  <si>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</si>
  <si>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</si>
  <si>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</si>
  <si>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</si>
  <si>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</si>
  <si>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</si>
  <si>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</si>
  <si>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</si>
  <si>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</si>
  <si>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</si>
  <si>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</si>
  <si>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</si>
  <si>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</si>
  <si>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</si>
  <si>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</si>
  <si>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</si>
  <si>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</si>
  <si>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</si>
  <si>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</si>
  <si>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</si>
  <si>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</si>
  <si>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</si>
  <si>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</si>
  <si>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вместо 2675 / завод не отгружает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</si>
  <si>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</si>
  <si>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</si>
  <si>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</si>
  <si>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</si>
  <si>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</si>
  <si>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</si>
  <si>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</si>
  <si>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</si>
  <si>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</si>
  <si>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</si>
  <si>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</si>
  <si>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</si>
  <si>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</si>
  <si>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</si>
  <si>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</si>
  <si>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</si>
  <si>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</si>
  <si>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</si>
  <si>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</si>
  <si>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</si>
  <si>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</si>
  <si>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</si>
  <si>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новинка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</si>
  <si>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</si>
  <si>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</si>
  <si>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</si>
  <si>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</si>
  <si>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</si>
  <si>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</si>
  <si>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</si>
  <si>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</si>
  <si>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</si>
  <si>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</si>
  <si>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</si>
  <si>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</si>
  <si>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</si>
  <si>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</si>
  <si>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</si>
  <si>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</si>
  <si>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</si>
  <si>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</si>
  <si>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</si>
  <si>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</si>
  <si>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</si>
  <si>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</si>
  <si>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</si>
  <si>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</si>
  <si>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</si>
  <si>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</si>
  <si>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</si>
  <si>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</si>
  <si>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</si>
  <si>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</si>
  <si>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</si>
  <si>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 / есть дубль</t>
  </si>
  <si>
    <t>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</si>
  <si>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</si>
  <si>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на вывод</t>
  </si>
  <si>
    <t>итого</t>
  </si>
  <si>
    <t>согласовано с Холодовым</t>
  </si>
  <si>
    <t>заказ</t>
  </si>
  <si>
    <t>19,07,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</si>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</sst>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  <xf numFmtId="164" fontId="1" fillId="5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8" sqref="W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20" customWidth="1"/>
    <col min="22" max="22" width="7" customWidth="1"/>
    <col min="23" max="23" width="8.85546875" customWidth="1"/>
    <col min="24" max="25" width="5" customWidth="1"/>
    <col min="26" max="35" width="6" customWidth="1"/>
    <col min="36" max="36" width="21.42578125" customWidth="1"/>
    <col min="37" max="38" width="7" customWidth="1"/>
    <col min="39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170</v>
      </c>
      <c r="T3" s="3" t="s">
        <v>172</v>
      </c>
      <c r="U3" s="3" t="s">
        <v>172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173</v>
      </c>
      <c r="U4" s="1" t="s">
        <v>174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173</v>
      </c>
      <c r="AL4" s="1" t="s">
        <v>174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24504.545000000002</v>
      </c>
      <c r="F5" s="4">
        <f>SUM(F6:F497)</f>
        <v>15903.564000000002</v>
      </c>
      <c r="G5" s="8"/>
      <c r="H5" s="1"/>
      <c r="I5" s="1"/>
      <c r="J5" s="1"/>
      <c r="K5" s="4">
        <f t="shared" ref="K5:V5" si="0">SUM(K6:K497)</f>
        <v>14004.190000000002</v>
      </c>
      <c r="L5" s="4">
        <f t="shared" si="0"/>
        <v>10500.354999999998</v>
      </c>
      <c r="M5" s="4">
        <f t="shared" si="0"/>
        <v>13715.204000000003</v>
      </c>
      <c r="N5" s="4">
        <f t="shared" si="0"/>
        <v>10789.340999999999</v>
      </c>
      <c r="O5" s="4">
        <f t="shared" si="0"/>
        <v>11011</v>
      </c>
      <c r="P5" s="4">
        <f t="shared" si="0"/>
        <v>4189</v>
      </c>
      <c r="Q5" s="4">
        <f t="shared" si="0"/>
        <v>2743.0408000000011</v>
      </c>
      <c r="R5" s="4">
        <f t="shared" si="0"/>
        <v>10066.241800000002</v>
      </c>
      <c r="S5" s="4">
        <f t="shared" si="0"/>
        <v>10950</v>
      </c>
      <c r="T5" s="4">
        <f t="shared" si="0"/>
        <v>6953</v>
      </c>
      <c r="U5" s="4">
        <f t="shared" ref="U5" si="1">SUM(U6:U497)</f>
        <v>3997</v>
      </c>
      <c r="V5" s="4">
        <f t="shared" si="0"/>
        <v>10860</v>
      </c>
      <c r="W5" s="1"/>
      <c r="X5" s="1"/>
      <c r="Y5" s="1"/>
      <c r="Z5" s="4">
        <f t="shared" ref="Z5:AI5" si="2">SUM(Z6:Z497)</f>
        <v>2863.4773999999998</v>
      </c>
      <c r="AA5" s="4">
        <f t="shared" si="2"/>
        <v>2836.5573999999997</v>
      </c>
      <c r="AB5" s="4">
        <f t="shared" si="2"/>
        <v>2590.6045999999997</v>
      </c>
      <c r="AC5" s="4">
        <f t="shared" si="2"/>
        <v>3202.9773999999998</v>
      </c>
      <c r="AD5" s="4">
        <f t="shared" si="2"/>
        <v>2120.4314000000013</v>
      </c>
      <c r="AE5" s="4">
        <f t="shared" si="2"/>
        <v>2457.4071999999996</v>
      </c>
      <c r="AF5" s="4">
        <f t="shared" si="2"/>
        <v>2837.5541999999996</v>
      </c>
      <c r="AG5" s="4">
        <f t="shared" si="2"/>
        <v>2581.6357999999991</v>
      </c>
      <c r="AH5" s="4">
        <f t="shared" si="2"/>
        <v>2228.1734000000006</v>
      </c>
      <c r="AI5" s="4">
        <f t="shared" si="2"/>
        <v>2442.2290000000007</v>
      </c>
      <c r="AJ5" s="1"/>
      <c r="AK5" s="4">
        <f>SUM(AK6:AK497)</f>
        <v>3270.06</v>
      </c>
      <c r="AL5" s="4">
        <f>SUM(AL6:AL497)</f>
        <v>1939.8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37</v>
      </c>
      <c r="B6" s="11" t="s">
        <v>38</v>
      </c>
      <c r="C6" s="11"/>
      <c r="D6" s="11">
        <v>31.440999999999999</v>
      </c>
      <c r="E6" s="11">
        <v>31.440999999999999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3">E6-K6</f>
        <v>31.440999999999999</v>
      </c>
      <c r="M6" s="11">
        <f t="shared" ref="M6:M37" si="4">E6-N6</f>
        <v>0</v>
      </c>
      <c r="N6" s="11">
        <v>31.440999999999999</v>
      </c>
      <c r="O6" s="11">
        <v>0</v>
      </c>
      <c r="P6" s="11"/>
      <c r="Q6" s="11">
        <f t="shared" ref="Q6:Q37" si="5">M6/5</f>
        <v>0</v>
      </c>
      <c r="R6" s="13"/>
      <c r="S6" s="5">
        <f t="shared" ref="S6:S7" si="6">ROUND(R6,0)</f>
        <v>0</v>
      </c>
      <c r="T6" s="5">
        <f>S6-U6</f>
        <v>0</v>
      </c>
      <c r="U6" s="5"/>
      <c r="V6" s="13"/>
      <c r="W6" s="11"/>
      <c r="X6" s="1" t="e">
        <f t="shared" ref="X6:X7" si="7">(F6+O6+P6+S6)/Q6</f>
        <v>#DIV/0!</v>
      </c>
      <c r="Y6" s="11" t="e">
        <f t="shared" ref="Y6:Y37" si="8">(F6+O6+P6)/Q6</f>
        <v>#DIV/0!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  <c r="AK6" s="1">
        <f>G6*T6</f>
        <v>0</v>
      </c>
      <c r="AL6" s="1">
        <f>G6*U6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40</v>
      </c>
      <c r="B7" s="11" t="s">
        <v>38</v>
      </c>
      <c r="C7" s="11"/>
      <c r="D7" s="11">
        <v>39.488</v>
      </c>
      <c r="E7" s="11">
        <v>39.488</v>
      </c>
      <c r="F7" s="11"/>
      <c r="G7" s="12">
        <v>0</v>
      </c>
      <c r="H7" s="11" t="e">
        <v>#N/A</v>
      </c>
      <c r="I7" s="11" t="s">
        <v>39</v>
      </c>
      <c r="J7" s="11"/>
      <c r="K7" s="11"/>
      <c r="L7" s="11">
        <f t="shared" si="3"/>
        <v>39.488</v>
      </c>
      <c r="M7" s="11">
        <f t="shared" si="4"/>
        <v>0</v>
      </c>
      <c r="N7" s="11">
        <v>39.488</v>
      </c>
      <c r="O7" s="11">
        <v>0</v>
      </c>
      <c r="P7" s="11"/>
      <c r="Q7" s="11">
        <f t="shared" si="5"/>
        <v>0</v>
      </c>
      <c r="R7" s="13"/>
      <c r="S7" s="5">
        <f t="shared" si="6"/>
        <v>0</v>
      </c>
      <c r="T7" s="5">
        <f t="shared" ref="T7:T70" si="9">S7-U7</f>
        <v>0</v>
      </c>
      <c r="U7" s="5"/>
      <c r="V7" s="13"/>
      <c r="W7" s="11"/>
      <c r="X7" s="1" t="e">
        <f t="shared" si="7"/>
        <v>#DIV/0!</v>
      </c>
      <c r="Y7" s="11" t="e">
        <f t="shared" si="8"/>
        <v>#DIV/0!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/>
      <c r="AK7" s="1">
        <f t="shared" ref="AK7:AK70" si="10">G7*T7</f>
        <v>0</v>
      </c>
      <c r="AL7" s="1">
        <f t="shared" ref="AL7:AL70" si="11">G7*U7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42</v>
      </c>
      <c r="C8" s="1">
        <v>463</v>
      </c>
      <c r="D8" s="1">
        <v>331</v>
      </c>
      <c r="E8" s="1">
        <v>340</v>
      </c>
      <c r="F8" s="1">
        <v>311</v>
      </c>
      <c r="G8" s="8">
        <v>0.4</v>
      </c>
      <c r="H8" s="1">
        <v>60</v>
      </c>
      <c r="I8" s="1" t="s">
        <v>43</v>
      </c>
      <c r="J8" s="1"/>
      <c r="K8" s="1">
        <v>249</v>
      </c>
      <c r="L8" s="1">
        <f t="shared" si="3"/>
        <v>91</v>
      </c>
      <c r="M8" s="1">
        <f t="shared" si="4"/>
        <v>244</v>
      </c>
      <c r="N8" s="1">
        <v>96</v>
      </c>
      <c r="O8" s="1">
        <v>126</v>
      </c>
      <c r="P8" s="1">
        <v>100</v>
      </c>
      <c r="Q8" s="1">
        <f t="shared" si="5"/>
        <v>48.8</v>
      </c>
      <c r="R8" s="5">
        <f>14*Q8-P8-O8-F8</f>
        <v>146.19999999999993</v>
      </c>
      <c r="S8" s="5">
        <v>100</v>
      </c>
      <c r="T8" s="5">
        <f t="shared" si="9"/>
        <v>60</v>
      </c>
      <c r="U8" s="5">
        <v>40</v>
      </c>
      <c r="V8" s="5">
        <v>100</v>
      </c>
      <c r="W8" s="1"/>
      <c r="X8" s="1">
        <f>(F8+O8+P8+S8)/Q8</f>
        <v>13.053278688524591</v>
      </c>
      <c r="Y8" s="1">
        <f t="shared" si="8"/>
        <v>11.004098360655739</v>
      </c>
      <c r="Z8" s="1">
        <v>47.2</v>
      </c>
      <c r="AA8" s="1">
        <v>46.8</v>
      </c>
      <c r="AB8" s="1">
        <v>58.6</v>
      </c>
      <c r="AC8" s="1">
        <v>56.2</v>
      </c>
      <c r="AD8" s="1">
        <v>15.6</v>
      </c>
      <c r="AE8" s="1">
        <v>33.6</v>
      </c>
      <c r="AF8" s="1">
        <v>66.8</v>
      </c>
      <c r="AG8" s="1">
        <v>23.6</v>
      </c>
      <c r="AH8" s="1">
        <v>41.8</v>
      </c>
      <c r="AI8" s="1">
        <v>41.6</v>
      </c>
      <c r="AJ8" s="1"/>
      <c r="AK8" s="1">
        <f t="shared" si="10"/>
        <v>24</v>
      </c>
      <c r="AL8" s="1">
        <f t="shared" si="11"/>
        <v>16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38</v>
      </c>
      <c r="C9" s="1">
        <v>61.246000000000002</v>
      </c>
      <c r="D9" s="1">
        <v>42.11</v>
      </c>
      <c r="E9" s="1">
        <v>60.411000000000001</v>
      </c>
      <c r="F9" s="1">
        <v>38.143999999999998</v>
      </c>
      <c r="G9" s="8">
        <v>1</v>
      </c>
      <c r="H9" s="1">
        <v>120</v>
      </c>
      <c r="I9" s="1" t="s">
        <v>43</v>
      </c>
      <c r="J9" s="1"/>
      <c r="K9" s="1">
        <v>21.5</v>
      </c>
      <c r="L9" s="1">
        <f t="shared" si="3"/>
        <v>38.911000000000001</v>
      </c>
      <c r="M9" s="1">
        <f t="shared" si="4"/>
        <v>20.215000000000003</v>
      </c>
      <c r="N9" s="1">
        <v>40.195999999999998</v>
      </c>
      <c r="O9" s="1">
        <v>0</v>
      </c>
      <c r="P9" s="1">
        <v>21</v>
      </c>
      <c r="Q9" s="1">
        <f t="shared" si="5"/>
        <v>4.043000000000001</v>
      </c>
      <c r="R9" s="5"/>
      <c r="S9" s="5">
        <f t="shared" ref="S9:S72" si="12">ROUND(R9,0)</f>
        <v>0</v>
      </c>
      <c r="T9" s="5">
        <f t="shared" si="9"/>
        <v>0</v>
      </c>
      <c r="U9" s="5"/>
      <c r="V9" s="5"/>
      <c r="W9" s="1"/>
      <c r="X9" s="1">
        <f t="shared" ref="X9:X72" si="13">(F9+O9+P9+S9)/Q9</f>
        <v>14.628741033885724</v>
      </c>
      <c r="Y9" s="1">
        <f t="shared" si="8"/>
        <v>14.628741033885724</v>
      </c>
      <c r="Z9" s="1">
        <v>4.455000000000001</v>
      </c>
      <c r="AA9" s="1">
        <v>4.3512000000000004</v>
      </c>
      <c r="AB9" s="1">
        <v>3.8014000000000001</v>
      </c>
      <c r="AC9" s="1">
        <v>5.4866000000000001</v>
      </c>
      <c r="AD9" s="1">
        <v>2.0973999999999999</v>
      </c>
      <c r="AE9" s="1">
        <v>3.1841999999999979</v>
      </c>
      <c r="AF9" s="1">
        <v>2.5592000000000001</v>
      </c>
      <c r="AG9" s="1">
        <v>4.6882000000000001</v>
      </c>
      <c r="AH9" s="1">
        <v>3.6566000000000001</v>
      </c>
      <c r="AI9" s="1">
        <v>4.8512000000000004</v>
      </c>
      <c r="AJ9" s="1"/>
      <c r="AK9" s="1">
        <f t="shared" si="10"/>
        <v>0</v>
      </c>
      <c r="AL9" s="1">
        <f t="shared" si="1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38</v>
      </c>
      <c r="C10" s="1">
        <v>426.65600000000001</v>
      </c>
      <c r="D10" s="1">
        <v>969.54600000000005</v>
      </c>
      <c r="E10" s="1">
        <v>870.34900000000005</v>
      </c>
      <c r="F10" s="1">
        <v>244.29300000000001</v>
      </c>
      <c r="G10" s="8">
        <v>1</v>
      </c>
      <c r="H10" s="1">
        <v>60</v>
      </c>
      <c r="I10" s="1" t="s">
        <v>43</v>
      </c>
      <c r="J10" s="1"/>
      <c r="K10" s="1">
        <v>375.3</v>
      </c>
      <c r="L10" s="1">
        <f t="shared" si="3"/>
        <v>495.04900000000004</v>
      </c>
      <c r="M10" s="1">
        <f t="shared" si="4"/>
        <v>366.71400000000006</v>
      </c>
      <c r="N10" s="1">
        <v>503.63499999999999</v>
      </c>
      <c r="O10" s="1">
        <v>199</v>
      </c>
      <c r="P10" s="1">
        <v>200</v>
      </c>
      <c r="Q10" s="1">
        <f t="shared" si="5"/>
        <v>73.342800000000011</v>
      </c>
      <c r="R10" s="5">
        <f t="shared" ref="R10:R11" si="14">14*Q10-P10-O10-F10</f>
        <v>383.50620000000015</v>
      </c>
      <c r="S10" s="5">
        <v>300</v>
      </c>
      <c r="T10" s="5">
        <f t="shared" si="9"/>
        <v>200</v>
      </c>
      <c r="U10" s="5">
        <v>100</v>
      </c>
      <c r="V10" s="5">
        <v>300</v>
      </c>
      <c r="W10" s="1"/>
      <c r="X10" s="1">
        <f t="shared" si="13"/>
        <v>12.861426070452721</v>
      </c>
      <c r="Y10" s="1">
        <f t="shared" si="8"/>
        <v>8.7710450105531823</v>
      </c>
      <c r="Z10" s="1">
        <v>65.869400000000013</v>
      </c>
      <c r="AA10" s="1">
        <v>60.375800000000012</v>
      </c>
      <c r="AB10" s="1">
        <v>65.179400000000001</v>
      </c>
      <c r="AC10" s="1">
        <v>66.014600000000002</v>
      </c>
      <c r="AD10" s="1">
        <v>57.743999999999993</v>
      </c>
      <c r="AE10" s="1">
        <v>67.385000000000005</v>
      </c>
      <c r="AF10" s="1">
        <v>64.848199999999991</v>
      </c>
      <c r="AG10" s="1">
        <v>73.055599999999998</v>
      </c>
      <c r="AH10" s="1">
        <v>57.397199999999998</v>
      </c>
      <c r="AI10" s="1">
        <v>56.106000000000023</v>
      </c>
      <c r="AJ10" s="1"/>
      <c r="AK10" s="1">
        <f t="shared" si="10"/>
        <v>200</v>
      </c>
      <c r="AL10" s="1">
        <f t="shared" si="11"/>
        <v>100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38</v>
      </c>
      <c r="C11" s="1">
        <v>28.97</v>
      </c>
      <c r="D11" s="1">
        <v>75.179000000000002</v>
      </c>
      <c r="E11" s="1">
        <v>62.802</v>
      </c>
      <c r="F11" s="1">
        <v>35.975999999999999</v>
      </c>
      <c r="G11" s="8">
        <v>1</v>
      </c>
      <c r="H11" s="1">
        <v>120</v>
      </c>
      <c r="I11" s="1" t="s">
        <v>43</v>
      </c>
      <c r="J11" s="1"/>
      <c r="K11" s="1">
        <v>21</v>
      </c>
      <c r="L11" s="1">
        <f t="shared" si="3"/>
        <v>41.802</v>
      </c>
      <c r="M11" s="1">
        <f t="shared" si="4"/>
        <v>23.156999999999996</v>
      </c>
      <c r="N11" s="1">
        <v>39.645000000000003</v>
      </c>
      <c r="O11" s="1">
        <v>11</v>
      </c>
      <c r="P11" s="1">
        <v>10</v>
      </c>
      <c r="Q11" s="1">
        <f t="shared" si="5"/>
        <v>4.6313999999999993</v>
      </c>
      <c r="R11" s="5">
        <f t="shared" si="14"/>
        <v>7.863599999999991</v>
      </c>
      <c r="S11" s="5">
        <f t="shared" si="12"/>
        <v>8</v>
      </c>
      <c r="T11" s="5">
        <f t="shared" si="9"/>
        <v>8</v>
      </c>
      <c r="U11" s="5"/>
      <c r="V11" s="5"/>
      <c r="W11" s="1"/>
      <c r="X11" s="1">
        <f t="shared" si="13"/>
        <v>14.029451137884875</v>
      </c>
      <c r="Y11" s="1">
        <f t="shared" si="8"/>
        <v>12.302111672496439</v>
      </c>
      <c r="Z11" s="1">
        <v>4.3805999999999994</v>
      </c>
      <c r="AA11" s="1">
        <v>3.1168</v>
      </c>
      <c r="AB11" s="1">
        <v>1.6952</v>
      </c>
      <c r="AC11" s="1">
        <v>5.6595999999999993</v>
      </c>
      <c r="AD11" s="1">
        <v>2.2909999999999999</v>
      </c>
      <c r="AE11" s="1">
        <v>2.3843999999999999</v>
      </c>
      <c r="AF11" s="1">
        <v>1.8939999999999999</v>
      </c>
      <c r="AG11" s="1">
        <v>5.0682</v>
      </c>
      <c r="AH11" s="1">
        <v>1.0848</v>
      </c>
      <c r="AI11" s="1">
        <v>4.7033999999999994</v>
      </c>
      <c r="AJ11" s="1"/>
      <c r="AK11" s="1">
        <f t="shared" si="10"/>
        <v>8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47</v>
      </c>
      <c r="B12" s="11" t="s">
        <v>38</v>
      </c>
      <c r="C12" s="11"/>
      <c r="D12" s="11">
        <v>101.306</v>
      </c>
      <c r="E12" s="11">
        <v>101.306</v>
      </c>
      <c r="F12" s="11"/>
      <c r="G12" s="12">
        <v>0</v>
      </c>
      <c r="H12" s="11" t="e">
        <v>#N/A</v>
      </c>
      <c r="I12" s="11" t="s">
        <v>39</v>
      </c>
      <c r="J12" s="11"/>
      <c r="K12" s="11"/>
      <c r="L12" s="11">
        <f t="shared" si="3"/>
        <v>101.306</v>
      </c>
      <c r="M12" s="11">
        <f t="shared" si="4"/>
        <v>0</v>
      </c>
      <c r="N12" s="11">
        <v>101.306</v>
      </c>
      <c r="O12" s="11"/>
      <c r="P12" s="11"/>
      <c r="Q12" s="11">
        <f t="shared" si="5"/>
        <v>0</v>
      </c>
      <c r="R12" s="13"/>
      <c r="S12" s="5">
        <f t="shared" si="12"/>
        <v>0</v>
      </c>
      <c r="T12" s="5">
        <f t="shared" si="9"/>
        <v>0</v>
      </c>
      <c r="U12" s="5"/>
      <c r="V12" s="13"/>
      <c r="W12" s="11"/>
      <c r="X12" s="1" t="e">
        <f t="shared" si="13"/>
        <v>#DIV/0!</v>
      </c>
      <c r="Y12" s="11" t="e">
        <f t="shared" si="8"/>
        <v>#DIV/0!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/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38</v>
      </c>
      <c r="C13" s="1">
        <v>135.965</v>
      </c>
      <c r="D13" s="1">
        <v>85.096999999999994</v>
      </c>
      <c r="E13" s="1">
        <v>63.142000000000003</v>
      </c>
      <c r="F13" s="1">
        <v>82.322999999999993</v>
      </c>
      <c r="G13" s="8">
        <v>1</v>
      </c>
      <c r="H13" s="1">
        <v>60</v>
      </c>
      <c r="I13" s="1" t="s">
        <v>43</v>
      </c>
      <c r="J13" s="1"/>
      <c r="K13" s="1">
        <v>59.7</v>
      </c>
      <c r="L13" s="1">
        <f t="shared" si="3"/>
        <v>3.4420000000000002</v>
      </c>
      <c r="M13" s="1">
        <f t="shared" si="4"/>
        <v>63.142000000000003</v>
      </c>
      <c r="N13" s="1"/>
      <c r="O13" s="1">
        <v>0</v>
      </c>
      <c r="P13" s="1"/>
      <c r="Q13" s="1">
        <f t="shared" si="5"/>
        <v>12.628400000000001</v>
      </c>
      <c r="R13" s="5">
        <f>14*Q13-P13-O13-F13</f>
        <v>94.474600000000024</v>
      </c>
      <c r="S13" s="5">
        <v>80</v>
      </c>
      <c r="T13" s="5">
        <f t="shared" si="9"/>
        <v>50</v>
      </c>
      <c r="U13" s="5">
        <v>30</v>
      </c>
      <c r="V13" s="5">
        <v>80</v>
      </c>
      <c r="W13" s="1"/>
      <c r="X13" s="1">
        <f t="shared" si="13"/>
        <v>12.853805707769785</v>
      </c>
      <c r="Y13" s="1">
        <f t="shared" si="8"/>
        <v>6.518878084317886</v>
      </c>
      <c r="Z13" s="1">
        <v>6.1947999999999999</v>
      </c>
      <c r="AA13" s="1">
        <v>12.1318</v>
      </c>
      <c r="AB13" s="1">
        <v>16.717400000000001</v>
      </c>
      <c r="AC13" s="1">
        <v>10.634600000000001</v>
      </c>
      <c r="AD13" s="1">
        <v>11.0174</v>
      </c>
      <c r="AE13" s="1">
        <v>10.723800000000001</v>
      </c>
      <c r="AF13" s="1">
        <v>6.1980000000000004</v>
      </c>
      <c r="AG13" s="1">
        <v>17.535</v>
      </c>
      <c r="AH13" s="1">
        <v>13.7456</v>
      </c>
      <c r="AI13" s="1">
        <v>8.8886000000000003</v>
      </c>
      <c r="AJ13" s="1"/>
      <c r="AK13" s="1">
        <f t="shared" si="10"/>
        <v>50</v>
      </c>
      <c r="AL13" s="1">
        <f t="shared" si="11"/>
        <v>30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49</v>
      </c>
      <c r="B14" s="11" t="s">
        <v>38</v>
      </c>
      <c r="C14" s="11"/>
      <c r="D14" s="11">
        <v>7.5350000000000001</v>
      </c>
      <c r="E14" s="11">
        <v>7.5350000000000001</v>
      </c>
      <c r="F14" s="11"/>
      <c r="G14" s="12">
        <v>0</v>
      </c>
      <c r="H14" s="11" t="e">
        <v>#N/A</v>
      </c>
      <c r="I14" s="11" t="s">
        <v>39</v>
      </c>
      <c r="J14" s="11"/>
      <c r="K14" s="11"/>
      <c r="L14" s="11">
        <f t="shared" si="3"/>
        <v>7.5350000000000001</v>
      </c>
      <c r="M14" s="11">
        <f t="shared" si="4"/>
        <v>0</v>
      </c>
      <c r="N14" s="11">
        <v>7.5350000000000001</v>
      </c>
      <c r="O14" s="11">
        <v>0</v>
      </c>
      <c r="P14" s="11"/>
      <c r="Q14" s="11">
        <f t="shared" si="5"/>
        <v>0</v>
      </c>
      <c r="R14" s="13"/>
      <c r="S14" s="5">
        <f t="shared" si="12"/>
        <v>0</v>
      </c>
      <c r="T14" s="5">
        <f t="shared" si="9"/>
        <v>0</v>
      </c>
      <c r="U14" s="5"/>
      <c r="V14" s="13"/>
      <c r="W14" s="11"/>
      <c r="X14" s="1" t="e">
        <f t="shared" si="13"/>
        <v>#DIV/0!</v>
      </c>
      <c r="Y14" s="11" t="e">
        <f t="shared" si="8"/>
        <v>#DIV/0!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/>
      <c r="AK14" s="1">
        <f t="shared" si="10"/>
        <v>0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38</v>
      </c>
      <c r="C15" s="1">
        <v>192.48</v>
      </c>
      <c r="D15" s="1">
        <v>1184.8209999999999</v>
      </c>
      <c r="E15" s="1">
        <v>929.36699999999996</v>
      </c>
      <c r="F15" s="1">
        <v>303.20999999999998</v>
      </c>
      <c r="G15" s="8">
        <v>1</v>
      </c>
      <c r="H15" s="1">
        <v>60</v>
      </c>
      <c r="I15" s="1" t="s">
        <v>43</v>
      </c>
      <c r="J15" s="1"/>
      <c r="K15" s="1">
        <v>329.5</v>
      </c>
      <c r="L15" s="1">
        <f t="shared" si="3"/>
        <v>599.86699999999996</v>
      </c>
      <c r="M15" s="1">
        <f t="shared" si="4"/>
        <v>335.56599999999992</v>
      </c>
      <c r="N15" s="1">
        <v>593.80100000000004</v>
      </c>
      <c r="O15" s="1">
        <v>323</v>
      </c>
      <c r="P15" s="1">
        <v>200</v>
      </c>
      <c r="Q15" s="1">
        <f t="shared" si="5"/>
        <v>67.113199999999978</v>
      </c>
      <c r="R15" s="5">
        <f t="shared" ref="R15:R19" si="15">14*Q15-P15-O15-F15</f>
        <v>113.37479999999965</v>
      </c>
      <c r="S15" s="5">
        <v>100</v>
      </c>
      <c r="T15" s="5">
        <f t="shared" si="9"/>
        <v>60</v>
      </c>
      <c r="U15" s="5">
        <v>40</v>
      </c>
      <c r="V15" s="5">
        <v>100</v>
      </c>
      <c r="W15" s="1"/>
      <c r="X15" s="1">
        <f t="shared" si="13"/>
        <v>13.800712825494841</v>
      </c>
      <c r="Y15" s="1">
        <f t="shared" si="8"/>
        <v>12.310692978430477</v>
      </c>
      <c r="Z15" s="1">
        <v>70.694400000000002</v>
      </c>
      <c r="AA15" s="1">
        <v>57.109799999999993</v>
      </c>
      <c r="AB15" s="1">
        <v>51.847000000000023</v>
      </c>
      <c r="AC15" s="1">
        <v>61.661999999999992</v>
      </c>
      <c r="AD15" s="1">
        <v>50.743199999999987</v>
      </c>
      <c r="AE15" s="1">
        <v>24.515399999999989</v>
      </c>
      <c r="AF15" s="1">
        <v>54.789199999999987</v>
      </c>
      <c r="AG15" s="1">
        <v>66.315600000000003</v>
      </c>
      <c r="AH15" s="1">
        <v>43.561999999999998</v>
      </c>
      <c r="AI15" s="1">
        <v>50.871599999999987</v>
      </c>
      <c r="AJ15" s="1"/>
      <c r="AK15" s="1">
        <f t="shared" si="10"/>
        <v>60</v>
      </c>
      <c r="AL15" s="1">
        <f t="shared" si="11"/>
        <v>40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42</v>
      </c>
      <c r="C16" s="1">
        <v>176</v>
      </c>
      <c r="D16" s="1">
        <v>233</v>
      </c>
      <c r="E16" s="1">
        <v>164</v>
      </c>
      <c r="F16" s="1">
        <v>181</v>
      </c>
      <c r="G16" s="8">
        <v>0.25</v>
      </c>
      <c r="H16" s="1">
        <v>120</v>
      </c>
      <c r="I16" s="1" t="s">
        <v>43</v>
      </c>
      <c r="J16" s="1"/>
      <c r="K16" s="1">
        <v>173</v>
      </c>
      <c r="L16" s="1">
        <f t="shared" si="3"/>
        <v>-9</v>
      </c>
      <c r="M16" s="1">
        <f t="shared" si="4"/>
        <v>164</v>
      </c>
      <c r="N16" s="1"/>
      <c r="O16" s="1">
        <v>82</v>
      </c>
      <c r="P16" s="1">
        <v>48</v>
      </c>
      <c r="Q16" s="1">
        <f t="shared" si="5"/>
        <v>32.799999999999997</v>
      </c>
      <c r="R16" s="5">
        <f t="shared" si="15"/>
        <v>148.19999999999993</v>
      </c>
      <c r="S16" s="5">
        <v>200</v>
      </c>
      <c r="T16" s="5">
        <f t="shared" si="9"/>
        <v>120</v>
      </c>
      <c r="U16" s="5">
        <v>80</v>
      </c>
      <c r="V16" s="5">
        <v>200</v>
      </c>
      <c r="W16" s="1"/>
      <c r="X16" s="1">
        <f t="shared" si="13"/>
        <v>15.579268292682928</v>
      </c>
      <c r="Y16" s="1">
        <f t="shared" si="8"/>
        <v>9.4817073170731714</v>
      </c>
      <c r="Z16" s="1">
        <v>28.6</v>
      </c>
      <c r="AA16" s="1">
        <v>32.799999999999997</v>
      </c>
      <c r="AB16" s="1">
        <v>30</v>
      </c>
      <c r="AC16" s="1">
        <v>20.399999999999999</v>
      </c>
      <c r="AD16" s="1">
        <v>35.200000000000003</v>
      </c>
      <c r="AE16" s="1">
        <v>31.4</v>
      </c>
      <c r="AF16" s="1">
        <v>23.6</v>
      </c>
      <c r="AG16" s="1">
        <v>32.4</v>
      </c>
      <c r="AH16" s="1">
        <v>34.799999999999997</v>
      </c>
      <c r="AI16" s="1">
        <v>28.8</v>
      </c>
      <c r="AJ16" s="1"/>
      <c r="AK16" s="1">
        <f t="shared" si="10"/>
        <v>30</v>
      </c>
      <c r="AL16" s="1">
        <f t="shared" si="11"/>
        <v>20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38</v>
      </c>
      <c r="C17" s="1">
        <v>73.956000000000003</v>
      </c>
      <c r="D17" s="1">
        <v>205.035</v>
      </c>
      <c r="E17" s="1">
        <v>170.57499999999999</v>
      </c>
      <c r="F17" s="1">
        <v>52.959000000000003</v>
      </c>
      <c r="G17" s="8">
        <v>1</v>
      </c>
      <c r="H17" s="1">
        <v>60</v>
      </c>
      <c r="I17" s="1" t="s">
        <v>43</v>
      </c>
      <c r="J17" s="1"/>
      <c r="K17" s="1">
        <v>86.7</v>
      </c>
      <c r="L17" s="1">
        <f t="shared" si="3"/>
        <v>83.874999999999986</v>
      </c>
      <c r="M17" s="1">
        <f t="shared" si="4"/>
        <v>87.921999999999983</v>
      </c>
      <c r="N17" s="1">
        <v>82.653000000000006</v>
      </c>
      <c r="O17" s="1">
        <v>50</v>
      </c>
      <c r="P17" s="1"/>
      <c r="Q17" s="1">
        <f t="shared" si="5"/>
        <v>17.584399999999995</v>
      </c>
      <c r="R17" s="5">
        <f t="shared" si="15"/>
        <v>143.22259999999994</v>
      </c>
      <c r="S17" s="5">
        <v>170</v>
      </c>
      <c r="T17" s="5">
        <f t="shared" si="9"/>
        <v>100</v>
      </c>
      <c r="U17" s="5">
        <v>70</v>
      </c>
      <c r="V17" s="5">
        <v>180</v>
      </c>
      <c r="W17" s="1"/>
      <c r="X17" s="1">
        <f t="shared" si="13"/>
        <v>15.522792930097136</v>
      </c>
      <c r="Y17" s="1">
        <f t="shared" si="8"/>
        <v>5.8551329587589018</v>
      </c>
      <c r="Z17" s="1">
        <v>15.0162</v>
      </c>
      <c r="AA17" s="1">
        <v>17.391200000000001</v>
      </c>
      <c r="AB17" s="1">
        <v>14.589</v>
      </c>
      <c r="AC17" s="1">
        <v>12.537000000000001</v>
      </c>
      <c r="AD17" s="1">
        <v>11.4566</v>
      </c>
      <c r="AE17" s="1">
        <v>3.021599999999999</v>
      </c>
      <c r="AF17" s="1">
        <v>9.1920000000000019</v>
      </c>
      <c r="AG17" s="1">
        <v>13.047800000000001</v>
      </c>
      <c r="AH17" s="1">
        <v>8.2901999999999987</v>
      </c>
      <c r="AI17" s="1">
        <v>9.0975999999999999</v>
      </c>
      <c r="AJ17" s="1"/>
      <c r="AK17" s="1">
        <f t="shared" si="10"/>
        <v>100</v>
      </c>
      <c r="AL17" s="1">
        <f t="shared" si="11"/>
        <v>70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42</v>
      </c>
      <c r="C18" s="1">
        <v>349</v>
      </c>
      <c r="D18" s="1">
        <v>451</v>
      </c>
      <c r="E18" s="1">
        <v>369</v>
      </c>
      <c r="F18" s="1">
        <v>397</v>
      </c>
      <c r="G18" s="8">
        <v>0.25</v>
      </c>
      <c r="H18" s="1">
        <v>120</v>
      </c>
      <c r="I18" s="1" t="s">
        <v>43</v>
      </c>
      <c r="J18" s="1"/>
      <c r="K18" s="1">
        <v>221</v>
      </c>
      <c r="L18" s="1">
        <f t="shared" si="3"/>
        <v>148</v>
      </c>
      <c r="M18" s="1">
        <f t="shared" si="4"/>
        <v>217</v>
      </c>
      <c r="N18" s="1">
        <v>152</v>
      </c>
      <c r="O18" s="1">
        <v>37</v>
      </c>
      <c r="P18" s="1">
        <v>96</v>
      </c>
      <c r="Q18" s="1">
        <f t="shared" si="5"/>
        <v>43.4</v>
      </c>
      <c r="R18" s="5">
        <f t="shared" si="15"/>
        <v>77.600000000000023</v>
      </c>
      <c r="S18" s="5">
        <v>150</v>
      </c>
      <c r="T18" s="5">
        <f t="shared" si="9"/>
        <v>100</v>
      </c>
      <c r="U18" s="5">
        <v>50</v>
      </c>
      <c r="V18" s="5">
        <v>150</v>
      </c>
      <c r="W18" s="1"/>
      <c r="X18" s="1">
        <f t="shared" si="13"/>
        <v>15.668202764976959</v>
      </c>
      <c r="Y18" s="1">
        <f t="shared" si="8"/>
        <v>12.211981566820278</v>
      </c>
      <c r="Z18" s="1">
        <v>44.2</v>
      </c>
      <c r="AA18" s="1">
        <v>49</v>
      </c>
      <c r="AB18" s="1">
        <v>50.4</v>
      </c>
      <c r="AC18" s="1">
        <v>53.8</v>
      </c>
      <c r="AD18" s="1">
        <v>50.4</v>
      </c>
      <c r="AE18" s="1">
        <v>48.6</v>
      </c>
      <c r="AF18" s="1">
        <v>40.6</v>
      </c>
      <c r="AG18" s="1">
        <v>48.2</v>
      </c>
      <c r="AH18" s="1">
        <v>45.4</v>
      </c>
      <c r="AI18" s="1">
        <v>37.200000000000003</v>
      </c>
      <c r="AJ18" s="1"/>
      <c r="AK18" s="1">
        <f t="shared" si="10"/>
        <v>25</v>
      </c>
      <c r="AL18" s="1">
        <f t="shared" si="11"/>
        <v>12.5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42</v>
      </c>
      <c r="C19" s="1">
        <v>122</v>
      </c>
      <c r="D19" s="1">
        <v>81</v>
      </c>
      <c r="E19" s="1">
        <v>147</v>
      </c>
      <c r="F19" s="1">
        <v>11</v>
      </c>
      <c r="G19" s="8">
        <v>0.4</v>
      </c>
      <c r="H19" s="1">
        <v>60</v>
      </c>
      <c r="I19" s="1" t="s">
        <v>43</v>
      </c>
      <c r="J19" s="1"/>
      <c r="K19" s="1">
        <v>139</v>
      </c>
      <c r="L19" s="1">
        <f t="shared" si="3"/>
        <v>8</v>
      </c>
      <c r="M19" s="1">
        <f t="shared" si="4"/>
        <v>147</v>
      </c>
      <c r="N19" s="1"/>
      <c r="O19" s="1">
        <v>142</v>
      </c>
      <c r="P19" s="1">
        <v>60</v>
      </c>
      <c r="Q19" s="1">
        <f t="shared" si="5"/>
        <v>29.4</v>
      </c>
      <c r="R19" s="5">
        <f t="shared" si="15"/>
        <v>198.59999999999997</v>
      </c>
      <c r="S19" s="5">
        <v>200</v>
      </c>
      <c r="T19" s="5">
        <f t="shared" si="9"/>
        <v>140</v>
      </c>
      <c r="U19" s="5">
        <v>60</v>
      </c>
      <c r="V19" s="5">
        <v>200</v>
      </c>
      <c r="W19" s="1"/>
      <c r="X19" s="1">
        <f t="shared" si="13"/>
        <v>14.047619047619047</v>
      </c>
      <c r="Y19" s="1">
        <f t="shared" si="8"/>
        <v>7.2448979591836737</v>
      </c>
      <c r="Z19" s="1">
        <v>21.8</v>
      </c>
      <c r="AA19" s="1">
        <v>18.8</v>
      </c>
      <c r="AB19" s="1">
        <v>25.4</v>
      </c>
      <c r="AC19" s="1">
        <v>19.8</v>
      </c>
      <c r="AD19" s="1">
        <v>17.399999999999999</v>
      </c>
      <c r="AE19" s="1">
        <v>19.2</v>
      </c>
      <c r="AF19" s="1">
        <v>13.4</v>
      </c>
      <c r="AG19" s="1">
        <v>19.2</v>
      </c>
      <c r="AH19" s="1">
        <v>16.600000000000001</v>
      </c>
      <c r="AI19" s="1">
        <v>14.8</v>
      </c>
      <c r="AJ19" s="1"/>
      <c r="AK19" s="1">
        <f t="shared" si="10"/>
        <v>56</v>
      </c>
      <c r="AL19" s="1">
        <f t="shared" si="11"/>
        <v>24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38</v>
      </c>
      <c r="C20" s="1">
        <v>166.833</v>
      </c>
      <c r="D20" s="1">
        <v>689.58399999999995</v>
      </c>
      <c r="E20" s="1">
        <v>242.834</v>
      </c>
      <c r="F20" s="1">
        <v>468.70499999999998</v>
      </c>
      <c r="G20" s="8">
        <v>1</v>
      </c>
      <c r="H20" s="1">
        <v>45</v>
      </c>
      <c r="I20" s="1" t="s">
        <v>43</v>
      </c>
      <c r="J20" s="1"/>
      <c r="K20" s="1">
        <v>275.2</v>
      </c>
      <c r="L20" s="1">
        <f t="shared" si="3"/>
        <v>-32.365999999999985</v>
      </c>
      <c r="M20" s="1">
        <f t="shared" si="4"/>
        <v>242.834</v>
      </c>
      <c r="N20" s="1"/>
      <c r="O20" s="1">
        <v>400</v>
      </c>
      <c r="P20" s="1">
        <v>100</v>
      </c>
      <c r="Q20" s="1">
        <f t="shared" si="5"/>
        <v>48.566800000000001</v>
      </c>
      <c r="R20" s="5"/>
      <c r="S20" s="5">
        <v>100</v>
      </c>
      <c r="T20" s="5">
        <f t="shared" si="9"/>
        <v>60</v>
      </c>
      <c r="U20" s="5">
        <v>40</v>
      </c>
      <c r="V20" s="5">
        <v>200</v>
      </c>
      <c r="W20" s="1"/>
      <c r="X20" s="1">
        <f t="shared" si="13"/>
        <v>22.004846932472386</v>
      </c>
      <c r="Y20" s="1">
        <f t="shared" si="8"/>
        <v>19.945827190591103</v>
      </c>
      <c r="Z20" s="1">
        <v>81.20259999999999</v>
      </c>
      <c r="AA20" s="1">
        <v>73.794799999999995</v>
      </c>
      <c r="AB20" s="1">
        <v>60.906399999999998</v>
      </c>
      <c r="AC20" s="1">
        <v>66.009799999999998</v>
      </c>
      <c r="AD20" s="1">
        <v>62.093800000000002</v>
      </c>
      <c r="AE20" s="1">
        <v>56.831000000000003</v>
      </c>
      <c r="AF20" s="1">
        <v>64.650000000000006</v>
      </c>
      <c r="AG20" s="1">
        <v>60.746400000000008</v>
      </c>
      <c r="AH20" s="1">
        <v>50.914999999999999</v>
      </c>
      <c r="AI20" s="1">
        <v>68.290199999999999</v>
      </c>
      <c r="AJ20" s="1"/>
      <c r="AK20" s="1">
        <f t="shared" si="10"/>
        <v>60</v>
      </c>
      <c r="AL20" s="1">
        <f t="shared" si="11"/>
        <v>40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56</v>
      </c>
      <c r="B21" s="11" t="s">
        <v>42</v>
      </c>
      <c r="C21" s="11"/>
      <c r="D21" s="11">
        <v>120</v>
      </c>
      <c r="E21" s="11">
        <v>120</v>
      </c>
      <c r="F21" s="11"/>
      <c r="G21" s="12">
        <v>0</v>
      </c>
      <c r="H21" s="11" t="e">
        <v>#N/A</v>
      </c>
      <c r="I21" s="11" t="s">
        <v>39</v>
      </c>
      <c r="J21" s="11"/>
      <c r="K21" s="11"/>
      <c r="L21" s="11">
        <f t="shared" si="3"/>
        <v>120</v>
      </c>
      <c r="M21" s="11">
        <f t="shared" si="4"/>
        <v>0</v>
      </c>
      <c r="N21" s="11">
        <v>120</v>
      </c>
      <c r="O21" s="11">
        <v>0</v>
      </c>
      <c r="P21" s="11"/>
      <c r="Q21" s="11">
        <f t="shared" si="5"/>
        <v>0</v>
      </c>
      <c r="R21" s="13"/>
      <c r="S21" s="5">
        <f t="shared" si="12"/>
        <v>0</v>
      </c>
      <c r="T21" s="5">
        <f t="shared" si="9"/>
        <v>0</v>
      </c>
      <c r="U21" s="5"/>
      <c r="V21" s="13"/>
      <c r="W21" s="11"/>
      <c r="X21" s="1" t="e">
        <f t="shared" si="13"/>
        <v>#DIV/0!</v>
      </c>
      <c r="Y21" s="11" t="e">
        <f t="shared" si="8"/>
        <v>#DIV/0!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/>
      <c r="AK21" s="1">
        <f t="shared" si="10"/>
        <v>0</v>
      </c>
      <c r="AL21" s="1">
        <f t="shared" si="11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42</v>
      </c>
      <c r="C22" s="1">
        <v>374</v>
      </c>
      <c r="D22" s="1">
        <v>485</v>
      </c>
      <c r="E22" s="1">
        <v>277</v>
      </c>
      <c r="F22" s="1">
        <v>315</v>
      </c>
      <c r="G22" s="8">
        <v>0.12</v>
      </c>
      <c r="H22" s="1">
        <v>60</v>
      </c>
      <c r="I22" s="1" t="s">
        <v>43</v>
      </c>
      <c r="J22" s="1"/>
      <c r="K22" s="1">
        <v>288</v>
      </c>
      <c r="L22" s="1">
        <f t="shared" si="3"/>
        <v>-11</v>
      </c>
      <c r="M22" s="1">
        <f t="shared" si="4"/>
        <v>277</v>
      </c>
      <c r="N22" s="1"/>
      <c r="O22" s="1">
        <v>85</v>
      </c>
      <c r="P22" s="1">
        <v>100</v>
      </c>
      <c r="Q22" s="1">
        <f t="shared" si="5"/>
        <v>55.4</v>
      </c>
      <c r="R22" s="5">
        <f t="shared" ref="R22:R23" si="16">14*Q22-P22-O22-F22</f>
        <v>275.60000000000002</v>
      </c>
      <c r="S22" s="5">
        <v>250</v>
      </c>
      <c r="T22" s="5">
        <f t="shared" si="9"/>
        <v>150</v>
      </c>
      <c r="U22" s="5">
        <v>100</v>
      </c>
      <c r="V22" s="5">
        <v>250</v>
      </c>
      <c r="W22" s="1"/>
      <c r="X22" s="1">
        <f t="shared" si="13"/>
        <v>13.537906137184116</v>
      </c>
      <c r="Y22" s="1">
        <f t="shared" si="8"/>
        <v>9.025270758122744</v>
      </c>
      <c r="Z22" s="1">
        <v>49.4</v>
      </c>
      <c r="AA22" s="1">
        <v>53.2</v>
      </c>
      <c r="AB22" s="1">
        <v>44</v>
      </c>
      <c r="AC22" s="1">
        <v>64.599999999999994</v>
      </c>
      <c r="AD22" s="1">
        <v>24.6</v>
      </c>
      <c r="AE22" s="1">
        <v>59</v>
      </c>
      <c r="AF22" s="1">
        <v>43.2</v>
      </c>
      <c r="AG22" s="1">
        <v>26.6</v>
      </c>
      <c r="AH22" s="1">
        <v>40.4</v>
      </c>
      <c r="AI22" s="1">
        <v>44.6</v>
      </c>
      <c r="AJ22" s="1"/>
      <c r="AK22" s="1">
        <f t="shared" si="10"/>
        <v>18</v>
      </c>
      <c r="AL22" s="1">
        <f t="shared" si="11"/>
        <v>12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42</v>
      </c>
      <c r="C23" s="1">
        <v>466</v>
      </c>
      <c r="D23" s="1">
        <v>555</v>
      </c>
      <c r="E23" s="1">
        <v>411</v>
      </c>
      <c r="F23" s="1">
        <v>384</v>
      </c>
      <c r="G23" s="8">
        <v>0.25</v>
      </c>
      <c r="H23" s="1">
        <v>120</v>
      </c>
      <c r="I23" s="1" t="s">
        <v>43</v>
      </c>
      <c r="J23" s="1"/>
      <c r="K23" s="1">
        <v>263</v>
      </c>
      <c r="L23" s="1">
        <f t="shared" si="3"/>
        <v>148</v>
      </c>
      <c r="M23" s="1">
        <f t="shared" si="4"/>
        <v>259</v>
      </c>
      <c r="N23" s="1">
        <v>152</v>
      </c>
      <c r="O23" s="1">
        <v>0</v>
      </c>
      <c r="P23" s="1">
        <v>30</v>
      </c>
      <c r="Q23" s="1">
        <f t="shared" si="5"/>
        <v>51.8</v>
      </c>
      <c r="R23" s="5">
        <f t="shared" si="16"/>
        <v>311.19999999999993</v>
      </c>
      <c r="S23" s="5">
        <v>400</v>
      </c>
      <c r="T23" s="5">
        <f t="shared" si="9"/>
        <v>240</v>
      </c>
      <c r="U23" s="5">
        <v>160</v>
      </c>
      <c r="V23" s="5">
        <v>400</v>
      </c>
      <c r="W23" s="1"/>
      <c r="X23" s="1">
        <f t="shared" si="13"/>
        <v>15.714285714285715</v>
      </c>
      <c r="Y23" s="1">
        <f t="shared" si="8"/>
        <v>7.9922779922779927</v>
      </c>
      <c r="Z23" s="1">
        <v>34.200000000000003</v>
      </c>
      <c r="AA23" s="1">
        <v>48</v>
      </c>
      <c r="AB23" s="1">
        <v>27.8</v>
      </c>
      <c r="AC23" s="1">
        <v>68.2</v>
      </c>
      <c r="AD23" s="1">
        <v>46.8</v>
      </c>
      <c r="AE23" s="1">
        <v>35.799999999999997</v>
      </c>
      <c r="AF23" s="1">
        <v>45.8</v>
      </c>
      <c r="AG23" s="1">
        <v>47</v>
      </c>
      <c r="AH23" s="1">
        <v>32.200000000000003</v>
      </c>
      <c r="AI23" s="1">
        <v>41.8</v>
      </c>
      <c r="AJ23" s="1"/>
      <c r="AK23" s="1">
        <f t="shared" si="10"/>
        <v>60</v>
      </c>
      <c r="AL23" s="1">
        <f t="shared" si="11"/>
        <v>40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59</v>
      </c>
      <c r="B24" s="11" t="s">
        <v>42</v>
      </c>
      <c r="C24" s="11"/>
      <c r="D24" s="11">
        <v>80</v>
      </c>
      <c r="E24" s="11">
        <v>80</v>
      </c>
      <c r="F24" s="11"/>
      <c r="G24" s="12">
        <v>0</v>
      </c>
      <c r="H24" s="11" t="e">
        <v>#N/A</v>
      </c>
      <c r="I24" s="11" t="s">
        <v>39</v>
      </c>
      <c r="J24" s="11"/>
      <c r="K24" s="11"/>
      <c r="L24" s="11">
        <f t="shared" si="3"/>
        <v>80</v>
      </c>
      <c r="M24" s="11">
        <f t="shared" si="4"/>
        <v>0</v>
      </c>
      <c r="N24" s="11">
        <v>80</v>
      </c>
      <c r="O24" s="11">
        <v>0</v>
      </c>
      <c r="P24" s="11"/>
      <c r="Q24" s="11">
        <f t="shared" si="5"/>
        <v>0</v>
      </c>
      <c r="R24" s="13"/>
      <c r="S24" s="5">
        <f t="shared" si="12"/>
        <v>0</v>
      </c>
      <c r="T24" s="5">
        <f t="shared" si="9"/>
        <v>0</v>
      </c>
      <c r="U24" s="5"/>
      <c r="V24" s="13"/>
      <c r="W24" s="11"/>
      <c r="X24" s="1" t="e">
        <f t="shared" si="13"/>
        <v>#DIV/0!</v>
      </c>
      <c r="Y24" s="11" t="e">
        <f t="shared" si="8"/>
        <v>#DIV/0!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/>
      <c r="AK24" s="1">
        <f t="shared" si="10"/>
        <v>0</v>
      </c>
      <c r="AL24" s="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38</v>
      </c>
      <c r="C25" s="1">
        <v>57.899000000000001</v>
      </c>
      <c r="D25" s="1">
        <v>60.997999999999998</v>
      </c>
      <c r="E25" s="1">
        <v>56.719000000000001</v>
      </c>
      <c r="F25" s="1">
        <v>37.563000000000002</v>
      </c>
      <c r="G25" s="8">
        <v>1</v>
      </c>
      <c r="H25" s="1">
        <v>120</v>
      </c>
      <c r="I25" s="1" t="s">
        <v>43</v>
      </c>
      <c r="J25" s="1"/>
      <c r="K25" s="1">
        <v>16.5</v>
      </c>
      <c r="L25" s="1">
        <f t="shared" si="3"/>
        <v>40.219000000000001</v>
      </c>
      <c r="M25" s="1">
        <f t="shared" si="4"/>
        <v>16.917000000000002</v>
      </c>
      <c r="N25" s="1">
        <v>39.802</v>
      </c>
      <c r="O25" s="1">
        <v>0</v>
      </c>
      <c r="P25" s="1"/>
      <c r="Q25" s="1">
        <f t="shared" si="5"/>
        <v>3.3834000000000004</v>
      </c>
      <c r="R25" s="5">
        <f t="shared" ref="R25:R38" si="17">14*Q25-P25-O25-F25</f>
        <v>9.8046000000000006</v>
      </c>
      <c r="S25" s="5">
        <f t="shared" si="12"/>
        <v>10</v>
      </c>
      <c r="T25" s="5">
        <f t="shared" si="9"/>
        <v>10</v>
      </c>
      <c r="U25" s="5"/>
      <c r="V25" s="5"/>
      <c r="W25" s="1"/>
      <c r="X25" s="1">
        <f t="shared" si="13"/>
        <v>14.057752556599869</v>
      </c>
      <c r="Y25" s="1">
        <f t="shared" si="8"/>
        <v>11.102145770526688</v>
      </c>
      <c r="Z25" s="1">
        <v>2.8570000000000011</v>
      </c>
      <c r="AA25" s="1">
        <v>1.6684000000000001</v>
      </c>
      <c r="AB25" s="1">
        <v>4.1772000000000009</v>
      </c>
      <c r="AC25" s="1">
        <v>4.7030000000000003</v>
      </c>
      <c r="AD25" s="1">
        <v>1.6554</v>
      </c>
      <c r="AE25" s="1">
        <v>1.3293999999999999</v>
      </c>
      <c r="AF25" s="1">
        <v>1.6356000000000011</v>
      </c>
      <c r="AG25" s="1">
        <v>3.4807999999999999</v>
      </c>
      <c r="AH25" s="1">
        <v>3.2877999999999998</v>
      </c>
      <c r="AI25" s="1">
        <v>2.9515999999999991</v>
      </c>
      <c r="AJ25" s="1"/>
      <c r="AK25" s="1">
        <f t="shared" si="10"/>
        <v>10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42</v>
      </c>
      <c r="C26" s="1">
        <v>288</v>
      </c>
      <c r="D26" s="1">
        <v>207</v>
      </c>
      <c r="E26" s="1">
        <v>163</v>
      </c>
      <c r="F26" s="1">
        <v>212</v>
      </c>
      <c r="G26" s="8">
        <v>0.4</v>
      </c>
      <c r="H26" s="1">
        <v>45</v>
      </c>
      <c r="I26" s="1" t="s">
        <v>43</v>
      </c>
      <c r="J26" s="1"/>
      <c r="K26" s="1">
        <v>157</v>
      </c>
      <c r="L26" s="1">
        <f t="shared" si="3"/>
        <v>6</v>
      </c>
      <c r="M26" s="1">
        <f t="shared" si="4"/>
        <v>163</v>
      </c>
      <c r="N26" s="1"/>
      <c r="O26" s="1">
        <v>60</v>
      </c>
      <c r="P26" s="1"/>
      <c r="Q26" s="1">
        <f t="shared" si="5"/>
        <v>32.6</v>
      </c>
      <c r="R26" s="5">
        <f t="shared" si="17"/>
        <v>184.40000000000003</v>
      </c>
      <c r="S26" s="5">
        <v>200</v>
      </c>
      <c r="T26" s="5">
        <f t="shared" si="9"/>
        <v>120</v>
      </c>
      <c r="U26" s="5">
        <v>80</v>
      </c>
      <c r="V26" s="5">
        <v>200</v>
      </c>
      <c r="W26" s="1"/>
      <c r="X26" s="1">
        <f t="shared" si="13"/>
        <v>14.478527607361963</v>
      </c>
      <c r="Y26" s="1">
        <f t="shared" si="8"/>
        <v>8.3435582822085887</v>
      </c>
      <c r="Z26" s="1">
        <v>30.4</v>
      </c>
      <c r="AA26" s="1">
        <v>38.799999999999997</v>
      </c>
      <c r="AB26" s="1">
        <v>43</v>
      </c>
      <c r="AC26" s="1">
        <v>56</v>
      </c>
      <c r="AD26" s="1">
        <v>1.4</v>
      </c>
      <c r="AE26" s="1">
        <v>10.199999999999999</v>
      </c>
      <c r="AF26" s="1">
        <v>44.6</v>
      </c>
      <c r="AG26" s="1">
        <v>11.6</v>
      </c>
      <c r="AH26" s="1">
        <v>24.8</v>
      </c>
      <c r="AI26" s="1">
        <v>18.399999999999999</v>
      </c>
      <c r="AJ26" s="1"/>
      <c r="AK26" s="1">
        <f t="shared" si="10"/>
        <v>48</v>
      </c>
      <c r="AL26" s="1">
        <f t="shared" si="11"/>
        <v>32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38</v>
      </c>
      <c r="C27" s="1">
        <v>116.283</v>
      </c>
      <c r="D27" s="1">
        <v>318.86399999999998</v>
      </c>
      <c r="E27" s="1">
        <v>144.10599999999999</v>
      </c>
      <c r="F27" s="1">
        <v>230.50299999999999</v>
      </c>
      <c r="G27" s="8">
        <v>1</v>
      </c>
      <c r="H27" s="1">
        <v>60</v>
      </c>
      <c r="I27" s="1" t="s">
        <v>43</v>
      </c>
      <c r="J27" s="1"/>
      <c r="K27" s="1">
        <v>143.80000000000001</v>
      </c>
      <c r="L27" s="1">
        <f t="shared" si="3"/>
        <v>0.30599999999998317</v>
      </c>
      <c r="M27" s="1">
        <f t="shared" si="4"/>
        <v>144.10599999999999</v>
      </c>
      <c r="N27" s="1"/>
      <c r="O27" s="1">
        <v>62</v>
      </c>
      <c r="P27" s="1">
        <v>100</v>
      </c>
      <c r="Q27" s="1">
        <f t="shared" si="5"/>
        <v>28.821199999999997</v>
      </c>
      <c r="R27" s="5">
        <f t="shared" si="17"/>
        <v>10.993799999999965</v>
      </c>
      <c r="S27" s="5">
        <f t="shared" si="12"/>
        <v>11</v>
      </c>
      <c r="T27" s="5">
        <f t="shared" si="9"/>
        <v>0</v>
      </c>
      <c r="U27" s="5">
        <v>11</v>
      </c>
      <c r="V27" s="5"/>
      <c r="W27" s="1"/>
      <c r="X27" s="1">
        <f t="shared" si="13"/>
        <v>14.000215119425979</v>
      </c>
      <c r="Y27" s="1">
        <f t="shared" si="8"/>
        <v>13.618551621722899</v>
      </c>
      <c r="Z27" s="1">
        <v>31.545200000000001</v>
      </c>
      <c r="AA27" s="1">
        <v>37.039400000000001</v>
      </c>
      <c r="AB27" s="1">
        <v>26.540199999999999</v>
      </c>
      <c r="AC27" s="1">
        <v>34.049400000000013</v>
      </c>
      <c r="AD27" s="1">
        <v>34.8108</v>
      </c>
      <c r="AE27" s="1">
        <v>28.040600000000001</v>
      </c>
      <c r="AF27" s="1">
        <v>34.970799999999997</v>
      </c>
      <c r="AG27" s="1">
        <v>42.596600000000002</v>
      </c>
      <c r="AH27" s="1">
        <v>31.910599999999999</v>
      </c>
      <c r="AI27" s="1">
        <v>30.489599999999999</v>
      </c>
      <c r="AJ27" s="1"/>
      <c r="AK27" s="1">
        <f t="shared" si="10"/>
        <v>0</v>
      </c>
      <c r="AL27" s="1">
        <f t="shared" si="11"/>
        <v>11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42</v>
      </c>
      <c r="C28" s="1">
        <v>297</v>
      </c>
      <c r="D28" s="1">
        <v>240</v>
      </c>
      <c r="E28" s="1">
        <v>148</v>
      </c>
      <c r="F28" s="1">
        <v>220</v>
      </c>
      <c r="G28" s="8">
        <v>0.22</v>
      </c>
      <c r="H28" s="1">
        <v>120</v>
      </c>
      <c r="I28" s="1" t="s">
        <v>43</v>
      </c>
      <c r="J28" s="1"/>
      <c r="K28" s="1">
        <v>152</v>
      </c>
      <c r="L28" s="1">
        <f t="shared" si="3"/>
        <v>-4</v>
      </c>
      <c r="M28" s="1">
        <f t="shared" si="4"/>
        <v>148</v>
      </c>
      <c r="N28" s="1"/>
      <c r="O28" s="1">
        <v>50</v>
      </c>
      <c r="P28" s="1"/>
      <c r="Q28" s="1">
        <f t="shared" si="5"/>
        <v>29.6</v>
      </c>
      <c r="R28" s="5">
        <f t="shared" si="17"/>
        <v>144.40000000000003</v>
      </c>
      <c r="S28" s="5">
        <v>150</v>
      </c>
      <c r="T28" s="5">
        <f t="shared" si="9"/>
        <v>100</v>
      </c>
      <c r="U28" s="5">
        <v>50</v>
      </c>
      <c r="V28" s="5">
        <v>150</v>
      </c>
      <c r="W28" s="1"/>
      <c r="X28" s="1">
        <f t="shared" si="13"/>
        <v>14.189189189189188</v>
      </c>
      <c r="Y28" s="1">
        <f t="shared" si="8"/>
        <v>9.121621621621621</v>
      </c>
      <c r="Z28" s="1">
        <v>24.4</v>
      </c>
      <c r="AA28" s="1">
        <v>32.4</v>
      </c>
      <c r="AB28" s="1">
        <v>7.6</v>
      </c>
      <c r="AC28" s="1">
        <v>39.6</v>
      </c>
      <c r="AD28" s="1">
        <v>28</v>
      </c>
      <c r="AE28" s="1">
        <v>13.4</v>
      </c>
      <c r="AF28" s="1">
        <v>26.4</v>
      </c>
      <c r="AG28" s="1">
        <v>24.4</v>
      </c>
      <c r="AH28" s="1">
        <v>8.6</v>
      </c>
      <c r="AI28" s="1">
        <v>25.4</v>
      </c>
      <c r="AJ28" s="1"/>
      <c r="AK28" s="1">
        <f t="shared" si="10"/>
        <v>22</v>
      </c>
      <c r="AL28" s="1">
        <f t="shared" si="11"/>
        <v>11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42</v>
      </c>
      <c r="C29" s="1">
        <v>41</v>
      </c>
      <c r="D29" s="1">
        <v>10</v>
      </c>
      <c r="E29" s="1">
        <v>43</v>
      </c>
      <c r="F29" s="1">
        <v>3</v>
      </c>
      <c r="G29" s="8">
        <v>0.09</v>
      </c>
      <c r="H29" s="1">
        <v>45</v>
      </c>
      <c r="I29" s="1" t="s">
        <v>43</v>
      </c>
      <c r="J29" s="1"/>
      <c r="K29" s="1">
        <v>67</v>
      </c>
      <c r="L29" s="1">
        <f t="shared" si="3"/>
        <v>-24</v>
      </c>
      <c r="M29" s="1">
        <f t="shared" si="4"/>
        <v>43</v>
      </c>
      <c r="N29" s="1"/>
      <c r="O29" s="1">
        <v>60</v>
      </c>
      <c r="P29" s="1"/>
      <c r="Q29" s="1">
        <f t="shared" si="5"/>
        <v>8.6</v>
      </c>
      <c r="R29" s="5">
        <f t="shared" si="17"/>
        <v>57.399999999999991</v>
      </c>
      <c r="S29" s="5">
        <v>60</v>
      </c>
      <c r="T29" s="5">
        <f t="shared" si="9"/>
        <v>40</v>
      </c>
      <c r="U29" s="5">
        <v>20</v>
      </c>
      <c r="V29" s="5">
        <v>60</v>
      </c>
      <c r="W29" s="1"/>
      <c r="X29" s="1">
        <f t="shared" si="13"/>
        <v>14.302325581395349</v>
      </c>
      <c r="Y29" s="1">
        <f t="shared" si="8"/>
        <v>7.3255813953488378</v>
      </c>
      <c r="Z29" s="1">
        <v>11.8</v>
      </c>
      <c r="AA29" s="1">
        <v>7.2</v>
      </c>
      <c r="AB29" s="1">
        <v>4.8</v>
      </c>
      <c r="AC29" s="1">
        <v>16.8</v>
      </c>
      <c r="AD29" s="1">
        <v>8</v>
      </c>
      <c r="AE29" s="1">
        <v>8.1999999999999993</v>
      </c>
      <c r="AF29" s="1">
        <v>11.8</v>
      </c>
      <c r="AG29" s="1">
        <v>13.4</v>
      </c>
      <c r="AH29" s="1">
        <v>7.8</v>
      </c>
      <c r="AI29" s="1">
        <v>11.6</v>
      </c>
      <c r="AJ29" s="1"/>
      <c r="AK29" s="1">
        <f t="shared" si="10"/>
        <v>3.5999999999999996</v>
      </c>
      <c r="AL29" s="1">
        <f t="shared" si="11"/>
        <v>1.7999999999999998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42</v>
      </c>
      <c r="C30" s="1"/>
      <c r="D30" s="1"/>
      <c r="E30" s="1"/>
      <c r="F30" s="1"/>
      <c r="G30" s="8">
        <v>0.4</v>
      </c>
      <c r="H30" s="1" t="e">
        <v>#N/A</v>
      </c>
      <c r="I30" s="1" t="s">
        <v>43</v>
      </c>
      <c r="J30" s="1"/>
      <c r="K30" s="1"/>
      <c r="L30" s="1">
        <f t="shared" si="3"/>
        <v>0</v>
      </c>
      <c r="M30" s="1">
        <f t="shared" si="4"/>
        <v>0</v>
      </c>
      <c r="N30" s="1"/>
      <c r="O30" s="1">
        <v>200</v>
      </c>
      <c r="P30" s="1">
        <v>160</v>
      </c>
      <c r="Q30" s="1">
        <f t="shared" si="5"/>
        <v>0</v>
      </c>
      <c r="R30" s="5"/>
      <c r="S30" s="5">
        <v>150</v>
      </c>
      <c r="T30" s="5">
        <f t="shared" si="9"/>
        <v>100</v>
      </c>
      <c r="U30" s="5">
        <v>50</v>
      </c>
      <c r="V30" s="5">
        <v>250</v>
      </c>
      <c r="W30" s="1"/>
      <c r="X30" s="1" t="e">
        <f t="shared" si="13"/>
        <v>#DIV/0!</v>
      </c>
      <c r="Y30" s="1" t="e">
        <f t="shared" si="8"/>
        <v>#DIV/0!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 t="s">
        <v>66</v>
      </c>
      <c r="AK30" s="1">
        <f t="shared" si="10"/>
        <v>40</v>
      </c>
      <c r="AL30" s="1">
        <f t="shared" si="11"/>
        <v>20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38</v>
      </c>
      <c r="C31" s="1">
        <v>168.29499999999999</v>
      </c>
      <c r="D31" s="1">
        <v>417.084</v>
      </c>
      <c r="E31" s="1">
        <v>217.173</v>
      </c>
      <c r="F31" s="1">
        <v>287.279</v>
      </c>
      <c r="G31" s="8">
        <v>1</v>
      </c>
      <c r="H31" s="1">
        <v>45</v>
      </c>
      <c r="I31" s="1" t="s">
        <v>43</v>
      </c>
      <c r="J31" s="1"/>
      <c r="K31" s="1">
        <v>215.16</v>
      </c>
      <c r="L31" s="1">
        <f t="shared" si="3"/>
        <v>2.0130000000000052</v>
      </c>
      <c r="M31" s="1">
        <f t="shared" si="4"/>
        <v>217.173</v>
      </c>
      <c r="N31" s="1"/>
      <c r="O31" s="1">
        <v>350</v>
      </c>
      <c r="P31" s="1">
        <v>50</v>
      </c>
      <c r="Q31" s="1">
        <f t="shared" si="5"/>
        <v>43.434600000000003</v>
      </c>
      <c r="R31" s="5"/>
      <c r="S31" s="5">
        <f t="shared" si="12"/>
        <v>0</v>
      </c>
      <c r="T31" s="5">
        <f t="shared" si="9"/>
        <v>0</v>
      </c>
      <c r="U31" s="5"/>
      <c r="V31" s="5"/>
      <c r="W31" s="1"/>
      <c r="X31" s="1">
        <f t="shared" si="13"/>
        <v>15.823306764653063</v>
      </c>
      <c r="Y31" s="1">
        <f t="shared" si="8"/>
        <v>15.823306764653063</v>
      </c>
      <c r="Z31" s="1">
        <v>60.77</v>
      </c>
      <c r="AA31" s="1">
        <v>58.315800000000003</v>
      </c>
      <c r="AB31" s="1">
        <v>43.335799999999999</v>
      </c>
      <c r="AC31" s="1">
        <v>64.100200000000001</v>
      </c>
      <c r="AD31" s="1">
        <v>53.619399999999999</v>
      </c>
      <c r="AE31" s="1">
        <v>36.131400000000014</v>
      </c>
      <c r="AF31" s="1">
        <v>60.12</v>
      </c>
      <c r="AG31" s="1">
        <v>60.603400000000008</v>
      </c>
      <c r="AH31" s="1">
        <v>39.859400000000008</v>
      </c>
      <c r="AI31" s="1">
        <v>43.773600000000002</v>
      </c>
      <c r="AJ31" s="1"/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42</v>
      </c>
      <c r="C32" s="1">
        <v>79</v>
      </c>
      <c r="D32" s="1">
        <v>29</v>
      </c>
      <c r="E32" s="1">
        <v>65</v>
      </c>
      <c r="F32" s="1">
        <v>23</v>
      </c>
      <c r="G32" s="8">
        <v>0.4</v>
      </c>
      <c r="H32" s="1" t="e">
        <v>#N/A</v>
      </c>
      <c r="I32" s="1" t="s">
        <v>43</v>
      </c>
      <c r="J32" s="1"/>
      <c r="K32" s="1">
        <v>89</v>
      </c>
      <c r="L32" s="1">
        <f t="shared" si="3"/>
        <v>-24</v>
      </c>
      <c r="M32" s="1">
        <f t="shared" si="4"/>
        <v>65</v>
      </c>
      <c r="N32" s="1"/>
      <c r="O32" s="1">
        <v>100</v>
      </c>
      <c r="P32" s="1"/>
      <c r="Q32" s="1">
        <f t="shared" si="5"/>
        <v>13</v>
      </c>
      <c r="R32" s="5">
        <f t="shared" si="17"/>
        <v>59</v>
      </c>
      <c r="S32" s="5">
        <v>50</v>
      </c>
      <c r="T32" s="5">
        <f t="shared" si="9"/>
        <v>50</v>
      </c>
      <c r="U32" s="5"/>
      <c r="V32" s="5">
        <v>50</v>
      </c>
      <c r="W32" s="1"/>
      <c r="X32" s="1">
        <f t="shared" si="13"/>
        <v>13.307692307692308</v>
      </c>
      <c r="Y32" s="1">
        <f t="shared" si="8"/>
        <v>9.4615384615384617</v>
      </c>
      <c r="Z32" s="1">
        <v>21.8</v>
      </c>
      <c r="AA32" s="1">
        <v>13</v>
      </c>
      <c r="AB32" s="1">
        <v>8</v>
      </c>
      <c r="AC32" s="1">
        <v>22.4</v>
      </c>
      <c r="AD32" s="1">
        <v>11.2</v>
      </c>
      <c r="AE32" s="1">
        <v>14</v>
      </c>
      <c r="AF32" s="1">
        <v>17.2</v>
      </c>
      <c r="AG32" s="1">
        <v>13</v>
      </c>
      <c r="AH32" s="1">
        <v>10</v>
      </c>
      <c r="AI32" s="1">
        <v>16.2</v>
      </c>
      <c r="AJ32" s="1"/>
      <c r="AK32" s="1">
        <f t="shared" si="10"/>
        <v>20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42</v>
      </c>
      <c r="C33" s="1">
        <v>750</v>
      </c>
      <c r="D33" s="1">
        <v>945</v>
      </c>
      <c r="E33" s="1">
        <v>439</v>
      </c>
      <c r="F33" s="1">
        <v>733</v>
      </c>
      <c r="G33" s="8">
        <v>0.4</v>
      </c>
      <c r="H33" s="1">
        <v>60</v>
      </c>
      <c r="I33" s="1" t="s">
        <v>43</v>
      </c>
      <c r="J33" s="1"/>
      <c r="K33" s="1">
        <v>441</v>
      </c>
      <c r="L33" s="1">
        <f t="shared" si="3"/>
        <v>-2</v>
      </c>
      <c r="M33" s="1">
        <f t="shared" si="4"/>
        <v>439</v>
      </c>
      <c r="N33" s="1"/>
      <c r="O33" s="1">
        <v>102</v>
      </c>
      <c r="P33" s="1">
        <v>150</v>
      </c>
      <c r="Q33" s="1">
        <f t="shared" si="5"/>
        <v>87.8</v>
      </c>
      <c r="R33" s="5">
        <f t="shared" si="17"/>
        <v>244.20000000000005</v>
      </c>
      <c r="S33" s="5">
        <v>300</v>
      </c>
      <c r="T33" s="5">
        <f t="shared" si="9"/>
        <v>200</v>
      </c>
      <c r="U33" s="5">
        <v>100</v>
      </c>
      <c r="V33" s="5">
        <v>300</v>
      </c>
      <c r="W33" s="1"/>
      <c r="X33" s="1">
        <f t="shared" si="13"/>
        <v>14.635535307517085</v>
      </c>
      <c r="Y33" s="1">
        <f t="shared" si="8"/>
        <v>11.218678815489749</v>
      </c>
      <c r="Z33" s="1">
        <v>84</v>
      </c>
      <c r="AA33" s="1">
        <v>94.6</v>
      </c>
      <c r="AB33" s="1">
        <v>100.6</v>
      </c>
      <c r="AC33" s="1">
        <v>107.2</v>
      </c>
      <c r="AD33" s="1">
        <v>92.4</v>
      </c>
      <c r="AE33" s="1">
        <v>97.4</v>
      </c>
      <c r="AF33" s="1">
        <v>106</v>
      </c>
      <c r="AG33" s="1">
        <v>103.8</v>
      </c>
      <c r="AH33" s="1">
        <v>50.8</v>
      </c>
      <c r="AI33" s="1">
        <v>93</v>
      </c>
      <c r="AJ33" s="1"/>
      <c r="AK33" s="1">
        <f t="shared" si="10"/>
        <v>80</v>
      </c>
      <c r="AL33" s="1">
        <f t="shared" si="11"/>
        <v>40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42</v>
      </c>
      <c r="C34" s="1">
        <v>553</v>
      </c>
      <c r="D34" s="1">
        <v>437</v>
      </c>
      <c r="E34" s="1">
        <v>418</v>
      </c>
      <c r="F34" s="1">
        <v>290</v>
      </c>
      <c r="G34" s="8">
        <v>0.4</v>
      </c>
      <c r="H34" s="1">
        <v>60</v>
      </c>
      <c r="I34" s="1" t="s">
        <v>43</v>
      </c>
      <c r="J34" s="1"/>
      <c r="K34" s="1">
        <v>223</v>
      </c>
      <c r="L34" s="1">
        <f t="shared" si="3"/>
        <v>195</v>
      </c>
      <c r="M34" s="1">
        <f t="shared" si="4"/>
        <v>218</v>
      </c>
      <c r="N34" s="1">
        <v>200</v>
      </c>
      <c r="O34" s="1">
        <v>305</v>
      </c>
      <c r="P34" s="1">
        <v>100</v>
      </c>
      <c r="Q34" s="1">
        <f t="shared" si="5"/>
        <v>43.6</v>
      </c>
      <c r="R34" s="5"/>
      <c r="S34" s="5">
        <f t="shared" si="12"/>
        <v>0</v>
      </c>
      <c r="T34" s="5">
        <f t="shared" si="9"/>
        <v>0</v>
      </c>
      <c r="U34" s="5"/>
      <c r="V34" s="5"/>
      <c r="W34" s="1"/>
      <c r="X34" s="1">
        <f t="shared" si="13"/>
        <v>15.940366972477063</v>
      </c>
      <c r="Y34" s="1">
        <f t="shared" si="8"/>
        <v>15.940366972477063</v>
      </c>
      <c r="Z34" s="1">
        <v>55.2</v>
      </c>
      <c r="AA34" s="1">
        <v>49.4</v>
      </c>
      <c r="AB34" s="1">
        <v>77.8</v>
      </c>
      <c r="AC34" s="1">
        <v>73.599999999999994</v>
      </c>
      <c r="AD34" s="1">
        <v>34.6</v>
      </c>
      <c r="AE34" s="1">
        <v>72.599999999999994</v>
      </c>
      <c r="AF34" s="1">
        <v>74</v>
      </c>
      <c r="AG34" s="1">
        <v>36.4</v>
      </c>
      <c r="AH34" s="1">
        <v>69</v>
      </c>
      <c r="AI34" s="1">
        <v>61.2</v>
      </c>
      <c r="AJ34" s="1"/>
      <c r="AK34" s="1">
        <f t="shared" si="10"/>
        <v>0</v>
      </c>
      <c r="AL34" s="1">
        <f t="shared" si="11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42</v>
      </c>
      <c r="C35" s="1">
        <v>675</v>
      </c>
      <c r="D35" s="1">
        <v>154</v>
      </c>
      <c r="E35" s="1">
        <v>401</v>
      </c>
      <c r="F35" s="1">
        <v>220</v>
      </c>
      <c r="G35" s="8">
        <v>0.4</v>
      </c>
      <c r="H35" s="1">
        <v>60</v>
      </c>
      <c r="I35" s="1" t="s">
        <v>43</v>
      </c>
      <c r="J35" s="1"/>
      <c r="K35" s="1">
        <v>403</v>
      </c>
      <c r="L35" s="1">
        <f t="shared" si="3"/>
        <v>-2</v>
      </c>
      <c r="M35" s="1">
        <f t="shared" si="4"/>
        <v>401</v>
      </c>
      <c r="N35" s="1"/>
      <c r="O35" s="1">
        <v>593</v>
      </c>
      <c r="P35" s="1">
        <v>150</v>
      </c>
      <c r="Q35" s="1">
        <f t="shared" si="5"/>
        <v>80.2</v>
      </c>
      <c r="R35" s="5">
        <f t="shared" si="17"/>
        <v>159.79999999999995</v>
      </c>
      <c r="S35" s="5">
        <v>200</v>
      </c>
      <c r="T35" s="5">
        <f t="shared" si="9"/>
        <v>120</v>
      </c>
      <c r="U35" s="5">
        <v>80</v>
      </c>
      <c r="V35" s="5">
        <v>200</v>
      </c>
      <c r="W35" s="1"/>
      <c r="X35" s="1">
        <f t="shared" si="13"/>
        <v>14.501246882793017</v>
      </c>
      <c r="Y35" s="1">
        <f t="shared" si="8"/>
        <v>12.007481296758105</v>
      </c>
      <c r="Z35" s="1">
        <v>81.400000000000006</v>
      </c>
      <c r="AA35" s="1">
        <v>60.2</v>
      </c>
      <c r="AB35" s="1">
        <v>91.2</v>
      </c>
      <c r="AC35" s="1">
        <v>94.6</v>
      </c>
      <c r="AD35" s="1">
        <v>41.2</v>
      </c>
      <c r="AE35" s="1">
        <v>81.2</v>
      </c>
      <c r="AF35" s="1">
        <v>101.8</v>
      </c>
      <c r="AG35" s="1">
        <v>69.8</v>
      </c>
      <c r="AH35" s="1">
        <v>81.2</v>
      </c>
      <c r="AI35" s="1">
        <v>65.400000000000006</v>
      </c>
      <c r="AJ35" s="1"/>
      <c r="AK35" s="1">
        <f t="shared" si="10"/>
        <v>48</v>
      </c>
      <c r="AL35" s="1">
        <f t="shared" si="11"/>
        <v>32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42</v>
      </c>
      <c r="C36" s="1">
        <v>93</v>
      </c>
      <c r="D36" s="1">
        <v>35</v>
      </c>
      <c r="E36" s="1">
        <v>92</v>
      </c>
      <c r="F36" s="1"/>
      <c r="G36" s="8">
        <v>0.1</v>
      </c>
      <c r="H36" s="1">
        <v>45</v>
      </c>
      <c r="I36" s="1" t="s">
        <v>43</v>
      </c>
      <c r="J36" s="1"/>
      <c r="K36" s="1">
        <v>115</v>
      </c>
      <c r="L36" s="1">
        <f t="shared" si="3"/>
        <v>-23</v>
      </c>
      <c r="M36" s="1">
        <f t="shared" si="4"/>
        <v>92</v>
      </c>
      <c r="N36" s="1"/>
      <c r="O36" s="1">
        <v>150</v>
      </c>
      <c r="P36" s="1"/>
      <c r="Q36" s="1">
        <f t="shared" si="5"/>
        <v>18.399999999999999</v>
      </c>
      <c r="R36" s="5">
        <f t="shared" si="17"/>
        <v>107.59999999999997</v>
      </c>
      <c r="S36" s="5">
        <v>100</v>
      </c>
      <c r="T36" s="5">
        <f t="shared" si="9"/>
        <v>60</v>
      </c>
      <c r="U36" s="5">
        <v>40</v>
      </c>
      <c r="V36" s="5">
        <v>100</v>
      </c>
      <c r="W36" s="1"/>
      <c r="X36" s="1">
        <f t="shared" si="13"/>
        <v>13.586956521739131</v>
      </c>
      <c r="Y36" s="1">
        <f t="shared" si="8"/>
        <v>8.1521739130434785</v>
      </c>
      <c r="Z36" s="1">
        <v>22.2</v>
      </c>
      <c r="AA36" s="1">
        <v>18.600000000000001</v>
      </c>
      <c r="AB36" s="1">
        <v>20.8</v>
      </c>
      <c r="AC36" s="1">
        <v>28.2</v>
      </c>
      <c r="AD36" s="1">
        <v>-1.8</v>
      </c>
      <c r="AE36" s="1">
        <v>16</v>
      </c>
      <c r="AF36" s="1">
        <v>23.8</v>
      </c>
      <c r="AG36" s="1">
        <v>13</v>
      </c>
      <c r="AH36" s="1">
        <v>18.399999999999999</v>
      </c>
      <c r="AI36" s="1">
        <v>26</v>
      </c>
      <c r="AJ36" s="1"/>
      <c r="AK36" s="1">
        <f t="shared" si="10"/>
        <v>6</v>
      </c>
      <c r="AL36" s="1">
        <f t="shared" si="11"/>
        <v>4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42</v>
      </c>
      <c r="C37" s="1">
        <v>328</v>
      </c>
      <c r="D37" s="1">
        <v>74</v>
      </c>
      <c r="E37" s="1">
        <v>196</v>
      </c>
      <c r="F37" s="1">
        <v>165</v>
      </c>
      <c r="G37" s="8">
        <v>0.1</v>
      </c>
      <c r="H37" s="1">
        <v>60</v>
      </c>
      <c r="I37" s="1" t="s">
        <v>43</v>
      </c>
      <c r="J37" s="1"/>
      <c r="K37" s="1">
        <v>192</v>
      </c>
      <c r="L37" s="1">
        <f t="shared" si="3"/>
        <v>4</v>
      </c>
      <c r="M37" s="1">
        <f t="shared" si="4"/>
        <v>196</v>
      </c>
      <c r="N37" s="1"/>
      <c r="O37" s="1">
        <v>70</v>
      </c>
      <c r="P37" s="1">
        <v>54</v>
      </c>
      <c r="Q37" s="1">
        <f t="shared" si="5"/>
        <v>39.200000000000003</v>
      </c>
      <c r="R37" s="5">
        <f t="shared" si="17"/>
        <v>259.80000000000007</v>
      </c>
      <c r="S37" s="5">
        <v>250</v>
      </c>
      <c r="T37" s="5">
        <f t="shared" si="9"/>
        <v>150</v>
      </c>
      <c r="U37" s="5">
        <v>100</v>
      </c>
      <c r="V37" s="5">
        <v>250</v>
      </c>
      <c r="W37" s="1"/>
      <c r="X37" s="1">
        <f t="shared" si="13"/>
        <v>13.749999999999998</v>
      </c>
      <c r="Y37" s="1">
        <f t="shared" si="8"/>
        <v>7.3724489795918364</v>
      </c>
      <c r="Z37" s="1">
        <v>29.4</v>
      </c>
      <c r="AA37" s="1">
        <v>37.200000000000003</v>
      </c>
      <c r="AB37" s="1">
        <v>44.6</v>
      </c>
      <c r="AC37" s="1">
        <v>44.2</v>
      </c>
      <c r="AD37" s="1">
        <v>23.6</v>
      </c>
      <c r="AE37" s="1">
        <v>37</v>
      </c>
      <c r="AF37" s="1">
        <v>39.6</v>
      </c>
      <c r="AG37" s="1">
        <v>38.799999999999997</v>
      </c>
      <c r="AH37" s="1">
        <v>34</v>
      </c>
      <c r="AI37" s="1">
        <v>31.2</v>
      </c>
      <c r="AJ37" s="1"/>
      <c r="AK37" s="1">
        <f t="shared" si="10"/>
        <v>15</v>
      </c>
      <c r="AL37" s="1">
        <f t="shared" si="11"/>
        <v>10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42</v>
      </c>
      <c r="C38" s="1">
        <v>270</v>
      </c>
      <c r="D38" s="1">
        <v>284</v>
      </c>
      <c r="E38" s="1">
        <v>281</v>
      </c>
      <c r="F38" s="1">
        <v>157</v>
      </c>
      <c r="G38" s="8">
        <v>0.1</v>
      </c>
      <c r="H38" s="1">
        <v>60</v>
      </c>
      <c r="I38" s="1" t="s">
        <v>43</v>
      </c>
      <c r="J38" s="1"/>
      <c r="K38" s="1">
        <v>182</v>
      </c>
      <c r="L38" s="1">
        <f t="shared" ref="L38:L69" si="18">E38-K38</f>
        <v>99</v>
      </c>
      <c r="M38" s="1">
        <f t="shared" ref="M38:M69" si="19">E38-N38</f>
        <v>181</v>
      </c>
      <c r="N38" s="1">
        <v>100</v>
      </c>
      <c r="O38" s="1">
        <v>50</v>
      </c>
      <c r="P38" s="1"/>
      <c r="Q38" s="1">
        <f t="shared" ref="Q38:Q69" si="20">M38/5</f>
        <v>36.200000000000003</v>
      </c>
      <c r="R38" s="5">
        <f t="shared" si="17"/>
        <v>299.80000000000007</v>
      </c>
      <c r="S38" s="5">
        <v>250</v>
      </c>
      <c r="T38" s="5">
        <f t="shared" si="9"/>
        <v>150</v>
      </c>
      <c r="U38" s="5">
        <v>100</v>
      </c>
      <c r="V38" s="5">
        <v>250</v>
      </c>
      <c r="W38" s="1"/>
      <c r="X38" s="1">
        <f t="shared" si="13"/>
        <v>12.624309392265193</v>
      </c>
      <c r="Y38" s="1">
        <f t="shared" ref="Y38:Y69" si="21">(F38+O38+P38)/Q38</f>
        <v>5.7182320441988947</v>
      </c>
      <c r="Z38" s="1">
        <v>29.6</v>
      </c>
      <c r="AA38" s="1">
        <v>33.799999999999997</v>
      </c>
      <c r="AB38" s="1">
        <v>37</v>
      </c>
      <c r="AC38" s="1">
        <v>38.6</v>
      </c>
      <c r="AD38" s="1">
        <v>24.4</v>
      </c>
      <c r="AE38" s="1">
        <v>36.200000000000003</v>
      </c>
      <c r="AF38" s="1">
        <v>29</v>
      </c>
      <c r="AG38" s="1">
        <v>17</v>
      </c>
      <c r="AH38" s="1">
        <v>26.8</v>
      </c>
      <c r="AI38" s="1">
        <v>39.6</v>
      </c>
      <c r="AJ38" s="1"/>
      <c r="AK38" s="1">
        <f t="shared" si="10"/>
        <v>15</v>
      </c>
      <c r="AL38" s="1">
        <f t="shared" si="11"/>
        <v>10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75</v>
      </c>
      <c r="B39" s="11" t="s">
        <v>38</v>
      </c>
      <c r="C39" s="11"/>
      <c r="D39" s="11">
        <v>72.061999999999998</v>
      </c>
      <c r="E39" s="11">
        <v>72.061999999999998</v>
      </c>
      <c r="F39" s="11"/>
      <c r="G39" s="12">
        <v>0</v>
      </c>
      <c r="H39" s="11" t="e">
        <v>#N/A</v>
      </c>
      <c r="I39" s="11" t="s">
        <v>39</v>
      </c>
      <c r="J39" s="11"/>
      <c r="K39" s="11"/>
      <c r="L39" s="11">
        <f t="shared" si="18"/>
        <v>72.061999999999998</v>
      </c>
      <c r="M39" s="11">
        <f t="shared" si="19"/>
        <v>0</v>
      </c>
      <c r="N39" s="11">
        <v>72.061999999999998</v>
      </c>
      <c r="O39" s="11">
        <v>0</v>
      </c>
      <c r="P39" s="11"/>
      <c r="Q39" s="11">
        <f t="shared" si="20"/>
        <v>0</v>
      </c>
      <c r="R39" s="13"/>
      <c r="S39" s="5">
        <f t="shared" si="12"/>
        <v>0</v>
      </c>
      <c r="T39" s="5">
        <f t="shared" si="9"/>
        <v>0</v>
      </c>
      <c r="U39" s="5"/>
      <c r="V39" s="13"/>
      <c r="W39" s="11"/>
      <c r="X39" s="1" t="e">
        <f t="shared" si="13"/>
        <v>#DIV/0!</v>
      </c>
      <c r="Y39" s="11" t="e">
        <f t="shared" si="21"/>
        <v>#DIV/0!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/>
      <c r="AK39" s="1">
        <f t="shared" si="10"/>
        <v>0</v>
      </c>
      <c r="AL39" s="1">
        <f t="shared" si="11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42</v>
      </c>
      <c r="C40" s="1">
        <v>211</v>
      </c>
      <c r="D40" s="1">
        <v>448</v>
      </c>
      <c r="E40" s="1">
        <v>519</v>
      </c>
      <c r="F40" s="1">
        <v>84</v>
      </c>
      <c r="G40" s="8">
        <v>0.4</v>
      </c>
      <c r="H40" s="1">
        <v>45</v>
      </c>
      <c r="I40" s="1" t="s">
        <v>43</v>
      </c>
      <c r="J40" s="1"/>
      <c r="K40" s="1">
        <v>287</v>
      </c>
      <c r="L40" s="1">
        <f t="shared" si="18"/>
        <v>232</v>
      </c>
      <c r="M40" s="1">
        <f t="shared" si="19"/>
        <v>297</v>
      </c>
      <c r="N40" s="1">
        <v>222</v>
      </c>
      <c r="O40" s="1">
        <v>400</v>
      </c>
      <c r="P40" s="1"/>
      <c r="Q40" s="1">
        <f t="shared" si="20"/>
        <v>59.4</v>
      </c>
      <c r="R40" s="5">
        <f t="shared" ref="R40:R58" si="22">14*Q40-P40-O40-F40</f>
        <v>347.6</v>
      </c>
      <c r="S40" s="5">
        <v>410</v>
      </c>
      <c r="T40" s="5">
        <f t="shared" si="9"/>
        <v>260</v>
      </c>
      <c r="U40" s="5">
        <v>150</v>
      </c>
      <c r="V40" s="5">
        <v>450</v>
      </c>
      <c r="W40" s="1"/>
      <c r="X40" s="1">
        <f t="shared" si="13"/>
        <v>15.05050505050505</v>
      </c>
      <c r="Y40" s="1">
        <f t="shared" si="21"/>
        <v>8.1481481481481488</v>
      </c>
      <c r="Z40" s="1">
        <v>56.8</v>
      </c>
      <c r="AA40" s="1">
        <v>46.8</v>
      </c>
      <c r="AB40" s="1">
        <v>24.2</v>
      </c>
      <c r="AC40" s="1">
        <v>79</v>
      </c>
      <c r="AD40" s="1">
        <v>2.2000000000000002</v>
      </c>
      <c r="AE40" s="1">
        <v>30</v>
      </c>
      <c r="AF40" s="1">
        <v>61.8</v>
      </c>
      <c r="AG40" s="1">
        <v>19.8</v>
      </c>
      <c r="AH40" s="1">
        <v>39.6</v>
      </c>
      <c r="AI40" s="1">
        <v>47.8</v>
      </c>
      <c r="AJ40" s="1"/>
      <c r="AK40" s="1">
        <f t="shared" si="10"/>
        <v>104</v>
      </c>
      <c r="AL40" s="1">
        <f t="shared" si="11"/>
        <v>60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38</v>
      </c>
      <c r="C41" s="1">
        <v>252.68700000000001</v>
      </c>
      <c r="D41" s="1">
        <v>130.10300000000001</v>
      </c>
      <c r="E41" s="1">
        <v>159.71600000000001</v>
      </c>
      <c r="F41" s="1">
        <v>115.637</v>
      </c>
      <c r="G41" s="8">
        <v>1</v>
      </c>
      <c r="H41" s="1">
        <v>60</v>
      </c>
      <c r="I41" s="1" t="s">
        <v>43</v>
      </c>
      <c r="J41" s="1"/>
      <c r="K41" s="1">
        <v>160.4</v>
      </c>
      <c r="L41" s="1">
        <f t="shared" si="18"/>
        <v>-0.6839999999999975</v>
      </c>
      <c r="M41" s="1">
        <f t="shared" si="19"/>
        <v>159.71600000000001</v>
      </c>
      <c r="N41" s="1"/>
      <c r="O41" s="1">
        <v>100</v>
      </c>
      <c r="P41" s="1"/>
      <c r="Q41" s="1">
        <f t="shared" si="20"/>
        <v>31.943200000000001</v>
      </c>
      <c r="R41" s="5">
        <f t="shared" si="22"/>
        <v>231.56780000000003</v>
      </c>
      <c r="S41" s="5">
        <v>200</v>
      </c>
      <c r="T41" s="5">
        <f t="shared" si="9"/>
        <v>120</v>
      </c>
      <c r="U41" s="5">
        <v>80</v>
      </c>
      <c r="V41" s="5">
        <v>200</v>
      </c>
      <c r="W41" s="1"/>
      <c r="X41" s="1">
        <f t="shared" si="13"/>
        <v>13.011752109995241</v>
      </c>
      <c r="Y41" s="1">
        <f t="shared" si="21"/>
        <v>6.7506386335745949</v>
      </c>
      <c r="Z41" s="1">
        <v>33.900799999999997</v>
      </c>
      <c r="AA41" s="1">
        <v>30.3796</v>
      </c>
      <c r="AB41" s="1">
        <v>35.927599999999998</v>
      </c>
      <c r="AC41" s="1">
        <v>33.181800000000003</v>
      </c>
      <c r="AD41" s="1">
        <v>28.456199999999999</v>
      </c>
      <c r="AE41" s="1">
        <v>41.143799999999999</v>
      </c>
      <c r="AF41" s="1">
        <v>23.216799999999999</v>
      </c>
      <c r="AG41" s="1">
        <v>34.612400000000001</v>
      </c>
      <c r="AH41" s="1">
        <v>38.884599999999999</v>
      </c>
      <c r="AI41" s="1">
        <v>26.727399999999999</v>
      </c>
      <c r="AJ41" s="1"/>
      <c r="AK41" s="1">
        <f t="shared" si="10"/>
        <v>120</v>
      </c>
      <c r="AL41" s="1">
        <f t="shared" si="11"/>
        <v>80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38</v>
      </c>
      <c r="C42" s="1">
        <v>119.425</v>
      </c>
      <c r="D42" s="1">
        <v>597.19299999999998</v>
      </c>
      <c r="E42" s="1">
        <v>619.88300000000004</v>
      </c>
      <c r="F42" s="1">
        <v>42.505000000000003</v>
      </c>
      <c r="G42" s="8">
        <v>1</v>
      </c>
      <c r="H42" s="1">
        <v>45</v>
      </c>
      <c r="I42" s="1" t="s">
        <v>43</v>
      </c>
      <c r="J42" s="1"/>
      <c r="K42" s="1">
        <v>177</v>
      </c>
      <c r="L42" s="1">
        <f t="shared" si="18"/>
        <v>442.88300000000004</v>
      </c>
      <c r="M42" s="1">
        <f t="shared" si="19"/>
        <v>183.12300000000005</v>
      </c>
      <c r="N42" s="1">
        <v>436.76</v>
      </c>
      <c r="O42" s="1">
        <v>350</v>
      </c>
      <c r="P42" s="1"/>
      <c r="Q42" s="1">
        <f t="shared" si="20"/>
        <v>36.624600000000008</v>
      </c>
      <c r="R42" s="5">
        <f t="shared" si="22"/>
        <v>120.23940000000016</v>
      </c>
      <c r="S42" s="5">
        <v>170</v>
      </c>
      <c r="T42" s="5">
        <f t="shared" si="9"/>
        <v>100</v>
      </c>
      <c r="U42" s="5">
        <v>70</v>
      </c>
      <c r="V42" s="5">
        <v>200</v>
      </c>
      <c r="W42" s="1"/>
      <c r="X42" s="1">
        <f t="shared" si="13"/>
        <v>15.358666033212646</v>
      </c>
      <c r="Y42" s="1">
        <f t="shared" si="21"/>
        <v>10.716977113743219</v>
      </c>
      <c r="Z42" s="1">
        <v>48.112800000000007</v>
      </c>
      <c r="AA42" s="1">
        <v>28.823</v>
      </c>
      <c r="AB42" s="1">
        <v>32.454000000000001</v>
      </c>
      <c r="AC42" s="1">
        <v>45.600800000000007</v>
      </c>
      <c r="AD42" s="1">
        <v>0.279200000000003</v>
      </c>
      <c r="AE42" s="1">
        <v>24.77480000000001</v>
      </c>
      <c r="AF42" s="1">
        <v>42.441800000000008</v>
      </c>
      <c r="AG42" s="1">
        <v>23.382000000000001</v>
      </c>
      <c r="AH42" s="1">
        <v>28.097999999999999</v>
      </c>
      <c r="AI42" s="1">
        <v>34.483400000000003</v>
      </c>
      <c r="AJ42" s="1"/>
      <c r="AK42" s="1">
        <f t="shared" si="10"/>
        <v>100</v>
      </c>
      <c r="AL42" s="1">
        <f t="shared" si="11"/>
        <v>70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38</v>
      </c>
      <c r="C43" s="1">
        <v>230.29900000000001</v>
      </c>
      <c r="D43" s="1">
        <v>655.04999999999995</v>
      </c>
      <c r="E43" s="1">
        <v>588.72500000000002</v>
      </c>
      <c r="F43" s="1">
        <v>216.934</v>
      </c>
      <c r="G43" s="8">
        <v>1</v>
      </c>
      <c r="H43" s="1">
        <v>45</v>
      </c>
      <c r="I43" s="1" t="s">
        <v>43</v>
      </c>
      <c r="J43" s="1"/>
      <c r="K43" s="1">
        <v>212</v>
      </c>
      <c r="L43" s="1">
        <f t="shared" si="18"/>
        <v>376.72500000000002</v>
      </c>
      <c r="M43" s="1">
        <f t="shared" si="19"/>
        <v>226.28400000000005</v>
      </c>
      <c r="N43" s="1">
        <v>362.44099999999997</v>
      </c>
      <c r="O43" s="1">
        <v>250</v>
      </c>
      <c r="P43" s="1"/>
      <c r="Q43" s="1">
        <f t="shared" si="20"/>
        <v>45.256800000000013</v>
      </c>
      <c r="R43" s="5">
        <f t="shared" si="22"/>
        <v>166.66120000000021</v>
      </c>
      <c r="S43" s="5">
        <v>200</v>
      </c>
      <c r="T43" s="5">
        <f t="shared" si="9"/>
        <v>120</v>
      </c>
      <c r="U43" s="5">
        <v>80</v>
      </c>
      <c r="V43" s="5">
        <v>200</v>
      </c>
      <c r="W43" s="1"/>
      <c r="X43" s="1">
        <f t="shared" si="13"/>
        <v>14.736658358522913</v>
      </c>
      <c r="Y43" s="1">
        <f t="shared" si="21"/>
        <v>10.317432960350706</v>
      </c>
      <c r="Z43" s="1">
        <v>48.191399999999987</v>
      </c>
      <c r="AA43" s="1">
        <v>46.33</v>
      </c>
      <c r="AB43" s="1">
        <v>16.440999999999999</v>
      </c>
      <c r="AC43" s="1">
        <v>48.303999999999988</v>
      </c>
      <c r="AD43" s="1">
        <v>50.658800000000006</v>
      </c>
      <c r="AE43" s="1">
        <v>33.056600000000003</v>
      </c>
      <c r="AF43" s="1">
        <v>39.499600000000001</v>
      </c>
      <c r="AG43" s="1">
        <v>51.622199999999999</v>
      </c>
      <c r="AH43" s="1">
        <v>33.297199999999997</v>
      </c>
      <c r="AI43" s="1">
        <v>34.4816</v>
      </c>
      <c r="AJ43" s="1"/>
      <c r="AK43" s="1">
        <f t="shared" si="10"/>
        <v>120</v>
      </c>
      <c r="AL43" s="1">
        <f t="shared" si="11"/>
        <v>80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42</v>
      </c>
      <c r="C44" s="1">
        <v>10</v>
      </c>
      <c r="D44" s="1">
        <v>10</v>
      </c>
      <c r="E44" s="1">
        <v>13</v>
      </c>
      <c r="F44" s="1">
        <v>5</v>
      </c>
      <c r="G44" s="8">
        <v>0.09</v>
      </c>
      <c r="H44" s="1">
        <v>45</v>
      </c>
      <c r="I44" s="1" t="s">
        <v>43</v>
      </c>
      <c r="J44" s="1"/>
      <c r="K44" s="1">
        <v>15</v>
      </c>
      <c r="L44" s="1">
        <f t="shared" si="18"/>
        <v>-2</v>
      </c>
      <c r="M44" s="1">
        <f t="shared" si="19"/>
        <v>13</v>
      </c>
      <c r="N44" s="1"/>
      <c r="O44" s="1">
        <v>9</v>
      </c>
      <c r="P44" s="1"/>
      <c r="Q44" s="1">
        <f t="shared" si="20"/>
        <v>2.6</v>
      </c>
      <c r="R44" s="5">
        <f t="shared" si="22"/>
        <v>22.4</v>
      </c>
      <c r="S44" s="5">
        <v>30</v>
      </c>
      <c r="T44" s="5">
        <f t="shared" si="9"/>
        <v>30</v>
      </c>
      <c r="U44" s="5"/>
      <c r="V44" s="5">
        <v>30</v>
      </c>
      <c r="W44" s="1"/>
      <c r="X44" s="1">
        <f t="shared" si="13"/>
        <v>16.923076923076923</v>
      </c>
      <c r="Y44" s="1">
        <f t="shared" si="21"/>
        <v>5.3846153846153841</v>
      </c>
      <c r="Z44" s="1">
        <v>2</v>
      </c>
      <c r="AA44" s="1">
        <v>-0.2</v>
      </c>
      <c r="AB44" s="1">
        <v>2</v>
      </c>
      <c r="AC44" s="1">
        <v>-0.4</v>
      </c>
      <c r="AD44" s="1">
        <v>0.2</v>
      </c>
      <c r="AE44" s="1">
        <v>1.2</v>
      </c>
      <c r="AF44" s="1">
        <v>2.8</v>
      </c>
      <c r="AG44" s="1">
        <v>4.2</v>
      </c>
      <c r="AH44" s="1">
        <v>0.2</v>
      </c>
      <c r="AI44" s="1">
        <v>1.8</v>
      </c>
      <c r="AJ44" s="1"/>
      <c r="AK44" s="1">
        <f t="shared" si="10"/>
        <v>2.6999999999999997</v>
      </c>
      <c r="AL44" s="1">
        <f t="shared" si="11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42</v>
      </c>
      <c r="C45" s="1">
        <v>86</v>
      </c>
      <c r="D45" s="1">
        <v>48</v>
      </c>
      <c r="E45" s="1">
        <v>91</v>
      </c>
      <c r="F45" s="1">
        <v>39</v>
      </c>
      <c r="G45" s="8">
        <v>0.35</v>
      </c>
      <c r="H45" s="1">
        <v>45</v>
      </c>
      <c r="I45" s="1" t="s">
        <v>43</v>
      </c>
      <c r="J45" s="1"/>
      <c r="K45" s="1">
        <v>114</v>
      </c>
      <c r="L45" s="1">
        <f t="shared" si="18"/>
        <v>-23</v>
      </c>
      <c r="M45" s="1">
        <f t="shared" si="19"/>
        <v>91</v>
      </c>
      <c r="N45" s="1"/>
      <c r="O45" s="1">
        <v>0</v>
      </c>
      <c r="P45" s="1"/>
      <c r="Q45" s="1">
        <f t="shared" si="20"/>
        <v>18.2</v>
      </c>
      <c r="R45" s="5">
        <f>11*Q45-P45-O45-F45</f>
        <v>161.19999999999999</v>
      </c>
      <c r="S45" s="5">
        <v>100</v>
      </c>
      <c r="T45" s="5">
        <f t="shared" si="9"/>
        <v>68</v>
      </c>
      <c r="U45" s="5">
        <v>32</v>
      </c>
      <c r="V45" s="5">
        <v>100</v>
      </c>
      <c r="W45" s="1"/>
      <c r="X45" s="1">
        <f t="shared" si="13"/>
        <v>7.6373626373626378</v>
      </c>
      <c r="Y45" s="1">
        <f t="shared" si="21"/>
        <v>2.1428571428571428</v>
      </c>
      <c r="Z45" s="1">
        <v>2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 t="s">
        <v>82</v>
      </c>
      <c r="AK45" s="1">
        <f t="shared" si="10"/>
        <v>23.799999999999997</v>
      </c>
      <c r="AL45" s="1">
        <f t="shared" si="11"/>
        <v>11.2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38</v>
      </c>
      <c r="C46" s="1">
        <v>294.41800000000001</v>
      </c>
      <c r="D46" s="1">
        <v>811.12900000000002</v>
      </c>
      <c r="E46" s="1">
        <v>438.74099999999999</v>
      </c>
      <c r="F46" s="1">
        <v>306.99599999999998</v>
      </c>
      <c r="G46" s="8">
        <v>1</v>
      </c>
      <c r="H46" s="1">
        <v>45</v>
      </c>
      <c r="I46" s="1" t="s">
        <v>43</v>
      </c>
      <c r="J46" s="1"/>
      <c r="K46" s="1">
        <v>168</v>
      </c>
      <c r="L46" s="1">
        <f t="shared" si="18"/>
        <v>270.74099999999999</v>
      </c>
      <c r="M46" s="1">
        <f t="shared" si="19"/>
        <v>175.28499999999997</v>
      </c>
      <c r="N46" s="1">
        <v>263.45600000000002</v>
      </c>
      <c r="O46" s="1">
        <v>30</v>
      </c>
      <c r="P46" s="1"/>
      <c r="Q46" s="1">
        <f t="shared" si="20"/>
        <v>35.056999999999995</v>
      </c>
      <c r="R46" s="5">
        <f t="shared" si="22"/>
        <v>153.80199999999996</v>
      </c>
      <c r="S46" s="5">
        <v>100</v>
      </c>
      <c r="T46" s="5">
        <f t="shared" si="9"/>
        <v>60</v>
      </c>
      <c r="U46" s="5">
        <v>40</v>
      </c>
      <c r="V46" s="5">
        <v>100</v>
      </c>
      <c r="W46" s="1"/>
      <c r="X46" s="1">
        <f t="shared" si="13"/>
        <v>12.465299369598084</v>
      </c>
      <c r="Y46" s="1">
        <f t="shared" si="21"/>
        <v>9.6128020081581429</v>
      </c>
      <c r="Z46" s="1">
        <v>16.769400000000001</v>
      </c>
      <c r="AA46" s="1">
        <v>37.715000000000003</v>
      </c>
      <c r="AB46" s="1">
        <v>37.833799999999997</v>
      </c>
      <c r="AC46" s="1">
        <v>30.785</v>
      </c>
      <c r="AD46" s="1">
        <v>38.028399999999998</v>
      </c>
      <c r="AE46" s="1">
        <v>36.332000000000008</v>
      </c>
      <c r="AF46" s="1">
        <v>17.5702</v>
      </c>
      <c r="AG46" s="1">
        <v>33.548400000000001</v>
      </c>
      <c r="AH46" s="1">
        <v>24.808800000000002</v>
      </c>
      <c r="AI46" s="1">
        <v>20.728000000000002</v>
      </c>
      <c r="AJ46" s="1"/>
      <c r="AK46" s="1">
        <f t="shared" si="10"/>
        <v>60</v>
      </c>
      <c r="AL46" s="1">
        <f t="shared" si="11"/>
        <v>40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42</v>
      </c>
      <c r="C47" s="1">
        <v>596</v>
      </c>
      <c r="D47" s="1">
        <v>255</v>
      </c>
      <c r="E47" s="1">
        <v>311</v>
      </c>
      <c r="F47" s="1">
        <v>239</v>
      </c>
      <c r="G47" s="8">
        <v>0.3</v>
      </c>
      <c r="H47" s="1" t="e">
        <v>#N/A</v>
      </c>
      <c r="I47" s="1" t="s">
        <v>43</v>
      </c>
      <c r="J47" s="1"/>
      <c r="K47" s="1">
        <v>328</v>
      </c>
      <c r="L47" s="1">
        <f t="shared" si="18"/>
        <v>-17</v>
      </c>
      <c r="M47" s="1">
        <f t="shared" si="19"/>
        <v>311</v>
      </c>
      <c r="N47" s="1"/>
      <c r="O47" s="1">
        <v>197</v>
      </c>
      <c r="P47" s="1"/>
      <c r="Q47" s="1">
        <f t="shared" si="20"/>
        <v>62.2</v>
      </c>
      <c r="R47" s="5">
        <f t="shared" si="22"/>
        <v>434.80000000000007</v>
      </c>
      <c r="S47" s="5">
        <f t="shared" si="12"/>
        <v>435</v>
      </c>
      <c r="T47" s="5">
        <f t="shared" si="9"/>
        <v>235</v>
      </c>
      <c r="U47" s="5">
        <v>200</v>
      </c>
      <c r="V47" s="21">
        <v>200</v>
      </c>
      <c r="W47" s="1" t="s">
        <v>171</v>
      </c>
      <c r="X47" s="1">
        <f t="shared" si="13"/>
        <v>14.0032154340836</v>
      </c>
      <c r="Y47" s="1">
        <f t="shared" si="21"/>
        <v>7.0096463022508031</v>
      </c>
      <c r="Z47" s="1">
        <v>54.2</v>
      </c>
      <c r="AA47" s="1">
        <v>42.2</v>
      </c>
      <c r="AB47" s="1">
        <v>71</v>
      </c>
      <c r="AC47" s="1">
        <v>63.4</v>
      </c>
      <c r="AD47" s="1">
        <v>48.6</v>
      </c>
      <c r="AE47" s="1">
        <v>31.8</v>
      </c>
      <c r="AF47" s="1">
        <v>24.4</v>
      </c>
      <c r="AG47" s="1">
        <v>38</v>
      </c>
      <c r="AH47" s="1">
        <v>41.6</v>
      </c>
      <c r="AI47" s="1">
        <v>16.399999999999999</v>
      </c>
      <c r="AJ47" s="1"/>
      <c r="AK47" s="1">
        <f t="shared" si="10"/>
        <v>70.5</v>
      </c>
      <c r="AL47" s="1">
        <f t="shared" si="11"/>
        <v>60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38</v>
      </c>
      <c r="C48" s="1">
        <v>30.99</v>
      </c>
      <c r="D48" s="1">
        <v>119.21</v>
      </c>
      <c r="E48" s="1">
        <v>49.19</v>
      </c>
      <c r="F48" s="1">
        <v>83.13</v>
      </c>
      <c r="G48" s="8">
        <v>1</v>
      </c>
      <c r="H48" s="1">
        <v>30</v>
      </c>
      <c r="I48" s="1" t="s">
        <v>43</v>
      </c>
      <c r="J48" s="1"/>
      <c r="K48" s="1">
        <v>44</v>
      </c>
      <c r="L48" s="1">
        <f t="shared" si="18"/>
        <v>5.1899999999999977</v>
      </c>
      <c r="M48" s="1">
        <f t="shared" si="19"/>
        <v>49.19</v>
      </c>
      <c r="N48" s="1"/>
      <c r="O48" s="1">
        <v>0</v>
      </c>
      <c r="P48" s="1"/>
      <c r="Q48" s="1">
        <f t="shared" si="20"/>
        <v>9.8379999999999992</v>
      </c>
      <c r="R48" s="5">
        <f t="shared" si="22"/>
        <v>54.602000000000004</v>
      </c>
      <c r="S48" s="5">
        <f t="shared" si="12"/>
        <v>55</v>
      </c>
      <c r="T48" s="5">
        <f t="shared" si="9"/>
        <v>35</v>
      </c>
      <c r="U48" s="5">
        <v>20</v>
      </c>
      <c r="V48" s="5"/>
      <c r="W48" s="1"/>
      <c r="X48" s="1">
        <f t="shared" si="13"/>
        <v>14.040455377109168</v>
      </c>
      <c r="Y48" s="1">
        <f t="shared" si="21"/>
        <v>8.4498881886562316</v>
      </c>
      <c r="Z48" s="1">
        <v>1.8704000000000001</v>
      </c>
      <c r="AA48" s="1">
        <v>10.986800000000001</v>
      </c>
      <c r="AB48" s="1">
        <v>3.032</v>
      </c>
      <c r="AC48" s="1">
        <v>5.2308000000000003</v>
      </c>
      <c r="AD48" s="1">
        <v>10.2088</v>
      </c>
      <c r="AE48" s="1">
        <v>4.2248000000000001</v>
      </c>
      <c r="AF48" s="1">
        <v>1.8375999999999999</v>
      </c>
      <c r="AG48" s="1">
        <v>7.0523999999999996</v>
      </c>
      <c r="AH48" s="1">
        <v>0</v>
      </c>
      <c r="AI48" s="1">
        <v>5.3639999999999999</v>
      </c>
      <c r="AJ48" s="1"/>
      <c r="AK48" s="1">
        <f t="shared" si="10"/>
        <v>35</v>
      </c>
      <c r="AL48" s="1">
        <f t="shared" si="11"/>
        <v>20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38</v>
      </c>
      <c r="C49" s="1">
        <v>159.76900000000001</v>
      </c>
      <c r="D49" s="1">
        <v>3.4220000000000002</v>
      </c>
      <c r="E49" s="1">
        <v>153.16499999999999</v>
      </c>
      <c r="F49" s="1">
        <v>7.8E-2</v>
      </c>
      <c r="G49" s="8">
        <v>1</v>
      </c>
      <c r="H49" s="1">
        <v>45</v>
      </c>
      <c r="I49" s="1" t="s">
        <v>43</v>
      </c>
      <c r="J49" s="1"/>
      <c r="K49" s="1">
        <v>145.5</v>
      </c>
      <c r="L49" s="1">
        <f t="shared" si="18"/>
        <v>7.664999999999992</v>
      </c>
      <c r="M49" s="1">
        <f t="shared" si="19"/>
        <v>153.16499999999999</v>
      </c>
      <c r="N49" s="1"/>
      <c r="O49" s="1">
        <v>200</v>
      </c>
      <c r="P49" s="1"/>
      <c r="Q49" s="1">
        <f t="shared" si="20"/>
        <v>30.632999999999999</v>
      </c>
      <c r="R49" s="5">
        <f t="shared" si="22"/>
        <v>228.78399999999996</v>
      </c>
      <c r="S49" s="5">
        <v>250</v>
      </c>
      <c r="T49" s="5">
        <f t="shared" si="9"/>
        <v>150</v>
      </c>
      <c r="U49" s="5">
        <v>100</v>
      </c>
      <c r="V49" s="5">
        <v>250</v>
      </c>
      <c r="W49" s="1"/>
      <c r="X49" s="1">
        <f t="shared" si="13"/>
        <v>14.692586426402899</v>
      </c>
      <c r="Y49" s="1">
        <f t="shared" si="21"/>
        <v>6.5314530081937781</v>
      </c>
      <c r="Z49" s="1">
        <v>27.914000000000001</v>
      </c>
      <c r="AA49" s="1">
        <v>19.046399999999998</v>
      </c>
      <c r="AB49" s="1">
        <v>20.0106</v>
      </c>
      <c r="AC49" s="1">
        <v>40.477400000000003</v>
      </c>
      <c r="AD49" s="1">
        <v>21.309200000000001</v>
      </c>
      <c r="AE49" s="1">
        <v>9.9591999999999992</v>
      </c>
      <c r="AF49" s="1">
        <v>35.158799999999999</v>
      </c>
      <c r="AG49" s="1">
        <v>36.550600000000003</v>
      </c>
      <c r="AH49" s="1">
        <v>24.369599999999998</v>
      </c>
      <c r="AI49" s="1">
        <v>25.849</v>
      </c>
      <c r="AJ49" s="1"/>
      <c r="AK49" s="1">
        <f t="shared" si="10"/>
        <v>150</v>
      </c>
      <c r="AL49" s="1">
        <f t="shared" si="11"/>
        <v>100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42</v>
      </c>
      <c r="C50" s="1">
        <v>959</v>
      </c>
      <c r="D50" s="1">
        <v>1308</v>
      </c>
      <c r="E50" s="1">
        <v>1005</v>
      </c>
      <c r="F50" s="1">
        <v>624</v>
      </c>
      <c r="G50" s="8">
        <v>0.35</v>
      </c>
      <c r="H50" s="1">
        <v>45</v>
      </c>
      <c r="I50" s="1" t="s">
        <v>43</v>
      </c>
      <c r="J50" s="1"/>
      <c r="K50" s="1">
        <v>566</v>
      </c>
      <c r="L50" s="1">
        <f t="shared" si="18"/>
        <v>439</v>
      </c>
      <c r="M50" s="1">
        <f t="shared" si="19"/>
        <v>557</v>
      </c>
      <c r="N50" s="1">
        <v>448</v>
      </c>
      <c r="O50" s="1">
        <v>360</v>
      </c>
      <c r="P50" s="1"/>
      <c r="Q50" s="1">
        <f t="shared" si="20"/>
        <v>111.4</v>
      </c>
      <c r="R50" s="5">
        <f t="shared" si="22"/>
        <v>575.60000000000014</v>
      </c>
      <c r="S50" s="5">
        <v>600</v>
      </c>
      <c r="T50" s="5">
        <f t="shared" si="9"/>
        <v>350</v>
      </c>
      <c r="U50" s="5">
        <v>250</v>
      </c>
      <c r="V50" s="5">
        <v>600</v>
      </c>
      <c r="W50" s="1"/>
      <c r="X50" s="1">
        <f t="shared" si="13"/>
        <v>14.219030520646319</v>
      </c>
      <c r="Y50" s="1">
        <f t="shared" si="21"/>
        <v>8.8330341113105924</v>
      </c>
      <c r="Z50" s="1">
        <v>102.4</v>
      </c>
      <c r="AA50" s="1">
        <v>102.8</v>
      </c>
      <c r="AB50" s="1">
        <v>113</v>
      </c>
      <c r="AC50" s="1">
        <v>112.6</v>
      </c>
      <c r="AD50" s="1">
        <v>101.4</v>
      </c>
      <c r="AE50" s="1">
        <v>108</v>
      </c>
      <c r="AF50" s="1">
        <v>123.2</v>
      </c>
      <c r="AG50" s="1">
        <v>113.2</v>
      </c>
      <c r="AH50" s="1">
        <v>105.4</v>
      </c>
      <c r="AI50" s="1">
        <v>112</v>
      </c>
      <c r="AJ50" s="1"/>
      <c r="AK50" s="1">
        <f t="shared" si="10"/>
        <v>122.49999999999999</v>
      </c>
      <c r="AL50" s="1">
        <f t="shared" si="11"/>
        <v>87.5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42</v>
      </c>
      <c r="C51" s="1">
        <v>384</v>
      </c>
      <c r="D51" s="1">
        <v>1034</v>
      </c>
      <c r="E51" s="1">
        <v>575</v>
      </c>
      <c r="F51" s="1">
        <v>587</v>
      </c>
      <c r="G51" s="8">
        <v>0.41</v>
      </c>
      <c r="H51" s="1">
        <v>45</v>
      </c>
      <c r="I51" s="1" t="s">
        <v>43</v>
      </c>
      <c r="J51" s="1"/>
      <c r="K51" s="1">
        <v>283</v>
      </c>
      <c r="L51" s="1">
        <f t="shared" si="18"/>
        <v>292</v>
      </c>
      <c r="M51" s="1">
        <f t="shared" si="19"/>
        <v>279</v>
      </c>
      <c r="N51" s="1">
        <v>296</v>
      </c>
      <c r="O51" s="1">
        <v>120</v>
      </c>
      <c r="P51" s="1"/>
      <c r="Q51" s="1">
        <f t="shared" si="20"/>
        <v>55.8</v>
      </c>
      <c r="R51" s="5">
        <f t="shared" si="22"/>
        <v>74.199999999999932</v>
      </c>
      <c r="S51" s="5">
        <v>50</v>
      </c>
      <c r="T51" s="5">
        <f t="shared" si="9"/>
        <v>50</v>
      </c>
      <c r="U51" s="5"/>
      <c r="V51" s="5">
        <v>50</v>
      </c>
      <c r="W51" s="1"/>
      <c r="X51" s="1">
        <f t="shared" si="13"/>
        <v>13.566308243727599</v>
      </c>
      <c r="Y51" s="1">
        <f t="shared" si="21"/>
        <v>12.670250896057349</v>
      </c>
      <c r="Z51" s="1">
        <v>62.8</v>
      </c>
      <c r="AA51" s="1">
        <v>86.6</v>
      </c>
      <c r="AB51" s="1">
        <v>34.4</v>
      </c>
      <c r="AC51" s="1">
        <v>90</v>
      </c>
      <c r="AD51" s="1">
        <v>79.599999999999994</v>
      </c>
      <c r="AE51" s="1">
        <v>38</v>
      </c>
      <c r="AF51" s="1">
        <v>76.599999999999994</v>
      </c>
      <c r="AG51" s="1">
        <v>66</v>
      </c>
      <c r="AH51" s="1">
        <v>50.8</v>
      </c>
      <c r="AI51" s="1">
        <v>47.6</v>
      </c>
      <c r="AJ51" s="1"/>
      <c r="AK51" s="1">
        <f t="shared" si="10"/>
        <v>20.5</v>
      </c>
      <c r="AL51" s="1">
        <f t="shared" si="11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42</v>
      </c>
      <c r="C52" s="1">
        <v>3</v>
      </c>
      <c r="D52" s="1">
        <v>1</v>
      </c>
      <c r="E52" s="1"/>
      <c r="F52" s="1"/>
      <c r="G52" s="8">
        <v>0.4</v>
      </c>
      <c r="H52" s="1">
        <v>30</v>
      </c>
      <c r="I52" s="1" t="s">
        <v>43</v>
      </c>
      <c r="J52" s="1"/>
      <c r="K52" s="1">
        <v>1</v>
      </c>
      <c r="L52" s="1">
        <f t="shared" si="18"/>
        <v>-1</v>
      </c>
      <c r="M52" s="1">
        <f t="shared" si="19"/>
        <v>0</v>
      </c>
      <c r="N52" s="1"/>
      <c r="O52" s="1">
        <v>60</v>
      </c>
      <c r="P52" s="1"/>
      <c r="Q52" s="1">
        <f t="shared" si="20"/>
        <v>0</v>
      </c>
      <c r="R52" s="5"/>
      <c r="S52" s="5">
        <f t="shared" si="12"/>
        <v>0</v>
      </c>
      <c r="T52" s="5">
        <f t="shared" si="9"/>
        <v>0</v>
      </c>
      <c r="U52" s="5"/>
      <c r="V52" s="5"/>
      <c r="W52" s="1"/>
      <c r="X52" s="1" t="e">
        <f t="shared" si="13"/>
        <v>#DIV/0!</v>
      </c>
      <c r="Y52" s="1" t="e">
        <f t="shared" si="21"/>
        <v>#DIV/0!</v>
      </c>
      <c r="Z52" s="1">
        <v>13.2</v>
      </c>
      <c r="AA52" s="1">
        <v>9.6</v>
      </c>
      <c r="AB52" s="1">
        <v>7.4</v>
      </c>
      <c r="AC52" s="1">
        <v>12.2</v>
      </c>
      <c r="AD52" s="1">
        <v>9.1999999999999993</v>
      </c>
      <c r="AE52" s="1">
        <v>2.6</v>
      </c>
      <c r="AF52" s="1">
        <v>0.4</v>
      </c>
      <c r="AG52" s="1">
        <v>13.6</v>
      </c>
      <c r="AH52" s="1">
        <v>1.2</v>
      </c>
      <c r="AI52" s="1">
        <v>8.1999999999999993</v>
      </c>
      <c r="AJ52" s="1"/>
      <c r="AK52" s="1">
        <f t="shared" si="10"/>
        <v>0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38</v>
      </c>
      <c r="C53" s="1">
        <v>11.996</v>
      </c>
      <c r="D53" s="1"/>
      <c r="E53" s="1">
        <v>10.754</v>
      </c>
      <c r="F53" s="1"/>
      <c r="G53" s="8">
        <v>1</v>
      </c>
      <c r="H53" s="1">
        <v>30</v>
      </c>
      <c r="I53" s="1" t="s">
        <v>43</v>
      </c>
      <c r="J53" s="1"/>
      <c r="K53" s="1">
        <v>10</v>
      </c>
      <c r="L53" s="1">
        <f t="shared" si="18"/>
        <v>0.75399999999999956</v>
      </c>
      <c r="M53" s="1">
        <f t="shared" si="19"/>
        <v>10.754</v>
      </c>
      <c r="N53" s="1"/>
      <c r="O53" s="1">
        <v>12</v>
      </c>
      <c r="P53" s="1"/>
      <c r="Q53" s="1">
        <f t="shared" si="20"/>
        <v>2.1507999999999998</v>
      </c>
      <c r="R53" s="5">
        <f t="shared" si="22"/>
        <v>18.111199999999997</v>
      </c>
      <c r="S53" s="5">
        <f t="shared" si="12"/>
        <v>18</v>
      </c>
      <c r="T53" s="5">
        <f t="shared" si="9"/>
        <v>18</v>
      </c>
      <c r="U53" s="5"/>
      <c r="V53" s="5"/>
      <c r="W53" s="1"/>
      <c r="X53" s="1">
        <f t="shared" si="13"/>
        <v>13.948298307606473</v>
      </c>
      <c r="Y53" s="1">
        <f t="shared" si="21"/>
        <v>5.579319323042589</v>
      </c>
      <c r="Z53" s="1">
        <v>1.5147999999999999</v>
      </c>
      <c r="AA53" s="1">
        <v>-0.1014</v>
      </c>
      <c r="AB53" s="1">
        <v>1.3018000000000001</v>
      </c>
      <c r="AC53" s="1">
        <v>2.1145999999999998</v>
      </c>
      <c r="AD53" s="1">
        <v>1.2396</v>
      </c>
      <c r="AE53" s="1">
        <v>0.2044</v>
      </c>
      <c r="AF53" s="1">
        <v>1.9076</v>
      </c>
      <c r="AG53" s="1">
        <v>1.4874000000000001</v>
      </c>
      <c r="AH53" s="1">
        <v>0</v>
      </c>
      <c r="AI53" s="1">
        <v>0.54720000000000002</v>
      </c>
      <c r="AJ53" s="1"/>
      <c r="AK53" s="1">
        <f t="shared" si="10"/>
        <v>18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42</v>
      </c>
      <c r="C54" s="1">
        <v>207</v>
      </c>
      <c r="D54" s="1">
        <v>94</v>
      </c>
      <c r="E54" s="1">
        <v>51</v>
      </c>
      <c r="F54" s="1">
        <v>147</v>
      </c>
      <c r="G54" s="8">
        <v>0.41</v>
      </c>
      <c r="H54" s="1">
        <v>45</v>
      </c>
      <c r="I54" s="1" t="s">
        <v>43</v>
      </c>
      <c r="J54" s="1"/>
      <c r="K54" s="1">
        <v>55</v>
      </c>
      <c r="L54" s="1">
        <f t="shared" si="18"/>
        <v>-4</v>
      </c>
      <c r="M54" s="1">
        <f t="shared" si="19"/>
        <v>51</v>
      </c>
      <c r="N54" s="1"/>
      <c r="O54" s="1">
        <v>0</v>
      </c>
      <c r="P54" s="1"/>
      <c r="Q54" s="1">
        <f t="shared" si="20"/>
        <v>10.199999999999999</v>
      </c>
      <c r="R54" s="5"/>
      <c r="S54" s="5">
        <f t="shared" si="12"/>
        <v>0</v>
      </c>
      <c r="T54" s="5">
        <f t="shared" si="9"/>
        <v>0</v>
      </c>
      <c r="U54" s="5"/>
      <c r="V54" s="5"/>
      <c r="W54" s="1"/>
      <c r="X54" s="1">
        <f t="shared" si="13"/>
        <v>14.411764705882353</v>
      </c>
      <c r="Y54" s="1">
        <f t="shared" si="21"/>
        <v>14.411764705882353</v>
      </c>
      <c r="Z54" s="1">
        <v>9.8000000000000007</v>
      </c>
      <c r="AA54" s="1">
        <v>7.8</v>
      </c>
      <c r="AB54" s="1">
        <v>22.6</v>
      </c>
      <c r="AC54" s="1">
        <v>10.6</v>
      </c>
      <c r="AD54" s="1">
        <v>13.4</v>
      </c>
      <c r="AE54" s="1">
        <v>14.6</v>
      </c>
      <c r="AF54" s="1">
        <v>7.6</v>
      </c>
      <c r="AG54" s="1">
        <v>15.6</v>
      </c>
      <c r="AH54" s="1">
        <v>13.4</v>
      </c>
      <c r="AI54" s="1">
        <v>3.4</v>
      </c>
      <c r="AJ54" s="1"/>
      <c r="AK54" s="1">
        <f t="shared" si="10"/>
        <v>0</v>
      </c>
      <c r="AL54" s="1">
        <f t="shared" si="11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38</v>
      </c>
      <c r="C55" s="1">
        <v>18.018999999999998</v>
      </c>
      <c r="D55" s="1">
        <v>19.521999999999998</v>
      </c>
      <c r="E55" s="1">
        <v>5.3040000000000003</v>
      </c>
      <c r="F55" s="1">
        <v>11.861000000000001</v>
      </c>
      <c r="G55" s="8">
        <v>1</v>
      </c>
      <c r="H55" s="1">
        <v>45</v>
      </c>
      <c r="I55" s="1" t="s">
        <v>43</v>
      </c>
      <c r="J55" s="1"/>
      <c r="K55" s="1">
        <v>5</v>
      </c>
      <c r="L55" s="1">
        <f t="shared" si="18"/>
        <v>0.30400000000000027</v>
      </c>
      <c r="M55" s="1">
        <f t="shared" si="19"/>
        <v>5.3040000000000003</v>
      </c>
      <c r="N55" s="1"/>
      <c r="O55" s="1">
        <v>0</v>
      </c>
      <c r="P55" s="1"/>
      <c r="Q55" s="1">
        <f t="shared" si="20"/>
        <v>1.0608</v>
      </c>
      <c r="R55" s="5">
        <v>4</v>
      </c>
      <c r="S55" s="5">
        <f t="shared" si="12"/>
        <v>4</v>
      </c>
      <c r="T55" s="5">
        <f t="shared" si="9"/>
        <v>4</v>
      </c>
      <c r="U55" s="5"/>
      <c r="V55" s="5"/>
      <c r="W55" s="1"/>
      <c r="X55" s="1">
        <f t="shared" si="13"/>
        <v>14.951923076923078</v>
      </c>
      <c r="Y55" s="1">
        <f t="shared" si="21"/>
        <v>11.181184012066366</v>
      </c>
      <c r="Z55" s="1">
        <v>1.4574</v>
      </c>
      <c r="AA55" s="1">
        <v>1.7272000000000001</v>
      </c>
      <c r="AB55" s="1">
        <v>1.9476</v>
      </c>
      <c r="AC55" s="1">
        <v>1.8774</v>
      </c>
      <c r="AD55" s="1">
        <v>2.3894000000000002</v>
      </c>
      <c r="AE55" s="1">
        <v>1.8348</v>
      </c>
      <c r="AF55" s="1">
        <v>3.3727999999999998</v>
      </c>
      <c r="AG55" s="1">
        <v>1.4712000000000001</v>
      </c>
      <c r="AH55" s="1">
        <v>1.7170000000000001</v>
      </c>
      <c r="AI55" s="1">
        <v>3.46</v>
      </c>
      <c r="AJ55" s="1"/>
      <c r="AK55" s="1">
        <f t="shared" si="10"/>
        <v>4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42</v>
      </c>
      <c r="C56" s="1">
        <v>252</v>
      </c>
      <c r="D56" s="1">
        <v>425</v>
      </c>
      <c r="E56" s="1">
        <v>163</v>
      </c>
      <c r="F56" s="1">
        <v>380</v>
      </c>
      <c r="G56" s="8">
        <v>0.36</v>
      </c>
      <c r="H56" s="1">
        <v>45</v>
      </c>
      <c r="I56" s="1" t="s">
        <v>43</v>
      </c>
      <c r="J56" s="1"/>
      <c r="K56" s="1">
        <v>160</v>
      </c>
      <c r="L56" s="1">
        <f t="shared" si="18"/>
        <v>3</v>
      </c>
      <c r="M56" s="1">
        <f t="shared" si="19"/>
        <v>163</v>
      </c>
      <c r="N56" s="1"/>
      <c r="O56" s="1">
        <v>20</v>
      </c>
      <c r="P56" s="1"/>
      <c r="Q56" s="1">
        <f t="shared" si="20"/>
        <v>32.6</v>
      </c>
      <c r="R56" s="5">
        <f t="shared" si="22"/>
        <v>56.400000000000034</v>
      </c>
      <c r="S56" s="5">
        <f t="shared" si="12"/>
        <v>56</v>
      </c>
      <c r="T56" s="5">
        <f t="shared" si="9"/>
        <v>56</v>
      </c>
      <c r="U56" s="5"/>
      <c r="V56" s="5"/>
      <c r="W56" s="1"/>
      <c r="X56" s="1">
        <f t="shared" si="13"/>
        <v>13.987730061349692</v>
      </c>
      <c r="Y56" s="1">
        <f t="shared" si="21"/>
        <v>12.269938650306749</v>
      </c>
      <c r="Z56" s="1">
        <v>27.4</v>
      </c>
      <c r="AA56" s="1">
        <v>49.6</v>
      </c>
      <c r="AB56" s="1">
        <v>42.8</v>
      </c>
      <c r="AC56" s="1">
        <v>36</v>
      </c>
      <c r="AD56" s="1">
        <v>37.4</v>
      </c>
      <c r="AE56" s="1">
        <v>32.6</v>
      </c>
      <c r="AF56" s="1">
        <v>36.6</v>
      </c>
      <c r="AG56" s="1">
        <v>35.200000000000003</v>
      </c>
      <c r="AH56" s="1">
        <v>22.6</v>
      </c>
      <c r="AI56" s="1">
        <v>35.4</v>
      </c>
      <c r="AJ56" s="1"/>
      <c r="AK56" s="1">
        <f t="shared" si="10"/>
        <v>20.16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38</v>
      </c>
      <c r="C57" s="1">
        <v>39.83</v>
      </c>
      <c r="D57" s="1">
        <v>12.824999999999999</v>
      </c>
      <c r="E57" s="1">
        <v>18.167000000000002</v>
      </c>
      <c r="F57" s="1">
        <v>29.853999999999999</v>
      </c>
      <c r="G57" s="8">
        <v>1</v>
      </c>
      <c r="H57" s="1">
        <v>45</v>
      </c>
      <c r="I57" s="1" t="s">
        <v>43</v>
      </c>
      <c r="J57" s="1"/>
      <c r="K57" s="1">
        <v>18</v>
      </c>
      <c r="L57" s="1">
        <f t="shared" si="18"/>
        <v>0.16700000000000159</v>
      </c>
      <c r="M57" s="1">
        <f t="shared" si="19"/>
        <v>18.167000000000002</v>
      </c>
      <c r="N57" s="1"/>
      <c r="O57" s="1">
        <v>24</v>
      </c>
      <c r="P57" s="1"/>
      <c r="Q57" s="1">
        <f t="shared" si="20"/>
        <v>3.6334000000000004</v>
      </c>
      <c r="R57" s="5"/>
      <c r="S57" s="5">
        <f t="shared" si="12"/>
        <v>0</v>
      </c>
      <c r="T57" s="5">
        <f t="shared" si="9"/>
        <v>0</v>
      </c>
      <c r="U57" s="5"/>
      <c r="V57" s="5"/>
      <c r="W57" s="1"/>
      <c r="X57" s="1">
        <f t="shared" si="13"/>
        <v>14.821929872846368</v>
      </c>
      <c r="Y57" s="1">
        <f t="shared" si="21"/>
        <v>14.821929872846368</v>
      </c>
      <c r="Z57" s="1">
        <v>5.3513999999999999</v>
      </c>
      <c r="AA57" s="1">
        <v>5.4882</v>
      </c>
      <c r="AB57" s="1">
        <v>4.4206000000000003</v>
      </c>
      <c r="AC57" s="1">
        <v>8.3469999999999995</v>
      </c>
      <c r="AD57" s="1">
        <v>2.5701999999999998</v>
      </c>
      <c r="AE57" s="1">
        <v>6.6150000000000002</v>
      </c>
      <c r="AF57" s="1">
        <v>6.3924000000000003</v>
      </c>
      <c r="AG57" s="1">
        <v>4.6736000000000004</v>
      </c>
      <c r="AH57" s="1">
        <v>5.3398000000000003</v>
      </c>
      <c r="AI57" s="1">
        <v>7.0476000000000001</v>
      </c>
      <c r="AJ57" s="1"/>
      <c r="AK57" s="1">
        <f t="shared" si="10"/>
        <v>0</v>
      </c>
      <c r="AL57" s="1">
        <f t="shared" si="11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42</v>
      </c>
      <c r="C58" s="1">
        <v>184</v>
      </c>
      <c r="D58" s="1">
        <v>95</v>
      </c>
      <c r="E58" s="1">
        <v>52</v>
      </c>
      <c r="F58" s="1">
        <v>132</v>
      </c>
      <c r="G58" s="8">
        <v>0.41</v>
      </c>
      <c r="H58" s="1">
        <v>45</v>
      </c>
      <c r="I58" s="1" t="s">
        <v>43</v>
      </c>
      <c r="J58" s="1"/>
      <c r="K58" s="1">
        <v>51</v>
      </c>
      <c r="L58" s="1">
        <f t="shared" si="18"/>
        <v>1</v>
      </c>
      <c r="M58" s="1">
        <f t="shared" si="19"/>
        <v>52</v>
      </c>
      <c r="N58" s="1"/>
      <c r="O58" s="1">
        <v>0</v>
      </c>
      <c r="P58" s="1"/>
      <c r="Q58" s="1">
        <f t="shared" si="20"/>
        <v>10.4</v>
      </c>
      <c r="R58" s="5">
        <f t="shared" si="22"/>
        <v>13.599999999999994</v>
      </c>
      <c r="S58" s="5">
        <f t="shared" si="12"/>
        <v>14</v>
      </c>
      <c r="T58" s="5">
        <f t="shared" si="9"/>
        <v>14</v>
      </c>
      <c r="U58" s="5"/>
      <c r="V58" s="5"/>
      <c r="W58" s="1"/>
      <c r="X58" s="1">
        <f t="shared" si="13"/>
        <v>14.038461538461538</v>
      </c>
      <c r="Y58" s="1">
        <f t="shared" si="21"/>
        <v>12.692307692307692</v>
      </c>
      <c r="Z58" s="1">
        <v>5.4</v>
      </c>
      <c r="AA58" s="1">
        <v>5.4</v>
      </c>
      <c r="AB58" s="1">
        <v>19.8</v>
      </c>
      <c r="AC58" s="1">
        <v>9.8000000000000007</v>
      </c>
      <c r="AD58" s="1">
        <v>9</v>
      </c>
      <c r="AE58" s="1">
        <v>13</v>
      </c>
      <c r="AF58" s="1">
        <v>8.8000000000000007</v>
      </c>
      <c r="AG58" s="1">
        <v>10.199999999999999</v>
      </c>
      <c r="AH58" s="1">
        <v>9.4</v>
      </c>
      <c r="AI58" s="1">
        <v>11.6</v>
      </c>
      <c r="AJ58" s="1"/>
      <c r="AK58" s="1">
        <f t="shared" si="10"/>
        <v>5.7399999999999993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42</v>
      </c>
      <c r="C59" s="1">
        <v>22</v>
      </c>
      <c r="D59" s="1"/>
      <c r="E59" s="1">
        <v>19</v>
      </c>
      <c r="F59" s="1"/>
      <c r="G59" s="8">
        <v>0.41</v>
      </c>
      <c r="H59" s="1">
        <v>45</v>
      </c>
      <c r="I59" s="1" t="s">
        <v>43</v>
      </c>
      <c r="J59" s="1"/>
      <c r="K59" s="1">
        <v>29</v>
      </c>
      <c r="L59" s="1">
        <f t="shared" si="18"/>
        <v>-10</v>
      </c>
      <c r="M59" s="1">
        <f t="shared" si="19"/>
        <v>19</v>
      </c>
      <c r="N59" s="1"/>
      <c r="O59" s="1">
        <v>50</v>
      </c>
      <c r="P59" s="1"/>
      <c r="Q59" s="1">
        <f t="shared" si="20"/>
        <v>3.8</v>
      </c>
      <c r="R59" s="5">
        <v>6</v>
      </c>
      <c r="S59" s="5">
        <f t="shared" si="12"/>
        <v>6</v>
      </c>
      <c r="T59" s="5">
        <f t="shared" si="9"/>
        <v>6</v>
      </c>
      <c r="U59" s="5"/>
      <c r="V59" s="5"/>
      <c r="W59" s="1"/>
      <c r="X59" s="1">
        <f t="shared" si="13"/>
        <v>14.736842105263159</v>
      </c>
      <c r="Y59" s="1">
        <f t="shared" si="21"/>
        <v>13.157894736842106</v>
      </c>
      <c r="Z59" s="1">
        <v>10</v>
      </c>
      <c r="AA59" s="1">
        <v>3.6</v>
      </c>
      <c r="AB59" s="1">
        <v>0.4</v>
      </c>
      <c r="AC59" s="1">
        <v>10</v>
      </c>
      <c r="AD59" s="1">
        <v>2</v>
      </c>
      <c r="AE59" s="1">
        <v>4.8</v>
      </c>
      <c r="AF59" s="1">
        <v>4.4000000000000004</v>
      </c>
      <c r="AG59" s="1">
        <v>3.8</v>
      </c>
      <c r="AH59" s="1">
        <v>4.2</v>
      </c>
      <c r="AI59" s="1">
        <v>3</v>
      </c>
      <c r="AJ59" s="1" t="s">
        <v>97</v>
      </c>
      <c r="AK59" s="1">
        <f t="shared" si="10"/>
        <v>2.46</v>
      </c>
      <c r="AL59" s="1">
        <f t="shared" si="11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98</v>
      </c>
      <c r="B60" s="11" t="s">
        <v>42</v>
      </c>
      <c r="C60" s="11"/>
      <c r="D60" s="11">
        <v>80</v>
      </c>
      <c r="E60" s="11">
        <v>80</v>
      </c>
      <c r="F60" s="11"/>
      <c r="G60" s="12">
        <v>0</v>
      </c>
      <c r="H60" s="11" t="e">
        <v>#N/A</v>
      </c>
      <c r="I60" s="11" t="s">
        <v>39</v>
      </c>
      <c r="J60" s="11"/>
      <c r="K60" s="11"/>
      <c r="L60" s="11">
        <f t="shared" si="18"/>
        <v>80</v>
      </c>
      <c r="M60" s="11">
        <f t="shared" si="19"/>
        <v>0</v>
      </c>
      <c r="N60" s="11">
        <v>80</v>
      </c>
      <c r="O60" s="11">
        <v>0</v>
      </c>
      <c r="P60" s="11"/>
      <c r="Q60" s="11">
        <f t="shared" si="20"/>
        <v>0</v>
      </c>
      <c r="R60" s="13"/>
      <c r="S60" s="5">
        <f t="shared" si="12"/>
        <v>0</v>
      </c>
      <c r="T60" s="5">
        <f t="shared" si="9"/>
        <v>0</v>
      </c>
      <c r="U60" s="5"/>
      <c r="V60" s="13"/>
      <c r="W60" s="11"/>
      <c r="X60" s="1" t="e">
        <f t="shared" si="13"/>
        <v>#DIV/0!</v>
      </c>
      <c r="Y60" s="11" t="e">
        <f t="shared" si="21"/>
        <v>#DIV/0!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/>
      <c r="AK60" s="1">
        <f t="shared" si="10"/>
        <v>0</v>
      </c>
      <c r="AL60" s="1">
        <f t="shared" si="11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42</v>
      </c>
      <c r="C61" s="1">
        <v>131</v>
      </c>
      <c r="D61" s="1">
        <v>4</v>
      </c>
      <c r="E61" s="1">
        <v>57</v>
      </c>
      <c r="F61" s="1">
        <v>69</v>
      </c>
      <c r="G61" s="8">
        <v>0.33</v>
      </c>
      <c r="H61" s="1" t="e">
        <v>#N/A</v>
      </c>
      <c r="I61" s="1" t="s">
        <v>43</v>
      </c>
      <c r="J61" s="1"/>
      <c r="K61" s="1">
        <v>62</v>
      </c>
      <c r="L61" s="1">
        <f t="shared" si="18"/>
        <v>-5</v>
      </c>
      <c r="M61" s="1">
        <f t="shared" si="19"/>
        <v>57</v>
      </c>
      <c r="N61" s="1"/>
      <c r="O61" s="1">
        <v>0</v>
      </c>
      <c r="P61" s="1"/>
      <c r="Q61" s="1">
        <f t="shared" si="20"/>
        <v>11.4</v>
      </c>
      <c r="R61" s="5">
        <f t="shared" ref="R61:R68" si="23">14*Q61-P61-O61-F61</f>
        <v>90.6</v>
      </c>
      <c r="S61" s="5">
        <v>80</v>
      </c>
      <c r="T61" s="5">
        <f t="shared" si="9"/>
        <v>48</v>
      </c>
      <c r="U61" s="5">
        <v>32</v>
      </c>
      <c r="V61" s="5">
        <v>80</v>
      </c>
      <c r="W61" s="1"/>
      <c r="X61" s="1">
        <f t="shared" si="13"/>
        <v>13.070175438596491</v>
      </c>
      <c r="Y61" s="1">
        <f t="shared" si="21"/>
        <v>6.0526315789473681</v>
      </c>
      <c r="Z61" s="1">
        <v>3</v>
      </c>
      <c r="AA61" s="1">
        <v>9.1999999999999993</v>
      </c>
      <c r="AB61" s="1">
        <v>13.2</v>
      </c>
      <c r="AC61" s="1">
        <v>9.6</v>
      </c>
      <c r="AD61" s="1">
        <v>9</v>
      </c>
      <c r="AE61" s="1">
        <v>2</v>
      </c>
      <c r="AF61" s="1">
        <v>7.2</v>
      </c>
      <c r="AG61" s="1">
        <v>14.4</v>
      </c>
      <c r="AH61" s="1">
        <v>7.6</v>
      </c>
      <c r="AI61" s="1">
        <v>10.199999999999999</v>
      </c>
      <c r="AJ61" s="1"/>
      <c r="AK61" s="1">
        <f t="shared" si="10"/>
        <v>15.84</v>
      </c>
      <c r="AL61" s="1">
        <f t="shared" si="11"/>
        <v>10.56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42</v>
      </c>
      <c r="C62" s="1">
        <v>108</v>
      </c>
      <c r="D62" s="1">
        <v>1</v>
      </c>
      <c r="E62" s="1">
        <v>65</v>
      </c>
      <c r="F62" s="1">
        <v>37</v>
      </c>
      <c r="G62" s="8">
        <v>0.33</v>
      </c>
      <c r="H62" s="1">
        <v>45</v>
      </c>
      <c r="I62" s="1" t="s">
        <v>43</v>
      </c>
      <c r="J62" s="1"/>
      <c r="K62" s="1">
        <v>62</v>
      </c>
      <c r="L62" s="1">
        <f t="shared" si="18"/>
        <v>3</v>
      </c>
      <c r="M62" s="1">
        <f t="shared" si="19"/>
        <v>65</v>
      </c>
      <c r="N62" s="1"/>
      <c r="O62" s="1">
        <v>0</v>
      </c>
      <c r="P62" s="1"/>
      <c r="Q62" s="1">
        <f t="shared" si="20"/>
        <v>13</v>
      </c>
      <c r="R62" s="5">
        <f>12*Q62-P62-O62-F62</f>
        <v>119</v>
      </c>
      <c r="S62" s="5">
        <v>80</v>
      </c>
      <c r="T62" s="5">
        <f t="shared" si="9"/>
        <v>48</v>
      </c>
      <c r="U62" s="5">
        <v>32</v>
      </c>
      <c r="V62" s="5">
        <v>80</v>
      </c>
      <c r="W62" s="1"/>
      <c r="X62" s="1">
        <f t="shared" si="13"/>
        <v>9</v>
      </c>
      <c r="Y62" s="1">
        <f t="shared" si="21"/>
        <v>2.8461538461538463</v>
      </c>
      <c r="Z62" s="1">
        <v>0.4</v>
      </c>
      <c r="AA62" s="1">
        <v>0.6</v>
      </c>
      <c r="AB62" s="1">
        <v>11.4</v>
      </c>
      <c r="AC62" s="1">
        <v>7.2</v>
      </c>
      <c r="AD62" s="1">
        <v>6.4</v>
      </c>
      <c r="AE62" s="1">
        <v>9.8000000000000007</v>
      </c>
      <c r="AF62" s="1">
        <v>3.6</v>
      </c>
      <c r="AG62" s="1">
        <v>8.1999999999999993</v>
      </c>
      <c r="AH62" s="1">
        <v>11.4</v>
      </c>
      <c r="AI62" s="1">
        <v>-0.2</v>
      </c>
      <c r="AJ62" s="1"/>
      <c r="AK62" s="1">
        <f t="shared" si="10"/>
        <v>15.84</v>
      </c>
      <c r="AL62" s="1">
        <f t="shared" si="11"/>
        <v>10.56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42</v>
      </c>
      <c r="C63" s="1">
        <v>304</v>
      </c>
      <c r="D63" s="1">
        <v>33</v>
      </c>
      <c r="E63" s="1">
        <v>125</v>
      </c>
      <c r="F63" s="1">
        <v>169</v>
      </c>
      <c r="G63" s="8">
        <v>0.33</v>
      </c>
      <c r="H63" s="1">
        <v>45</v>
      </c>
      <c r="I63" s="1" t="s">
        <v>43</v>
      </c>
      <c r="J63" s="1"/>
      <c r="K63" s="1">
        <v>121</v>
      </c>
      <c r="L63" s="1">
        <f t="shared" si="18"/>
        <v>4</v>
      </c>
      <c r="M63" s="1">
        <f t="shared" si="19"/>
        <v>125</v>
      </c>
      <c r="N63" s="1"/>
      <c r="O63" s="1">
        <v>150</v>
      </c>
      <c r="P63" s="1"/>
      <c r="Q63" s="1">
        <f t="shared" si="20"/>
        <v>25</v>
      </c>
      <c r="R63" s="5">
        <f t="shared" si="23"/>
        <v>31</v>
      </c>
      <c r="S63" s="5">
        <v>50</v>
      </c>
      <c r="T63" s="5">
        <f t="shared" si="9"/>
        <v>50</v>
      </c>
      <c r="U63" s="5"/>
      <c r="V63" s="5">
        <v>50</v>
      </c>
      <c r="W63" s="1"/>
      <c r="X63" s="1">
        <f t="shared" si="13"/>
        <v>14.76</v>
      </c>
      <c r="Y63" s="1">
        <f t="shared" si="21"/>
        <v>12.76</v>
      </c>
      <c r="Z63" s="1">
        <v>33.200000000000003</v>
      </c>
      <c r="AA63" s="1">
        <v>27.8</v>
      </c>
      <c r="AB63" s="1">
        <v>31</v>
      </c>
      <c r="AC63" s="1">
        <v>45.4</v>
      </c>
      <c r="AD63" s="1">
        <v>9.8000000000000007</v>
      </c>
      <c r="AE63" s="1">
        <v>17.600000000000001</v>
      </c>
      <c r="AF63" s="1">
        <v>27</v>
      </c>
      <c r="AG63" s="1">
        <v>15.8</v>
      </c>
      <c r="AH63" s="1">
        <v>7.8</v>
      </c>
      <c r="AI63" s="1">
        <v>33</v>
      </c>
      <c r="AJ63" s="1"/>
      <c r="AK63" s="1">
        <f t="shared" si="10"/>
        <v>16.5</v>
      </c>
      <c r="AL63" s="1">
        <f t="shared" si="1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42</v>
      </c>
      <c r="C64" s="1">
        <v>77</v>
      </c>
      <c r="D64" s="1">
        <v>11</v>
      </c>
      <c r="E64" s="1">
        <v>75</v>
      </c>
      <c r="F64" s="1"/>
      <c r="G64" s="8">
        <v>0.33</v>
      </c>
      <c r="H64" s="1">
        <v>45</v>
      </c>
      <c r="I64" s="1" t="s">
        <v>43</v>
      </c>
      <c r="J64" s="1"/>
      <c r="K64" s="1">
        <v>72</v>
      </c>
      <c r="L64" s="1">
        <f t="shared" si="18"/>
        <v>3</v>
      </c>
      <c r="M64" s="1">
        <f t="shared" si="19"/>
        <v>75</v>
      </c>
      <c r="N64" s="1"/>
      <c r="O64" s="1">
        <v>130</v>
      </c>
      <c r="P64" s="1"/>
      <c r="Q64" s="1">
        <f t="shared" si="20"/>
        <v>15</v>
      </c>
      <c r="R64" s="5">
        <f t="shared" si="23"/>
        <v>80</v>
      </c>
      <c r="S64" s="5">
        <v>50</v>
      </c>
      <c r="T64" s="5">
        <f t="shared" si="9"/>
        <v>50</v>
      </c>
      <c r="U64" s="5"/>
      <c r="V64" s="5">
        <v>50</v>
      </c>
      <c r="W64" s="1"/>
      <c r="X64" s="1">
        <f t="shared" si="13"/>
        <v>12</v>
      </c>
      <c r="Y64" s="1">
        <f t="shared" si="21"/>
        <v>8.6666666666666661</v>
      </c>
      <c r="Z64" s="1">
        <v>13.4</v>
      </c>
      <c r="AA64" s="1">
        <v>4.4000000000000004</v>
      </c>
      <c r="AB64" s="1">
        <v>10</v>
      </c>
      <c r="AC64" s="1">
        <v>14.6</v>
      </c>
      <c r="AD64" s="1">
        <v>8.1999999999999993</v>
      </c>
      <c r="AE64" s="1">
        <v>6</v>
      </c>
      <c r="AF64" s="1">
        <v>10.4</v>
      </c>
      <c r="AG64" s="1">
        <v>9</v>
      </c>
      <c r="AH64" s="1">
        <v>9</v>
      </c>
      <c r="AI64" s="1">
        <v>11</v>
      </c>
      <c r="AJ64" s="1"/>
      <c r="AK64" s="1">
        <f t="shared" si="10"/>
        <v>16.5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42</v>
      </c>
      <c r="C65" s="1">
        <v>121</v>
      </c>
      <c r="D65" s="1">
        <v>58</v>
      </c>
      <c r="E65" s="1">
        <v>115</v>
      </c>
      <c r="F65" s="1">
        <v>40</v>
      </c>
      <c r="G65" s="8">
        <v>0.36</v>
      </c>
      <c r="H65" s="1">
        <v>45</v>
      </c>
      <c r="I65" s="1" t="s">
        <v>43</v>
      </c>
      <c r="J65" s="1"/>
      <c r="K65" s="1">
        <v>143</v>
      </c>
      <c r="L65" s="1">
        <f t="shared" si="18"/>
        <v>-28</v>
      </c>
      <c r="M65" s="1">
        <f t="shared" si="19"/>
        <v>115</v>
      </c>
      <c r="N65" s="1"/>
      <c r="O65" s="1">
        <v>160</v>
      </c>
      <c r="P65" s="1"/>
      <c r="Q65" s="1">
        <f t="shared" si="20"/>
        <v>23</v>
      </c>
      <c r="R65" s="5">
        <f t="shared" si="23"/>
        <v>122</v>
      </c>
      <c r="S65" s="5">
        <v>150</v>
      </c>
      <c r="T65" s="5">
        <f t="shared" si="9"/>
        <v>102</v>
      </c>
      <c r="U65" s="5">
        <v>48</v>
      </c>
      <c r="V65" s="5">
        <v>150</v>
      </c>
      <c r="W65" s="1"/>
      <c r="X65" s="1">
        <f t="shared" si="13"/>
        <v>15.217391304347826</v>
      </c>
      <c r="Y65" s="1">
        <f t="shared" si="21"/>
        <v>8.695652173913043</v>
      </c>
      <c r="Z65" s="1">
        <v>26</v>
      </c>
      <c r="AA65" s="1">
        <v>20.2</v>
      </c>
      <c r="AB65" s="1">
        <v>24.2</v>
      </c>
      <c r="AC65" s="1">
        <v>43.8</v>
      </c>
      <c r="AD65" s="1">
        <v>21.6</v>
      </c>
      <c r="AE65" s="1">
        <v>24.6</v>
      </c>
      <c r="AF65" s="1">
        <v>33.6</v>
      </c>
      <c r="AG65" s="1">
        <v>23.6</v>
      </c>
      <c r="AH65" s="1">
        <v>14.8</v>
      </c>
      <c r="AI65" s="1">
        <v>33.4</v>
      </c>
      <c r="AJ65" s="1"/>
      <c r="AK65" s="1">
        <f t="shared" si="10"/>
        <v>36.72</v>
      </c>
      <c r="AL65" s="1">
        <f t="shared" si="11"/>
        <v>17.28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38</v>
      </c>
      <c r="C66" s="1">
        <v>390.94200000000001</v>
      </c>
      <c r="D66" s="1">
        <v>1866.298</v>
      </c>
      <c r="E66" s="1">
        <v>1787.4860000000001</v>
      </c>
      <c r="F66" s="1">
        <v>72.932000000000002</v>
      </c>
      <c r="G66" s="8">
        <v>1</v>
      </c>
      <c r="H66" s="1">
        <v>45</v>
      </c>
      <c r="I66" s="1" t="s">
        <v>43</v>
      </c>
      <c r="J66" s="1"/>
      <c r="K66" s="1">
        <v>635.5</v>
      </c>
      <c r="L66" s="1">
        <f t="shared" si="18"/>
        <v>1151.9860000000001</v>
      </c>
      <c r="M66" s="1">
        <f t="shared" si="19"/>
        <v>670.01100000000019</v>
      </c>
      <c r="N66" s="1">
        <v>1117.4749999999999</v>
      </c>
      <c r="O66" s="1">
        <v>900</v>
      </c>
      <c r="P66" s="1">
        <v>300</v>
      </c>
      <c r="Q66" s="1">
        <f t="shared" si="20"/>
        <v>134.00220000000004</v>
      </c>
      <c r="R66" s="5">
        <f t="shared" si="23"/>
        <v>603.09880000000067</v>
      </c>
      <c r="S66" s="5">
        <v>500</v>
      </c>
      <c r="T66" s="5">
        <f t="shared" si="9"/>
        <v>300</v>
      </c>
      <c r="U66" s="5">
        <v>200</v>
      </c>
      <c r="V66" s="5">
        <v>500</v>
      </c>
      <c r="W66" s="1"/>
      <c r="X66" s="1">
        <f t="shared" si="13"/>
        <v>13.230618601784146</v>
      </c>
      <c r="Y66" s="1">
        <f t="shared" si="21"/>
        <v>9.4993365780561785</v>
      </c>
      <c r="Z66" s="1">
        <v>142.73660000000001</v>
      </c>
      <c r="AA66" s="1">
        <v>95.06140000000002</v>
      </c>
      <c r="AB66" s="1">
        <v>107.208</v>
      </c>
      <c r="AC66" s="1">
        <v>131.41159999999999</v>
      </c>
      <c r="AD66" s="1">
        <v>95.568600000000018</v>
      </c>
      <c r="AE66" s="1">
        <v>131.2552</v>
      </c>
      <c r="AF66" s="1">
        <v>137.6628</v>
      </c>
      <c r="AG66" s="1">
        <v>107.2636</v>
      </c>
      <c r="AH66" s="1">
        <v>105.3086</v>
      </c>
      <c r="AI66" s="1">
        <v>103.2814</v>
      </c>
      <c r="AJ66" s="1"/>
      <c r="AK66" s="1">
        <f t="shared" si="10"/>
        <v>300</v>
      </c>
      <c r="AL66" s="1">
        <f t="shared" si="11"/>
        <v>200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42</v>
      </c>
      <c r="C67" s="1">
        <v>31</v>
      </c>
      <c r="D67" s="1">
        <v>100</v>
      </c>
      <c r="E67" s="1">
        <v>65</v>
      </c>
      <c r="F67" s="1">
        <v>43</v>
      </c>
      <c r="G67" s="8">
        <v>0.1</v>
      </c>
      <c r="H67" s="1">
        <v>60</v>
      </c>
      <c r="I67" s="1" t="s">
        <v>43</v>
      </c>
      <c r="J67" s="1"/>
      <c r="K67" s="1">
        <v>15</v>
      </c>
      <c r="L67" s="1">
        <f t="shared" si="18"/>
        <v>50</v>
      </c>
      <c r="M67" s="1">
        <f t="shared" si="19"/>
        <v>15</v>
      </c>
      <c r="N67" s="1">
        <v>50</v>
      </c>
      <c r="O67" s="1">
        <v>0</v>
      </c>
      <c r="P67" s="1"/>
      <c r="Q67" s="1">
        <f t="shared" si="20"/>
        <v>3</v>
      </c>
      <c r="R67" s="5"/>
      <c r="S67" s="5">
        <v>40</v>
      </c>
      <c r="T67" s="5">
        <f t="shared" si="9"/>
        <v>40</v>
      </c>
      <c r="U67" s="5"/>
      <c r="V67" s="5">
        <v>50</v>
      </c>
      <c r="W67" s="1"/>
      <c r="X67" s="1">
        <f t="shared" si="13"/>
        <v>27.666666666666668</v>
      </c>
      <c r="Y67" s="1">
        <f t="shared" si="21"/>
        <v>14.333333333333334</v>
      </c>
      <c r="Z67" s="1">
        <v>2.6</v>
      </c>
      <c r="AA67" s="1">
        <v>6.6</v>
      </c>
      <c r="AB67" s="1">
        <v>6</v>
      </c>
      <c r="AC67" s="1">
        <v>4.8</v>
      </c>
      <c r="AD67" s="1">
        <v>0</v>
      </c>
      <c r="AE67" s="1">
        <v>1.6</v>
      </c>
      <c r="AF67" s="1">
        <v>0.8</v>
      </c>
      <c r="AG67" s="1">
        <v>4.8</v>
      </c>
      <c r="AH67" s="1">
        <v>-0.2</v>
      </c>
      <c r="AI67" s="1">
        <v>4.2</v>
      </c>
      <c r="AJ67" s="1" t="s">
        <v>106</v>
      </c>
      <c r="AK67" s="1">
        <f t="shared" si="10"/>
        <v>4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38</v>
      </c>
      <c r="C68" s="1">
        <v>135.68</v>
      </c>
      <c r="D68" s="1">
        <v>7.7549999999999999</v>
      </c>
      <c r="E68" s="1">
        <v>69.3</v>
      </c>
      <c r="F68" s="1">
        <v>36.445</v>
      </c>
      <c r="G68" s="8">
        <v>1</v>
      </c>
      <c r="H68" s="1">
        <v>60</v>
      </c>
      <c r="I68" s="1" t="s">
        <v>43</v>
      </c>
      <c r="J68" s="1"/>
      <c r="K68" s="1">
        <v>69.900000000000006</v>
      </c>
      <c r="L68" s="1">
        <f t="shared" si="18"/>
        <v>-0.60000000000000853</v>
      </c>
      <c r="M68" s="1">
        <f t="shared" si="19"/>
        <v>69.3</v>
      </c>
      <c r="N68" s="1"/>
      <c r="O68" s="1">
        <v>150</v>
      </c>
      <c r="P68" s="1"/>
      <c r="Q68" s="1">
        <f t="shared" si="20"/>
        <v>13.86</v>
      </c>
      <c r="R68" s="5">
        <f t="shared" si="23"/>
        <v>7.5949999999999918</v>
      </c>
      <c r="S68" s="22">
        <v>30</v>
      </c>
      <c r="T68" s="5">
        <f t="shared" si="9"/>
        <v>30</v>
      </c>
      <c r="U68" s="22"/>
      <c r="V68" s="5">
        <v>50</v>
      </c>
      <c r="W68" s="1"/>
      <c r="X68" s="1">
        <f t="shared" si="13"/>
        <v>15.616522366522366</v>
      </c>
      <c r="Y68" s="1">
        <f t="shared" si="21"/>
        <v>13.452020202020202</v>
      </c>
      <c r="Z68" s="1">
        <v>16.614999999999998</v>
      </c>
      <c r="AA68" s="1">
        <v>4.2210000000000001</v>
      </c>
      <c r="AB68" s="1">
        <v>14.983000000000001</v>
      </c>
      <c r="AC68" s="1">
        <v>12.590999999999999</v>
      </c>
      <c r="AD68" s="1">
        <v>10.573</v>
      </c>
      <c r="AE68" s="1">
        <v>9.6432000000000002</v>
      </c>
      <c r="AF68" s="1">
        <v>12.005000000000001</v>
      </c>
      <c r="AG68" s="1">
        <v>13.331</v>
      </c>
      <c r="AH68" s="1">
        <v>10.641999999999999</v>
      </c>
      <c r="AI68" s="1">
        <v>12.486000000000001</v>
      </c>
      <c r="AJ68" s="1"/>
      <c r="AK68" s="1">
        <f t="shared" si="10"/>
        <v>30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38</v>
      </c>
      <c r="C69" s="1"/>
      <c r="D69" s="1"/>
      <c r="E69" s="1"/>
      <c r="F69" s="1"/>
      <c r="G69" s="8">
        <v>1</v>
      </c>
      <c r="H69" s="1">
        <v>90</v>
      </c>
      <c r="I69" s="10" t="s">
        <v>109</v>
      </c>
      <c r="J69" s="1"/>
      <c r="K69" s="1"/>
      <c r="L69" s="1">
        <f t="shared" si="18"/>
        <v>0</v>
      </c>
      <c r="M69" s="1">
        <f t="shared" si="19"/>
        <v>0</v>
      </c>
      <c r="N69" s="1"/>
      <c r="O69" s="1">
        <v>0</v>
      </c>
      <c r="P69" s="1"/>
      <c r="Q69" s="1">
        <f t="shared" si="20"/>
        <v>0</v>
      </c>
      <c r="R69" s="5">
        <v>0</v>
      </c>
      <c r="S69" s="5">
        <f t="shared" si="12"/>
        <v>0</v>
      </c>
      <c r="T69" s="5">
        <f t="shared" si="9"/>
        <v>0</v>
      </c>
      <c r="U69" s="5"/>
      <c r="V69" s="5"/>
      <c r="W69" s="1"/>
      <c r="X69" s="1" t="e">
        <f t="shared" si="13"/>
        <v>#DIV/0!</v>
      </c>
      <c r="Y69" s="1" t="e">
        <f t="shared" si="21"/>
        <v>#DIV/0!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4</v>
      </c>
      <c r="AI69" s="1">
        <v>0</v>
      </c>
      <c r="AJ69" s="1"/>
      <c r="AK69" s="1">
        <f t="shared" si="10"/>
        <v>0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42</v>
      </c>
      <c r="C70" s="1"/>
      <c r="D70" s="1"/>
      <c r="E70" s="1"/>
      <c r="F70" s="1"/>
      <c r="G70" s="8">
        <v>0.4</v>
      </c>
      <c r="H70" s="1">
        <v>30</v>
      </c>
      <c r="I70" s="1" t="s">
        <v>43</v>
      </c>
      <c r="J70" s="1"/>
      <c r="K70" s="1"/>
      <c r="L70" s="1">
        <f t="shared" ref="L70:L101" si="24">E70-K70</f>
        <v>0</v>
      </c>
      <c r="M70" s="1">
        <f t="shared" ref="M70:M101" si="25">E70-N70</f>
        <v>0</v>
      </c>
      <c r="N70" s="1"/>
      <c r="O70" s="1">
        <v>8</v>
      </c>
      <c r="P70" s="1"/>
      <c r="Q70" s="1">
        <f t="shared" ref="Q70:Q101" si="26">M70/5</f>
        <v>0</v>
      </c>
      <c r="R70" s="5">
        <v>8</v>
      </c>
      <c r="S70" s="5">
        <f t="shared" si="12"/>
        <v>8</v>
      </c>
      <c r="T70" s="5">
        <f t="shared" si="9"/>
        <v>8</v>
      </c>
      <c r="U70" s="5"/>
      <c r="V70" s="5">
        <v>20</v>
      </c>
      <c r="W70" s="1"/>
      <c r="X70" s="1" t="e">
        <f t="shared" si="13"/>
        <v>#DIV/0!</v>
      </c>
      <c r="Y70" s="1" t="e">
        <f t="shared" ref="Y70:Y101" si="27">(F70+O70+P70)/Q70</f>
        <v>#DIV/0!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0" t="s">
        <v>111</v>
      </c>
      <c r="AK70" s="1">
        <f t="shared" si="10"/>
        <v>3.2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42</v>
      </c>
      <c r="C71" s="1"/>
      <c r="D71" s="1"/>
      <c r="E71" s="18">
        <f>0+E112</f>
        <v>63</v>
      </c>
      <c r="F71" s="18">
        <f>0+F112</f>
        <v>141</v>
      </c>
      <c r="G71" s="8">
        <v>0.33</v>
      </c>
      <c r="H71" s="1" t="e">
        <v>#N/A</v>
      </c>
      <c r="I71" s="1" t="s">
        <v>43</v>
      </c>
      <c r="J71" s="1"/>
      <c r="K71" s="1"/>
      <c r="L71" s="1">
        <f t="shared" si="24"/>
        <v>63</v>
      </c>
      <c r="M71" s="1">
        <f t="shared" si="25"/>
        <v>21</v>
      </c>
      <c r="N71" s="18">
        <f>0+N112</f>
        <v>42</v>
      </c>
      <c r="O71" s="1">
        <v>0</v>
      </c>
      <c r="P71" s="1"/>
      <c r="Q71" s="1">
        <f t="shared" si="26"/>
        <v>4.2</v>
      </c>
      <c r="R71" s="5"/>
      <c r="S71" s="5">
        <f t="shared" si="12"/>
        <v>0</v>
      </c>
      <c r="T71" s="5">
        <f t="shared" ref="T71:T114" si="28">S71-U71</f>
        <v>0</v>
      </c>
      <c r="U71" s="5"/>
      <c r="V71" s="5"/>
      <c r="W71" s="1"/>
      <c r="X71" s="1">
        <f t="shared" si="13"/>
        <v>33.571428571428569</v>
      </c>
      <c r="Y71" s="1">
        <f t="shared" si="27"/>
        <v>33.571428571428569</v>
      </c>
      <c r="Z71" s="1">
        <v>1.8</v>
      </c>
      <c r="AA71" s="1">
        <v>16</v>
      </c>
      <c r="AB71" s="1">
        <v>1</v>
      </c>
      <c r="AC71" s="1">
        <v>-1.4</v>
      </c>
      <c r="AD71" s="1">
        <v>11.8</v>
      </c>
      <c r="AE71" s="1">
        <v>3</v>
      </c>
      <c r="AF71" s="1">
        <v>6</v>
      </c>
      <c r="AG71" s="1">
        <v>7.8</v>
      </c>
      <c r="AH71" s="1">
        <v>5.8</v>
      </c>
      <c r="AI71" s="1">
        <v>7.4</v>
      </c>
      <c r="AJ71" s="14" t="s">
        <v>166</v>
      </c>
      <c r="AK71" s="1">
        <f t="shared" ref="AK71:AK114" si="29">G71*T71</f>
        <v>0</v>
      </c>
      <c r="AL71" s="1">
        <f t="shared" ref="AL71:AL114" si="30">G71*U71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113</v>
      </c>
      <c r="B72" s="11" t="s">
        <v>42</v>
      </c>
      <c r="C72" s="11"/>
      <c r="D72" s="11">
        <v>80</v>
      </c>
      <c r="E72" s="11">
        <v>80</v>
      </c>
      <c r="F72" s="11"/>
      <c r="G72" s="12">
        <v>0</v>
      </c>
      <c r="H72" s="11" t="e">
        <v>#N/A</v>
      </c>
      <c r="I72" s="11" t="s">
        <v>39</v>
      </c>
      <c r="J72" s="11"/>
      <c r="K72" s="11"/>
      <c r="L72" s="11">
        <f t="shared" si="24"/>
        <v>80</v>
      </c>
      <c r="M72" s="11">
        <f t="shared" si="25"/>
        <v>0</v>
      </c>
      <c r="N72" s="11">
        <v>80</v>
      </c>
      <c r="O72" s="11">
        <v>0</v>
      </c>
      <c r="P72" s="11"/>
      <c r="Q72" s="11">
        <f t="shared" si="26"/>
        <v>0</v>
      </c>
      <c r="R72" s="13"/>
      <c r="S72" s="5">
        <f t="shared" si="12"/>
        <v>0</v>
      </c>
      <c r="T72" s="5">
        <f t="shared" si="28"/>
        <v>0</v>
      </c>
      <c r="U72" s="5"/>
      <c r="V72" s="13"/>
      <c r="W72" s="11"/>
      <c r="X72" s="1" t="e">
        <f t="shared" si="13"/>
        <v>#DIV/0!</v>
      </c>
      <c r="Y72" s="11" t="e">
        <f t="shared" si="27"/>
        <v>#DIV/0!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/>
      <c r="AK72" s="1">
        <f t="shared" si="29"/>
        <v>0</v>
      </c>
      <c r="AL72" s="1">
        <f t="shared" si="30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114</v>
      </c>
      <c r="B73" s="11" t="s">
        <v>42</v>
      </c>
      <c r="C73" s="11"/>
      <c r="D73" s="11">
        <v>80</v>
      </c>
      <c r="E73" s="11">
        <v>80</v>
      </c>
      <c r="F73" s="11"/>
      <c r="G73" s="12">
        <v>0</v>
      </c>
      <c r="H73" s="11" t="e">
        <v>#N/A</v>
      </c>
      <c r="I73" s="11" t="s">
        <v>39</v>
      </c>
      <c r="J73" s="11"/>
      <c r="K73" s="11"/>
      <c r="L73" s="11">
        <f t="shared" si="24"/>
        <v>80</v>
      </c>
      <c r="M73" s="11">
        <f t="shared" si="25"/>
        <v>0</v>
      </c>
      <c r="N73" s="11">
        <v>80</v>
      </c>
      <c r="O73" s="11">
        <v>0</v>
      </c>
      <c r="P73" s="11"/>
      <c r="Q73" s="11">
        <f t="shared" si="26"/>
        <v>0</v>
      </c>
      <c r="R73" s="13"/>
      <c r="S73" s="5">
        <f t="shared" ref="S73:S114" si="31">ROUND(R73,0)</f>
        <v>0</v>
      </c>
      <c r="T73" s="5">
        <f t="shared" si="28"/>
        <v>0</v>
      </c>
      <c r="U73" s="5"/>
      <c r="V73" s="13"/>
      <c r="W73" s="11"/>
      <c r="X73" s="1" t="e">
        <f t="shared" ref="X73:X114" si="32">(F73+O73+P73+S73)/Q73</f>
        <v>#DIV/0!</v>
      </c>
      <c r="Y73" s="11" t="e">
        <f t="shared" si="27"/>
        <v>#DIV/0!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/>
      <c r="AK73" s="1">
        <f t="shared" si="29"/>
        <v>0</v>
      </c>
      <c r="AL73" s="1">
        <f t="shared" si="30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38</v>
      </c>
      <c r="C74" s="1">
        <v>284.28300000000002</v>
      </c>
      <c r="D74" s="1">
        <v>174.54599999999999</v>
      </c>
      <c r="E74" s="1">
        <v>137.387</v>
      </c>
      <c r="F74" s="1">
        <v>197.50800000000001</v>
      </c>
      <c r="G74" s="8">
        <v>1</v>
      </c>
      <c r="H74" s="1">
        <v>45</v>
      </c>
      <c r="I74" s="1" t="s">
        <v>43</v>
      </c>
      <c r="J74" s="1"/>
      <c r="K74" s="1">
        <v>133</v>
      </c>
      <c r="L74" s="1">
        <f t="shared" si="24"/>
        <v>4.3870000000000005</v>
      </c>
      <c r="M74" s="1">
        <f t="shared" si="25"/>
        <v>137.387</v>
      </c>
      <c r="N74" s="1"/>
      <c r="O74" s="1">
        <v>150</v>
      </c>
      <c r="P74" s="1"/>
      <c r="Q74" s="1">
        <f t="shared" si="26"/>
        <v>27.477399999999999</v>
      </c>
      <c r="R74" s="5">
        <f t="shared" ref="R74:R83" si="33">14*Q74-P74-O74-F74</f>
        <v>37.175600000000003</v>
      </c>
      <c r="S74" s="5">
        <f t="shared" si="31"/>
        <v>37</v>
      </c>
      <c r="T74" s="5">
        <f t="shared" si="28"/>
        <v>37</v>
      </c>
      <c r="U74" s="5"/>
      <c r="V74" s="5"/>
      <c r="W74" s="1"/>
      <c r="X74" s="1">
        <f t="shared" si="32"/>
        <v>13.993609293455714</v>
      </c>
      <c r="Y74" s="1">
        <f t="shared" si="27"/>
        <v>12.647048119545518</v>
      </c>
      <c r="Z74" s="1">
        <v>33.110799999999998</v>
      </c>
      <c r="AA74" s="1">
        <v>32.638199999999998</v>
      </c>
      <c r="AB74" s="1">
        <v>38.726199999999999</v>
      </c>
      <c r="AC74" s="1">
        <v>34.983800000000002</v>
      </c>
      <c r="AD74" s="1">
        <v>0.34139999999999998</v>
      </c>
      <c r="AE74" s="1">
        <v>29.696999999999999</v>
      </c>
      <c r="AF74" s="1">
        <v>27.383400000000002</v>
      </c>
      <c r="AG74" s="1">
        <v>13.523199999999999</v>
      </c>
      <c r="AH74" s="1">
        <v>25.055800000000001</v>
      </c>
      <c r="AI74" s="1">
        <v>23.590800000000002</v>
      </c>
      <c r="AJ74" s="1"/>
      <c r="AK74" s="1">
        <f t="shared" si="29"/>
        <v>37</v>
      </c>
      <c r="AL74" s="1">
        <f t="shared" si="30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42</v>
      </c>
      <c r="C75" s="1">
        <v>379</v>
      </c>
      <c r="D75" s="1">
        <v>908</v>
      </c>
      <c r="E75" s="18">
        <f>797+E113</f>
        <v>819</v>
      </c>
      <c r="F75" s="18">
        <f>242+F113</f>
        <v>259</v>
      </c>
      <c r="G75" s="8">
        <v>0.41</v>
      </c>
      <c r="H75" s="1">
        <v>50</v>
      </c>
      <c r="I75" s="1" t="s">
        <v>43</v>
      </c>
      <c r="J75" s="1"/>
      <c r="K75" s="1">
        <v>549</v>
      </c>
      <c r="L75" s="1">
        <f t="shared" si="24"/>
        <v>270</v>
      </c>
      <c r="M75" s="1">
        <f t="shared" si="25"/>
        <v>549</v>
      </c>
      <c r="N75" s="1">
        <v>270</v>
      </c>
      <c r="O75" s="1">
        <v>606</v>
      </c>
      <c r="P75" s="1">
        <v>350</v>
      </c>
      <c r="Q75" s="1">
        <f t="shared" si="26"/>
        <v>109.8</v>
      </c>
      <c r="R75" s="5">
        <f t="shared" si="33"/>
        <v>322.20000000000005</v>
      </c>
      <c r="S75" s="5">
        <v>350</v>
      </c>
      <c r="T75" s="5">
        <f t="shared" si="28"/>
        <v>200</v>
      </c>
      <c r="U75" s="5">
        <v>150</v>
      </c>
      <c r="V75" s="5">
        <v>350</v>
      </c>
      <c r="W75" s="1"/>
      <c r="X75" s="1">
        <f t="shared" si="32"/>
        <v>14.253187613843352</v>
      </c>
      <c r="Y75" s="1">
        <f t="shared" si="27"/>
        <v>11.065573770491804</v>
      </c>
      <c r="Z75" s="1">
        <v>121.2</v>
      </c>
      <c r="AA75" s="1">
        <v>100.2</v>
      </c>
      <c r="AB75" s="1">
        <v>102.6</v>
      </c>
      <c r="AC75" s="1">
        <v>142.19999999999999</v>
      </c>
      <c r="AD75" s="1">
        <v>2.2000000000000002</v>
      </c>
      <c r="AE75" s="1">
        <v>96</v>
      </c>
      <c r="AF75" s="1">
        <v>114.4</v>
      </c>
      <c r="AG75" s="1">
        <v>50.8</v>
      </c>
      <c r="AH75" s="1">
        <v>67.400000000000006</v>
      </c>
      <c r="AI75" s="1">
        <v>106.2</v>
      </c>
      <c r="AJ75" s="1"/>
      <c r="AK75" s="1">
        <f t="shared" si="29"/>
        <v>82</v>
      </c>
      <c r="AL75" s="1">
        <f t="shared" si="30"/>
        <v>61.499999999999993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38</v>
      </c>
      <c r="C76" s="1">
        <v>250.86</v>
      </c>
      <c r="D76" s="1">
        <v>918.53899999999999</v>
      </c>
      <c r="E76" s="18">
        <f>311.993+E114</f>
        <v>332.23399999999998</v>
      </c>
      <c r="F76" s="18">
        <f>705.927+F114</f>
        <v>737.08600000000001</v>
      </c>
      <c r="G76" s="8">
        <v>1</v>
      </c>
      <c r="H76" s="1">
        <v>50</v>
      </c>
      <c r="I76" s="1" t="s">
        <v>43</v>
      </c>
      <c r="J76" s="1"/>
      <c r="K76" s="1">
        <v>300.7</v>
      </c>
      <c r="L76" s="1">
        <f t="shared" si="24"/>
        <v>31.533999999999992</v>
      </c>
      <c r="M76" s="1">
        <f t="shared" si="25"/>
        <v>332.23399999999998</v>
      </c>
      <c r="N76" s="1"/>
      <c r="O76" s="1">
        <v>0</v>
      </c>
      <c r="P76" s="1">
        <v>140</v>
      </c>
      <c r="Q76" s="1">
        <f t="shared" si="26"/>
        <v>66.446799999999996</v>
      </c>
      <c r="R76" s="5">
        <f t="shared" si="33"/>
        <v>53.169199999999933</v>
      </c>
      <c r="S76" s="5">
        <v>50</v>
      </c>
      <c r="T76" s="5">
        <f t="shared" si="28"/>
        <v>0</v>
      </c>
      <c r="U76" s="5">
        <v>50</v>
      </c>
      <c r="V76" s="5">
        <v>50</v>
      </c>
      <c r="W76" s="1"/>
      <c r="X76" s="1">
        <f t="shared" si="32"/>
        <v>13.95230470090358</v>
      </c>
      <c r="Y76" s="1">
        <f t="shared" si="27"/>
        <v>13.199823016307784</v>
      </c>
      <c r="Z76" s="1">
        <v>70.889199999999988</v>
      </c>
      <c r="AA76" s="1">
        <v>74.456999999999994</v>
      </c>
      <c r="AB76" s="1">
        <v>63.508799999999987</v>
      </c>
      <c r="AC76" s="1">
        <v>36.018599999999999</v>
      </c>
      <c r="AD76" s="1">
        <v>69.262800000000013</v>
      </c>
      <c r="AE76" s="1">
        <v>81.545000000000002</v>
      </c>
      <c r="AF76" s="1">
        <v>50.565399999999997</v>
      </c>
      <c r="AG76" s="1">
        <v>68.264600000000002</v>
      </c>
      <c r="AH76" s="1">
        <v>55.033400000000007</v>
      </c>
      <c r="AI76" s="1">
        <v>47.334400000000002</v>
      </c>
      <c r="AJ76" s="1"/>
      <c r="AK76" s="1">
        <f t="shared" si="29"/>
        <v>0</v>
      </c>
      <c r="AL76" s="1">
        <f t="shared" si="30"/>
        <v>50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42</v>
      </c>
      <c r="C77" s="1">
        <v>124</v>
      </c>
      <c r="D77" s="1">
        <v>104</v>
      </c>
      <c r="E77" s="1">
        <v>104</v>
      </c>
      <c r="F77" s="1">
        <v>100</v>
      </c>
      <c r="G77" s="8">
        <v>0.35</v>
      </c>
      <c r="H77" s="1">
        <v>50</v>
      </c>
      <c r="I77" s="1" t="s">
        <v>43</v>
      </c>
      <c r="J77" s="1"/>
      <c r="K77" s="1">
        <v>108</v>
      </c>
      <c r="L77" s="1">
        <f t="shared" si="24"/>
        <v>-4</v>
      </c>
      <c r="M77" s="1">
        <f t="shared" si="25"/>
        <v>104</v>
      </c>
      <c r="N77" s="1"/>
      <c r="O77" s="1">
        <v>0</v>
      </c>
      <c r="P77" s="1">
        <v>20</v>
      </c>
      <c r="Q77" s="1">
        <f t="shared" si="26"/>
        <v>20.8</v>
      </c>
      <c r="R77" s="5">
        <f t="shared" si="33"/>
        <v>171.2</v>
      </c>
      <c r="S77" s="5">
        <v>200</v>
      </c>
      <c r="T77" s="5">
        <f t="shared" si="28"/>
        <v>120</v>
      </c>
      <c r="U77" s="5">
        <v>80</v>
      </c>
      <c r="V77" s="5">
        <v>200</v>
      </c>
      <c r="W77" s="1"/>
      <c r="X77" s="1">
        <f t="shared" si="32"/>
        <v>15.384615384615383</v>
      </c>
      <c r="Y77" s="1">
        <f t="shared" si="27"/>
        <v>5.7692307692307692</v>
      </c>
      <c r="Z77" s="1">
        <v>13.6</v>
      </c>
      <c r="AA77" s="1">
        <v>20.2</v>
      </c>
      <c r="AB77" s="1">
        <v>18.600000000000001</v>
      </c>
      <c r="AC77" s="1">
        <v>22.8</v>
      </c>
      <c r="AD77" s="1">
        <v>24.6</v>
      </c>
      <c r="AE77" s="1">
        <v>27.6</v>
      </c>
      <c r="AF77" s="1">
        <v>39</v>
      </c>
      <c r="AG77" s="1">
        <v>32.6</v>
      </c>
      <c r="AH77" s="1">
        <v>20.2</v>
      </c>
      <c r="AI77" s="1">
        <v>29</v>
      </c>
      <c r="AJ77" s="1"/>
      <c r="AK77" s="1">
        <f t="shared" si="29"/>
        <v>42</v>
      </c>
      <c r="AL77" s="1">
        <f t="shared" si="30"/>
        <v>28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38</v>
      </c>
      <c r="C78" s="1">
        <v>96.233999999999995</v>
      </c>
      <c r="D78" s="1">
        <v>192.38200000000001</v>
      </c>
      <c r="E78" s="1">
        <v>94.117999999999995</v>
      </c>
      <c r="F78" s="1">
        <v>103.502</v>
      </c>
      <c r="G78" s="8">
        <v>1</v>
      </c>
      <c r="H78" s="1">
        <v>50</v>
      </c>
      <c r="I78" s="1" t="s">
        <v>43</v>
      </c>
      <c r="J78" s="1"/>
      <c r="K78" s="1">
        <v>91.2</v>
      </c>
      <c r="L78" s="1">
        <f t="shared" si="24"/>
        <v>2.9179999999999922</v>
      </c>
      <c r="M78" s="1">
        <f t="shared" si="25"/>
        <v>94.117999999999995</v>
      </c>
      <c r="N78" s="1"/>
      <c r="O78" s="1">
        <v>107</v>
      </c>
      <c r="P78" s="1">
        <v>50</v>
      </c>
      <c r="Q78" s="1">
        <f t="shared" si="26"/>
        <v>18.823599999999999</v>
      </c>
      <c r="R78" s="5">
        <v>4</v>
      </c>
      <c r="S78" s="5">
        <f t="shared" si="31"/>
        <v>4</v>
      </c>
      <c r="T78" s="5">
        <f t="shared" si="28"/>
        <v>4</v>
      </c>
      <c r="U78" s="5"/>
      <c r="V78" s="5"/>
      <c r="W78" s="1"/>
      <c r="X78" s="1">
        <f t="shared" si="32"/>
        <v>14.051616056439789</v>
      </c>
      <c r="Y78" s="1">
        <f t="shared" si="27"/>
        <v>13.839116853311801</v>
      </c>
      <c r="Z78" s="1">
        <v>20.316800000000001</v>
      </c>
      <c r="AA78" s="1">
        <v>18.8522</v>
      </c>
      <c r="AB78" s="1">
        <v>18.167200000000001</v>
      </c>
      <c r="AC78" s="1">
        <v>18.421800000000001</v>
      </c>
      <c r="AD78" s="1">
        <v>25.818999999999999</v>
      </c>
      <c r="AE78" s="1">
        <v>12.0862</v>
      </c>
      <c r="AF78" s="1">
        <v>26.2012</v>
      </c>
      <c r="AG78" s="1">
        <v>19.880400000000002</v>
      </c>
      <c r="AH78" s="1">
        <v>10.289</v>
      </c>
      <c r="AI78" s="1">
        <v>20.337</v>
      </c>
      <c r="AJ78" s="1"/>
      <c r="AK78" s="1">
        <f t="shared" si="29"/>
        <v>4</v>
      </c>
      <c r="AL78" s="1">
        <f t="shared" si="30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42</v>
      </c>
      <c r="C79" s="1">
        <v>96</v>
      </c>
      <c r="D79" s="1">
        <v>6</v>
      </c>
      <c r="E79" s="1">
        <v>68</v>
      </c>
      <c r="F79" s="1"/>
      <c r="G79" s="8">
        <v>0.4</v>
      </c>
      <c r="H79" s="1">
        <v>50</v>
      </c>
      <c r="I79" s="1" t="s">
        <v>43</v>
      </c>
      <c r="J79" s="1"/>
      <c r="K79" s="1">
        <v>140</v>
      </c>
      <c r="L79" s="1">
        <f t="shared" si="24"/>
        <v>-72</v>
      </c>
      <c r="M79" s="1">
        <f t="shared" si="25"/>
        <v>68</v>
      </c>
      <c r="N79" s="1"/>
      <c r="O79" s="1">
        <v>181</v>
      </c>
      <c r="P79" s="1">
        <v>200</v>
      </c>
      <c r="Q79" s="1">
        <f t="shared" si="26"/>
        <v>13.6</v>
      </c>
      <c r="R79" s="5"/>
      <c r="S79" s="5">
        <v>100</v>
      </c>
      <c r="T79" s="5">
        <f t="shared" si="28"/>
        <v>68</v>
      </c>
      <c r="U79" s="5">
        <v>32</v>
      </c>
      <c r="V79" s="5">
        <v>100</v>
      </c>
      <c r="W79" s="1"/>
      <c r="X79" s="1">
        <f t="shared" si="32"/>
        <v>35.367647058823529</v>
      </c>
      <c r="Y79" s="1">
        <f t="shared" si="27"/>
        <v>28.014705882352942</v>
      </c>
      <c r="Z79" s="1">
        <v>84.6</v>
      </c>
      <c r="AA79" s="1">
        <v>87.2</v>
      </c>
      <c r="AB79" s="1">
        <v>25.2</v>
      </c>
      <c r="AC79" s="1">
        <v>16</v>
      </c>
      <c r="AD79" s="1">
        <v>96.4</v>
      </c>
      <c r="AE79" s="1">
        <v>51</v>
      </c>
      <c r="AF79" s="1">
        <v>68.599999999999994</v>
      </c>
      <c r="AG79" s="1">
        <v>62.2</v>
      </c>
      <c r="AH79" s="1">
        <v>52.2</v>
      </c>
      <c r="AI79" s="1">
        <v>60.6</v>
      </c>
      <c r="AJ79" s="10" t="s">
        <v>167</v>
      </c>
      <c r="AK79" s="1">
        <f t="shared" si="29"/>
        <v>27.200000000000003</v>
      </c>
      <c r="AL79" s="1">
        <f t="shared" si="30"/>
        <v>12.8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42</v>
      </c>
      <c r="C80" s="1">
        <v>684</v>
      </c>
      <c r="D80" s="1">
        <v>673</v>
      </c>
      <c r="E80" s="1">
        <v>550</v>
      </c>
      <c r="F80" s="1">
        <v>361</v>
      </c>
      <c r="G80" s="8">
        <v>0.41</v>
      </c>
      <c r="H80" s="1">
        <v>50</v>
      </c>
      <c r="I80" s="1" t="s">
        <v>43</v>
      </c>
      <c r="J80" s="1"/>
      <c r="K80" s="1">
        <v>553</v>
      </c>
      <c r="L80" s="1">
        <f t="shared" si="24"/>
        <v>-3</v>
      </c>
      <c r="M80" s="1">
        <f t="shared" si="25"/>
        <v>550</v>
      </c>
      <c r="N80" s="1"/>
      <c r="O80" s="1">
        <v>491</v>
      </c>
      <c r="P80" s="1">
        <v>300</v>
      </c>
      <c r="Q80" s="1">
        <f t="shared" si="26"/>
        <v>110</v>
      </c>
      <c r="R80" s="5">
        <f t="shared" si="33"/>
        <v>388</v>
      </c>
      <c r="S80" s="5">
        <v>400</v>
      </c>
      <c r="T80" s="5">
        <f t="shared" si="28"/>
        <v>250</v>
      </c>
      <c r="U80" s="5">
        <v>150</v>
      </c>
      <c r="V80" s="5">
        <v>400</v>
      </c>
      <c r="W80" s="1"/>
      <c r="X80" s="1">
        <f t="shared" si="32"/>
        <v>14.109090909090909</v>
      </c>
      <c r="Y80" s="1">
        <f t="shared" si="27"/>
        <v>10.472727272727273</v>
      </c>
      <c r="Z80" s="1">
        <v>101.4</v>
      </c>
      <c r="AA80" s="1">
        <v>84.8</v>
      </c>
      <c r="AB80" s="1">
        <v>105.6</v>
      </c>
      <c r="AC80" s="1">
        <v>121.8</v>
      </c>
      <c r="AD80" s="1">
        <v>13</v>
      </c>
      <c r="AE80" s="1">
        <v>93</v>
      </c>
      <c r="AF80" s="1">
        <v>115.4</v>
      </c>
      <c r="AG80" s="1">
        <v>51.8</v>
      </c>
      <c r="AH80" s="1">
        <v>82.6</v>
      </c>
      <c r="AI80" s="1">
        <v>81.8</v>
      </c>
      <c r="AJ80" s="1"/>
      <c r="AK80" s="1">
        <f t="shared" si="29"/>
        <v>102.5</v>
      </c>
      <c r="AL80" s="1">
        <f t="shared" si="30"/>
        <v>61.499999999999993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38</v>
      </c>
      <c r="C81" s="1">
        <v>289.27699999999999</v>
      </c>
      <c r="D81" s="1">
        <v>1405.297</v>
      </c>
      <c r="E81" s="1">
        <v>834.76199999999994</v>
      </c>
      <c r="F81" s="1">
        <v>655.76199999999994</v>
      </c>
      <c r="G81" s="8">
        <v>1</v>
      </c>
      <c r="H81" s="1">
        <v>50</v>
      </c>
      <c r="I81" s="1" t="s">
        <v>43</v>
      </c>
      <c r="J81" s="1"/>
      <c r="K81" s="1">
        <v>300</v>
      </c>
      <c r="L81" s="1">
        <f t="shared" si="24"/>
        <v>534.76199999999994</v>
      </c>
      <c r="M81" s="1">
        <f t="shared" si="25"/>
        <v>315.19099999999992</v>
      </c>
      <c r="N81" s="1">
        <v>519.57100000000003</v>
      </c>
      <c r="O81" s="1">
        <v>0</v>
      </c>
      <c r="P81" s="1">
        <v>140</v>
      </c>
      <c r="Q81" s="1">
        <f t="shared" si="26"/>
        <v>63.038199999999982</v>
      </c>
      <c r="R81" s="5">
        <f t="shared" si="33"/>
        <v>86.772799999999847</v>
      </c>
      <c r="S81" s="5">
        <v>150</v>
      </c>
      <c r="T81" s="5">
        <f t="shared" si="28"/>
        <v>100</v>
      </c>
      <c r="U81" s="5">
        <v>50</v>
      </c>
      <c r="V81" s="5">
        <v>150</v>
      </c>
      <c r="W81" s="1"/>
      <c r="X81" s="1">
        <f t="shared" si="32"/>
        <v>15.002998182054695</v>
      </c>
      <c r="Y81" s="1">
        <f t="shared" si="27"/>
        <v>12.623488614839893</v>
      </c>
      <c r="Z81" s="1">
        <v>63.094200000000001</v>
      </c>
      <c r="AA81" s="1">
        <v>66.133600000000001</v>
      </c>
      <c r="AB81" s="1">
        <v>56.564799999999991</v>
      </c>
      <c r="AC81" s="1">
        <v>70.238599999999991</v>
      </c>
      <c r="AD81" s="1">
        <v>63.275000000000013</v>
      </c>
      <c r="AE81" s="1">
        <v>65.872399999999999</v>
      </c>
      <c r="AF81" s="1">
        <v>32.317800000000013</v>
      </c>
      <c r="AG81" s="1">
        <v>68.916800000000009</v>
      </c>
      <c r="AH81" s="1">
        <v>51.222999999999999</v>
      </c>
      <c r="AI81" s="1">
        <v>42.563000000000009</v>
      </c>
      <c r="AJ81" s="1"/>
      <c r="AK81" s="1">
        <f t="shared" si="29"/>
        <v>100</v>
      </c>
      <c r="AL81" s="1">
        <f t="shared" si="30"/>
        <v>50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42</v>
      </c>
      <c r="C82" s="1">
        <v>111</v>
      </c>
      <c r="D82" s="1">
        <v>4</v>
      </c>
      <c r="E82" s="1">
        <v>99</v>
      </c>
      <c r="F82" s="1"/>
      <c r="G82" s="8">
        <v>0.3</v>
      </c>
      <c r="H82" s="1">
        <v>50</v>
      </c>
      <c r="I82" s="1" t="s">
        <v>43</v>
      </c>
      <c r="J82" s="1"/>
      <c r="K82" s="1">
        <v>99</v>
      </c>
      <c r="L82" s="1">
        <f t="shared" si="24"/>
        <v>0</v>
      </c>
      <c r="M82" s="1">
        <f t="shared" si="25"/>
        <v>99</v>
      </c>
      <c r="N82" s="1"/>
      <c r="O82" s="1">
        <v>150</v>
      </c>
      <c r="P82" s="1"/>
      <c r="Q82" s="1">
        <f t="shared" si="26"/>
        <v>19.8</v>
      </c>
      <c r="R82" s="5">
        <f t="shared" si="33"/>
        <v>127.19999999999999</v>
      </c>
      <c r="S82" s="5">
        <v>150</v>
      </c>
      <c r="T82" s="5">
        <f t="shared" si="28"/>
        <v>102</v>
      </c>
      <c r="U82" s="5">
        <v>48</v>
      </c>
      <c r="V82" s="5">
        <v>150</v>
      </c>
      <c r="W82" s="1"/>
      <c r="X82" s="1">
        <f t="shared" si="32"/>
        <v>15.15151515151515</v>
      </c>
      <c r="Y82" s="1">
        <f t="shared" si="27"/>
        <v>7.5757575757575752</v>
      </c>
      <c r="Z82" s="1">
        <v>18.600000000000001</v>
      </c>
      <c r="AA82" s="1">
        <v>9</v>
      </c>
      <c r="AB82" s="1">
        <v>-1</v>
      </c>
      <c r="AC82" s="1">
        <v>22.6</v>
      </c>
      <c r="AD82" s="1">
        <v>-0.8</v>
      </c>
      <c r="AE82" s="1">
        <v>9.6</v>
      </c>
      <c r="AF82" s="1">
        <v>16</v>
      </c>
      <c r="AG82" s="1">
        <v>9.8000000000000007</v>
      </c>
      <c r="AH82" s="1">
        <v>8.8000000000000007</v>
      </c>
      <c r="AI82" s="1">
        <v>20</v>
      </c>
      <c r="AJ82" s="1"/>
      <c r="AK82" s="1">
        <f t="shared" si="29"/>
        <v>30.599999999999998</v>
      </c>
      <c r="AL82" s="1">
        <f t="shared" si="30"/>
        <v>14.399999999999999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42</v>
      </c>
      <c r="C83" s="1">
        <v>203</v>
      </c>
      <c r="D83" s="1">
        <v>463</v>
      </c>
      <c r="E83" s="1">
        <v>494</v>
      </c>
      <c r="F83" s="1">
        <v>141</v>
      </c>
      <c r="G83" s="8">
        <v>0.18</v>
      </c>
      <c r="H83" s="1">
        <v>50</v>
      </c>
      <c r="I83" s="1" t="s">
        <v>43</v>
      </c>
      <c r="J83" s="1"/>
      <c r="K83" s="1">
        <v>145</v>
      </c>
      <c r="L83" s="1">
        <f t="shared" si="24"/>
        <v>349</v>
      </c>
      <c r="M83" s="1">
        <f t="shared" si="25"/>
        <v>144</v>
      </c>
      <c r="N83" s="1">
        <v>350</v>
      </c>
      <c r="O83" s="1">
        <v>140</v>
      </c>
      <c r="P83" s="1"/>
      <c r="Q83" s="1">
        <f t="shared" si="26"/>
        <v>28.8</v>
      </c>
      <c r="R83" s="5">
        <f t="shared" si="33"/>
        <v>122.19999999999999</v>
      </c>
      <c r="S83" s="5">
        <v>150</v>
      </c>
      <c r="T83" s="5">
        <f t="shared" si="28"/>
        <v>100</v>
      </c>
      <c r="U83" s="5">
        <v>50</v>
      </c>
      <c r="V83" s="5">
        <v>150</v>
      </c>
      <c r="W83" s="1"/>
      <c r="X83" s="1">
        <f t="shared" si="32"/>
        <v>14.965277777777777</v>
      </c>
      <c r="Y83" s="1">
        <f t="shared" si="27"/>
        <v>9.7569444444444446</v>
      </c>
      <c r="Z83" s="1">
        <v>34.200000000000003</v>
      </c>
      <c r="AA83" s="1">
        <v>30.4</v>
      </c>
      <c r="AB83" s="1">
        <v>4.4000000000000004</v>
      </c>
      <c r="AC83" s="1">
        <v>22.8</v>
      </c>
      <c r="AD83" s="1">
        <v>16.600000000000001</v>
      </c>
      <c r="AE83" s="1">
        <v>8.8000000000000007</v>
      </c>
      <c r="AF83" s="1">
        <v>20</v>
      </c>
      <c r="AG83" s="1">
        <v>33.200000000000003</v>
      </c>
      <c r="AH83" s="1">
        <v>19.399999999999999</v>
      </c>
      <c r="AI83" s="1">
        <v>21</v>
      </c>
      <c r="AJ83" s="1"/>
      <c r="AK83" s="1">
        <f t="shared" si="29"/>
        <v>18</v>
      </c>
      <c r="AL83" s="1">
        <f t="shared" si="30"/>
        <v>9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38</v>
      </c>
      <c r="C84" s="1">
        <v>27.943999999999999</v>
      </c>
      <c r="D84" s="1">
        <v>1.857</v>
      </c>
      <c r="E84" s="1">
        <v>28.457000000000001</v>
      </c>
      <c r="F84" s="1"/>
      <c r="G84" s="8">
        <v>1</v>
      </c>
      <c r="H84" s="1">
        <v>60</v>
      </c>
      <c r="I84" s="1" t="s">
        <v>43</v>
      </c>
      <c r="J84" s="1"/>
      <c r="K84" s="1">
        <v>26.6</v>
      </c>
      <c r="L84" s="1">
        <f t="shared" si="24"/>
        <v>1.8569999999999993</v>
      </c>
      <c r="M84" s="1">
        <f t="shared" si="25"/>
        <v>28.457000000000001</v>
      </c>
      <c r="N84" s="1"/>
      <c r="O84" s="1">
        <v>0</v>
      </c>
      <c r="P84" s="1"/>
      <c r="Q84" s="1">
        <f t="shared" si="26"/>
        <v>5.6913999999999998</v>
      </c>
      <c r="R84" s="5">
        <f>9*Q84-P84-O84-F84</f>
        <v>51.2226</v>
      </c>
      <c r="S84" s="5">
        <v>50</v>
      </c>
      <c r="T84" s="5">
        <f t="shared" si="28"/>
        <v>30</v>
      </c>
      <c r="U84" s="5">
        <v>20</v>
      </c>
      <c r="V84" s="5">
        <v>50</v>
      </c>
      <c r="W84" s="1"/>
      <c r="X84" s="1">
        <f t="shared" si="32"/>
        <v>8.7851846645816494</v>
      </c>
      <c r="Y84" s="1">
        <f t="shared" si="27"/>
        <v>0</v>
      </c>
      <c r="Z84" s="1">
        <v>5.3895999999999997</v>
      </c>
      <c r="AA84" s="1">
        <v>13.163</v>
      </c>
      <c r="AB84" s="1">
        <v>8.6191999999999993</v>
      </c>
      <c r="AC84" s="1">
        <v>7.2518000000000002</v>
      </c>
      <c r="AD84" s="1">
        <v>6.6361999999999997</v>
      </c>
      <c r="AE84" s="1">
        <v>2.1654</v>
      </c>
      <c r="AF84" s="1">
        <v>7.0743999999999998</v>
      </c>
      <c r="AG84" s="1">
        <v>5.1595999999999993</v>
      </c>
      <c r="AH84" s="1">
        <v>3.1465999999999998</v>
      </c>
      <c r="AI84" s="1">
        <v>8.017199999999999</v>
      </c>
      <c r="AJ84" s="1"/>
      <c r="AK84" s="1">
        <f t="shared" si="29"/>
        <v>30</v>
      </c>
      <c r="AL84" s="1">
        <f t="shared" si="30"/>
        <v>20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42</v>
      </c>
      <c r="C85" s="1">
        <v>1</v>
      </c>
      <c r="D85" s="1">
        <v>81</v>
      </c>
      <c r="E85" s="1">
        <v>2</v>
      </c>
      <c r="F85" s="1">
        <v>69</v>
      </c>
      <c r="G85" s="8">
        <v>0.4</v>
      </c>
      <c r="H85" s="1">
        <v>60</v>
      </c>
      <c r="I85" s="1" t="s">
        <v>43</v>
      </c>
      <c r="J85" s="1"/>
      <c r="K85" s="1">
        <v>21</v>
      </c>
      <c r="L85" s="1">
        <f t="shared" si="24"/>
        <v>-19</v>
      </c>
      <c r="M85" s="1">
        <f t="shared" si="25"/>
        <v>2</v>
      </c>
      <c r="N85" s="1"/>
      <c r="O85" s="1">
        <v>130</v>
      </c>
      <c r="P85" s="1"/>
      <c r="Q85" s="1">
        <f t="shared" si="26"/>
        <v>0.4</v>
      </c>
      <c r="R85" s="5"/>
      <c r="S85" s="5">
        <f t="shared" si="31"/>
        <v>0</v>
      </c>
      <c r="T85" s="5">
        <f t="shared" si="28"/>
        <v>0</v>
      </c>
      <c r="U85" s="5"/>
      <c r="V85" s="5"/>
      <c r="W85" s="1"/>
      <c r="X85" s="1">
        <f t="shared" si="32"/>
        <v>497.5</v>
      </c>
      <c r="Y85" s="1">
        <f t="shared" si="27"/>
        <v>497.5</v>
      </c>
      <c r="Z85" s="1">
        <v>14.2</v>
      </c>
      <c r="AA85" s="1">
        <v>9.8000000000000007</v>
      </c>
      <c r="AB85" s="1">
        <v>2.4</v>
      </c>
      <c r="AC85" s="1">
        <v>12.4</v>
      </c>
      <c r="AD85" s="1">
        <v>5</v>
      </c>
      <c r="AE85" s="1">
        <v>4.4000000000000004</v>
      </c>
      <c r="AF85" s="1">
        <v>9.4</v>
      </c>
      <c r="AG85" s="1">
        <v>6.2</v>
      </c>
      <c r="AH85" s="1">
        <v>1.4</v>
      </c>
      <c r="AI85" s="1">
        <v>10.199999999999999</v>
      </c>
      <c r="AJ85" s="1"/>
      <c r="AK85" s="1">
        <f t="shared" si="29"/>
        <v>0</v>
      </c>
      <c r="AL85" s="1">
        <f t="shared" si="30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38</v>
      </c>
      <c r="C86" s="1">
        <v>29.850999999999999</v>
      </c>
      <c r="D86" s="1">
        <v>192.00899999999999</v>
      </c>
      <c r="E86" s="1">
        <v>128.09</v>
      </c>
      <c r="F86" s="1">
        <v>83.54</v>
      </c>
      <c r="G86" s="8">
        <v>1</v>
      </c>
      <c r="H86" s="1" t="e">
        <v>#N/A</v>
      </c>
      <c r="I86" s="1" t="s">
        <v>43</v>
      </c>
      <c r="J86" s="1"/>
      <c r="K86" s="1">
        <v>30.6</v>
      </c>
      <c r="L86" s="1">
        <f t="shared" si="24"/>
        <v>97.490000000000009</v>
      </c>
      <c r="M86" s="1">
        <f t="shared" si="25"/>
        <v>26.028000000000006</v>
      </c>
      <c r="N86" s="1">
        <v>102.062</v>
      </c>
      <c r="O86" s="1">
        <v>50</v>
      </c>
      <c r="P86" s="1"/>
      <c r="Q86" s="1">
        <f t="shared" si="26"/>
        <v>5.2056000000000013</v>
      </c>
      <c r="R86" s="5"/>
      <c r="S86" s="5">
        <f t="shared" si="31"/>
        <v>0</v>
      </c>
      <c r="T86" s="5">
        <f t="shared" si="28"/>
        <v>0</v>
      </c>
      <c r="U86" s="5"/>
      <c r="V86" s="5"/>
      <c r="W86" s="1"/>
      <c r="X86" s="1">
        <f t="shared" si="32"/>
        <v>25.653142769325338</v>
      </c>
      <c r="Y86" s="1">
        <f t="shared" si="27"/>
        <v>25.653142769325338</v>
      </c>
      <c r="Z86" s="1">
        <v>9.843399999999999</v>
      </c>
      <c r="AA86" s="1">
        <v>11.0268</v>
      </c>
      <c r="AB86" s="1">
        <v>5.9360000000000017</v>
      </c>
      <c r="AC86" s="1">
        <v>9.7656000000000009</v>
      </c>
      <c r="AD86" s="1">
        <v>2.7431999999999999</v>
      </c>
      <c r="AE86" s="1">
        <v>3.7538000000000009</v>
      </c>
      <c r="AF86" s="1">
        <v>7.9573999999999998</v>
      </c>
      <c r="AG86" s="1">
        <v>4.5718000000000014</v>
      </c>
      <c r="AH86" s="1">
        <v>1.8593999999999991</v>
      </c>
      <c r="AI86" s="1">
        <v>8.3089999999999993</v>
      </c>
      <c r="AJ86" s="1"/>
      <c r="AK86" s="1">
        <f t="shared" si="29"/>
        <v>0</v>
      </c>
      <c r="AL86" s="1">
        <f t="shared" si="30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128</v>
      </c>
      <c r="B87" s="11" t="s">
        <v>38</v>
      </c>
      <c r="C87" s="11"/>
      <c r="D87" s="11">
        <v>122.45</v>
      </c>
      <c r="E87" s="11">
        <v>122.45</v>
      </c>
      <c r="F87" s="11"/>
      <c r="G87" s="12">
        <v>0</v>
      </c>
      <c r="H87" s="11" t="e">
        <v>#N/A</v>
      </c>
      <c r="I87" s="11" t="s">
        <v>39</v>
      </c>
      <c r="J87" s="11"/>
      <c r="K87" s="11"/>
      <c r="L87" s="11">
        <f t="shared" si="24"/>
        <v>122.45</v>
      </c>
      <c r="M87" s="11">
        <f t="shared" si="25"/>
        <v>0</v>
      </c>
      <c r="N87" s="11">
        <v>122.45</v>
      </c>
      <c r="O87" s="11">
        <v>0</v>
      </c>
      <c r="P87" s="11"/>
      <c r="Q87" s="11">
        <f t="shared" si="26"/>
        <v>0</v>
      </c>
      <c r="R87" s="13"/>
      <c r="S87" s="5">
        <f t="shared" si="31"/>
        <v>0</v>
      </c>
      <c r="T87" s="5">
        <f t="shared" si="28"/>
        <v>0</v>
      </c>
      <c r="U87" s="5"/>
      <c r="V87" s="13"/>
      <c r="W87" s="11"/>
      <c r="X87" s="1" t="e">
        <f t="shared" si="32"/>
        <v>#DIV/0!</v>
      </c>
      <c r="Y87" s="11" t="e">
        <f t="shared" si="27"/>
        <v>#DIV/0!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/>
      <c r="AK87" s="1">
        <f t="shared" si="29"/>
        <v>0</v>
      </c>
      <c r="AL87" s="1">
        <f t="shared" si="30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42</v>
      </c>
      <c r="C88" s="1">
        <v>9</v>
      </c>
      <c r="D88" s="1">
        <v>1</v>
      </c>
      <c r="E88" s="1">
        <v>6</v>
      </c>
      <c r="F88" s="1"/>
      <c r="G88" s="8">
        <v>0.33</v>
      </c>
      <c r="H88" s="1" t="e">
        <v>#N/A</v>
      </c>
      <c r="I88" s="1" t="s">
        <v>43</v>
      </c>
      <c r="J88" s="1"/>
      <c r="K88" s="1">
        <v>6</v>
      </c>
      <c r="L88" s="1">
        <f t="shared" si="24"/>
        <v>0</v>
      </c>
      <c r="M88" s="1">
        <f t="shared" si="25"/>
        <v>6</v>
      </c>
      <c r="N88" s="1"/>
      <c r="O88" s="1">
        <v>25</v>
      </c>
      <c r="P88" s="1"/>
      <c r="Q88" s="1">
        <f t="shared" si="26"/>
        <v>1.2</v>
      </c>
      <c r="R88" s="5"/>
      <c r="S88" s="5">
        <f t="shared" si="31"/>
        <v>0</v>
      </c>
      <c r="T88" s="5">
        <f t="shared" si="28"/>
        <v>0</v>
      </c>
      <c r="U88" s="5"/>
      <c r="V88" s="5"/>
      <c r="W88" s="1"/>
      <c r="X88" s="1">
        <f t="shared" si="32"/>
        <v>20.833333333333336</v>
      </c>
      <c r="Y88" s="1">
        <f t="shared" si="27"/>
        <v>20.833333333333336</v>
      </c>
      <c r="Z88" s="1">
        <v>2.8</v>
      </c>
      <c r="AA88" s="1">
        <v>0.6</v>
      </c>
      <c r="AB88" s="1">
        <v>1.2</v>
      </c>
      <c r="AC88" s="1">
        <v>1.6</v>
      </c>
      <c r="AD88" s="1">
        <v>-0.6</v>
      </c>
      <c r="AE88" s="1">
        <v>1.4</v>
      </c>
      <c r="AF88" s="1">
        <v>-0.2</v>
      </c>
      <c r="AG88" s="1">
        <v>0.8</v>
      </c>
      <c r="AH88" s="1">
        <v>2.2000000000000002</v>
      </c>
      <c r="AI88" s="1">
        <v>0.2</v>
      </c>
      <c r="AJ88" s="1"/>
      <c r="AK88" s="1">
        <f t="shared" si="29"/>
        <v>0</v>
      </c>
      <c r="AL88" s="1">
        <f t="shared" si="30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38</v>
      </c>
      <c r="C89" s="1">
        <v>11.773</v>
      </c>
      <c r="D89" s="1">
        <v>1.6719999999999999</v>
      </c>
      <c r="E89" s="1">
        <v>3.3690000000000002</v>
      </c>
      <c r="F89" s="1">
        <v>6.6</v>
      </c>
      <c r="G89" s="12">
        <v>0</v>
      </c>
      <c r="H89" s="11" t="e">
        <v>#N/A</v>
      </c>
      <c r="I89" s="11" t="s">
        <v>39</v>
      </c>
      <c r="J89" s="1"/>
      <c r="K89" s="1">
        <v>4</v>
      </c>
      <c r="L89" s="1">
        <f t="shared" si="24"/>
        <v>-0.63099999999999978</v>
      </c>
      <c r="M89" s="1">
        <f t="shared" si="25"/>
        <v>3.3690000000000002</v>
      </c>
      <c r="N89" s="1"/>
      <c r="O89" s="1">
        <v>0</v>
      </c>
      <c r="P89" s="1"/>
      <c r="Q89" s="1">
        <f t="shared" si="26"/>
        <v>0.67380000000000007</v>
      </c>
      <c r="R89" s="13">
        <v>0</v>
      </c>
      <c r="S89" s="5">
        <f t="shared" si="31"/>
        <v>0</v>
      </c>
      <c r="T89" s="5">
        <f t="shared" si="28"/>
        <v>0</v>
      </c>
      <c r="U89" s="5"/>
      <c r="V89" s="5"/>
      <c r="W89" s="1"/>
      <c r="X89" s="1">
        <f t="shared" si="32"/>
        <v>9.7951914514692771</v>
      </c>
      <c r="Y89" s="1">
        <f t="shared" si="27"/>
        <v>9.7951914514692771</v>
      </c>
      <c r="Z89" s="1">
        <v>0</v>
      </c>
      <c r="AA89" s="1">
        <v>-0.1744</v>
      </c>
      <c r="AB89" s="1">
        <v>1.3426</v>
      </c>
      <c r="AC89" s="1">
        <v>0</v>
      </c>
      <c r="AD89" s="1">
        <v>1.8548</v>
      </c>
      <c r="AE89" s="1">
        <v>1.3506</v>
      </c>
      <c r="AF89" s="1">
        <v>0.50839999999999996</v>
      </c>
      <c r="AG89" s="1">
        <v>1.3688</v>
      </c>
      <c r="AH89" s="1">
        <v>0.68140000000000001</v>
      </c>
      <c r="AI89" s="1">
        <v>2.5550000000000002</v>
      </c>
      <c r="AJ89" s="14" t="s">
        <v>169</v>
      </c>
      <c r="AK89" s="1">
        <f t="shared" si="29"/>
        <v>0</v>
      </c>
      <c r="AL89" s="1">
        <f t="shared" si="30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42</v>
      </c>
      <c r="C90" s="1"/>
      <c r="D90" s="1">
        <v>48</v>
      </c>
      <c r="E90" s="1">
        <v>14</v>
      </c>
      <c r="F90" s="1">
        <v>31</v>
      </c>
      <c r="G90" s="8">
        <v>0.22</v>
      </c>
      <c r="H90" s="1" t="e">
        <v>#N/A</v>
      </c>
      <c r="I90" s="1" t="s">
        <v>43</v>
      </c>
      <c r="J90" s="1"/>
      <c r="K90" s="1">
        <v>16</v>
      </c>
      <c r="L90" s="1">
        <f t="shared" si="24"/>
        <v>-2</v>
      </c>
      <c r="M90" s="1">
        <f t="shared" si="25"/>
        <v>14</v>
      </c>
      <c r="N90" s="1"/>
      <c r="O90" s="1">
        <v>40</v>
      </c>
      <c r="P90" s="1"/>
      <c r="Q90" s="1">
        <f t="shared" si="26"/>
        <v>2.8</v>
      </c>
      <c r="R90" s="5"/>
      <c r="S90" s="5">
        <v>40</v>
      </c>
      <c r="T90" s="5">
        <f t="shared" si="28"/>
        <v>40</v>
      </c>
      <c r="U90" s="5"/>
      <c r="V90" s="5">
        <v>50</v>
      </c>
      <c r="W90" s="1"/>
      <c r="X90" s="1">
        <f t="shared" si="32"/>
        <v>39.642857142857146</v>
      </c>
      <c r="Y90" s="1">
        <f t="shared" si="27"/>
        <v>25.357142857142858</v>
      </c>
      <c r="Z90" s="1">
        <v>0</v>
      </c>
      <c r="AA90" s="1">
        <v>0</v>
      </c>
      <c r="AB90" s="1">
        <v>4.2</v>
      </c>
      <c r="AC90" s="1">
        <v>6.6</v>
      </c>
      <c r="AD90" s="1">
        <v>9</v>
      </c>
      <c r="AE90" s="1">
        <v>14</v>
      </c>
      <c r="AF90" s="1">
        <v>11.2</v>
      </c>
      <c r="AG90" s="1">
        <v>13.4</v>
      </c>
      <c r="AH90" s="1">
        <v>0</v>
      </c>
      <c r="AI90" s="1">
        <v>0</v>
      </c>
      <c r="AJ90" s="1"/>
      <c r="AK90" s="1">
        <f t="shared" si="29"/>
        <v>8.8000000000000007</v>
      </c>
      <c r="AL90" s="1">
        <f t="shared" si="30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42</v>
      </c>
      <c r="C91" s="1">
        <v>67</v>
      </c>
      <c r="D91" s="1">
        <v>126</v>
      </c>
      <c r="E91" s="1">
        <v>133</v>
      </c>
      <c r="F91" s="1">
        <v>45</v>
      </c>
      <c r="G91" s="8">
        <v>0.84</v>
      </c>
      <c r="H91" s="1">
        <v>50</v>
      </c>
      <c r="I91" s="1" t="s">
        <v>43</v>
      </c>
      <c r="J91" s="1"/>
      <c r="K91" s="1">
        <v>53.9</v>
      </c>
      <c r="L91" s="1">
        <f t="shared" si="24"/>
        <v>79.099999999999994</v>
      </c>
      <c r="M91" s="1">
        <f t="shared" si="25"/>
        <v>61</v>
      </c>
      <c r="N91" s="1">
        <v>72</v>
      </c>
      <c r="O91" s="1">
        <v>0</v>
      </c>
      <c r="P91" s="1"/>
      <c r="Q91" s="1">
        <f t="shared" si="26"/>
        <v>12.2</v>
      </c>
      <c r="R91" s="5">
        <f>13*Q91-P91-O91-F91</f>
        <v>113.6</v>
      </c>
      <c r="S91" s="5">
        <v>140</v>
      </c>
      <c r="T91" s="5">
        <f t="shared" si="28"/>
        <v>90</v>
      </c>
      <c r="U91" s="5">
        <v>50</v>
      </c>
      <c r="V91" s="5">
        <v>180</v>
      </c>
      <c r="W91" s="1"/>
      <c r="X91" s="1">
        <f t="shared" si="32"/>
        <v>15.16393442622951</v>
      </c>
      <c r="Y91" s="1">
        <f t="shared" si="27"/>
        <v>3.6885245901639347</v>
      </c>
      <c r="Z91" s="1">
        <v>1</v>
      </c>
      <c r="AA91" s="1">
        <v>8.8000000000000007</v>
      </c>
      <c r="AB91" s="1">
        <v>6.8</v>
      </c>
      <c r="AC91" s="1">
        <v>4.8607999999999993</v>
      </c>
      <c r="AD91" s="1">
        <v>7</v>
      </c>
      <c r="AE91" s="1">
        <v>12</v>
      </c>
      <c r="AF91" s="1">
        <v>6.2</v>
      </c>
      <c r="AG91" s="1">
        <v>8.6</v>
      </c>
      <c r="AH91" s="1">
        <v>10.6</v>
      </c>
      <c r="AI91" s="1">
        <v>10</v>
      </c>
      <c r="AJ91" s="1"/>
      <c r="AK91" s="1">
        <f t="shared" si="29"/>
        <v>75.599999999999994</v>
      </c>
      <c r="AL91" s="1">
        <f t="shared" si="30"/>
        <v>42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38</v>
      </c>
      <c r="C92" s="1">
        <v>14.997999999999999</v>
      </c>
      <c r="D92" s="1">
        <v>0.60699999999999998</v>
      </c>
      <c r="E92" s="1">
        <v>7.0789999999999997</v>
      </c>
      <c r="F92" s="1">
        <v>7.0490000000000004</v>
      </c>
      <c r="G92" s="8">
        <v>1</v>
      </c>
      <c r="H92" s="1">
        <v>120</v>
      </c>
      <c r="I92" s="1" t="s">
        <v>43</v>
      </c>
      <c r="J92" s="1"/>
      <c r="K92" s="1">
        <v>6.5</v>
      </c>
      <c r="L92" s="1">
        <f t="shared" si="24"/>
        <v>0.57899999999999974</v>
      </c>
      <c r="M92" s="1">
        <f t="shared" si="25"/>
        <v>7.0789999999999997</v>
      </c>
      <c r="N92" s="1"/>
      <c r="O92" s="1">
        <v>11</v>
      </c>
      <c r="P92" s="1"/>
      <c r="Q92" s="1">
        <f t="shared" si="26"/>
        <v>1.4157999999999999</v>
      </c>
      <c r="R92" s="5">
        <v>4</v>
      </c>
      <c r="S92" s="5">
        <f t="shared" si="31"/>
        <v>4</v>
      </c>
      <c r="T92" s="5">
        <f t="shared" si="28"/>
        <v>4</v>
      </c>
      <c r="U92" s="5"/>
      <c r="V92" s="5"/>
      <c r="W92" s="1"/>
      <c r="X92" s="1">
        <f t="shared" si="32"/>
        <v>15.573527334369262</v>
      </c>
      <c r="Y92" s="1">
        <f t="shared" si="27"/>
        <v>12.748269529594575</v>
      </c>
      <c r="Z92" s="1">
        <v>1.4952000000000001</v>
      </c>
      <c r="AA92" s="1">
        <v>0.70899999999999996</v>
      </c>
      <c r="AB92" s="1">
        <v>2.6494</v>
      </c>
      <c r="AC92" s="1">
        <v>0.31019999999999998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 t="s">
        <v>134</v>
      </c>
      <c r="AK92" s="1">
        <f t="shared" si="29"/>
        <v>4</v>
      </c>
      <c r="AL92" s="1">
        <f t="shared" si="30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42</v>
      </c>
      <c r="C93" s="1">
        <v>151</v>
      </c>
      <c r="D93" s="1">
        <v>1330</v>
      </c>
      <c r="E93" s="1">
        <v>668</v>
      </c>
      <c r="F93" s="1">
        <v>648</v>
      </c>
      <c r="G93" s="8">
        <v>0.35</v>
      </c>
      <c r="H93" s="1">
        <v>50</v>
      </c>
      <c r="I93" s="1" t="s">
        <v>43</v>
      </c>
      <c r="J93" s="1"/>
      <c r="K93" s="1">
        <v>291</v>
      </c>
      <c r="L93" s="1">
        <f t="shared" si="24"/>
        <v>377</v>
      </c>
      <c r="M93" s="1">
        <f t="shared" si="25"/>
        <v>220</v>
      </c>
      <c r="N93" s="1">
        <v>448</v>
      </c>
      <c r="O93" s="1">
        <v>260</v>
      </c>
      <c r="P93" s="1">
        <v>250</v>
      </c>
      <c r="Q93" s="1">
        <f t="shared" si="26"/>
        <v>44</v>
      </c>
      <c r="R93" s="5"/>
      <c r="S93" s="5">
        <f t="shared" si="31"/>
        <v>0</v>
      </c>
      <c r="T93" s="5">
        <f t="shared" si="28"/>
        <v>0</v>
      </c>
      <c r="U93" s="5"/>
      <c r="V93" s="5"/>
      <c r="W93" s="1"/>
      <c r="X93" s="1">
        <f t="shared" si="32"/>
        <v>26.318181818181817</v>
      </c>
      <c r="Y93" s="1">
        <f t="shared" si="27"/>
        <v>26.318181818181817</v>
      </c>
      <c r="Z93" s="1">
        <v>86.2</v>
      </c>
      <c r="AA93" s="1">
        <v>80</v>
      </c>
      <c r="AB93" s="1">
        <v>27.6</v>
      </c>
      <c r="AC93" s="1">
        <v>106</v>
      </c>
      <c r="AD93" s="1">
        <v>3</v>
      </c>
      <c r="AE93" s="1">
        <v>67.8</v>
      </c>
      <c r="AF93" s="1">
        <v>88.6</v>
      </c>
      <c r="AG93" s="1">
        <v>53</v>
      </c>
      <c r="AH93" s="1">
        <v>21.6</v>
      </c>
      <c r="AI93" s="1">
        <v>96.2</v>
      </c>
      <c r="AJ93" s="1"/>
      <c r="AK93" s="1">
        <f t="shared" si="29"/>
        <v>0</v>
      </c>
      <c r="AL93" s="1">
        <f t="shared" si="30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1" t="s">
        <v>136</v>
      </c>
      <c r="B94" s="11" t="s">
        <v>38</v>
      </c>
      <c r="C94" s="11"/>
      <c r="D94" s="11">
        <v>495.40199999999999</v>
      </c>
      <c r="E94" s="11">
        <v>495.40199999999999</v>
      </c>
      <c r="F94" s="11"/>
      <c r="G94" s="12">
        <v>0</v>
      </c>
      <c r="H94" s="11" t="e">
        <v>#N/A</v>
      </c>
      <c r="I94" s="11" t="s">
        <v>39</v>
      </c>
      <c r="J94" s="11"/>
      <c r="K94" s="11"/>
      <c r="L94" s="11">
        <f t="shared" si="24"/>
        <v>495.40199999999999</v>
      </c>
      <c r="M94" s="11">
        <f t="shared" si="25"/>
        <v>0</v>
      </c>
      <c r="N94" s="11">
        <v>495.40199999999999</v>
      </c>
      <c r="O94" s="11">
        <v>0</v>
      </c>
      <c r="P94" s="11"/>
      <c r="Q94" s="11">
        <f t="shared" si="26"/>
        <v>0</v>
      </c>
      <c r="R94" s="13"/>
      <c r="S94" s="5">
        <f t="shared" si="31"/>
        <v>0</v>
      </c>
      <c r="T94" s="5">
        <f t="shared" si="28"/>
        <v>0</v>
      </c>
      <c r="U94" s="5"/>
      <c r="V94" s="13"/>
      <c r="W94" s="11"/>
      <c r="X94" s="1" t="e">
        <f t="shared" si="32"/>
        <v>#DIV/0!</v>
      </c>
      <c r="Y94" s="11" t="e">
        <f t="shared" si="27"/>
        <v>#DIV/0!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/>
      <c r="AK94" s="1">
        <f t="shared" si="29"/>
        <v>0</v>
      </c>
      <c r="AL94" s="1">
        <f t="shared" si="30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38</v>
      </c>
      <c r="C95" s="1">
        <v>156.803</v>
      </c>
      <c r="D95" s="1">
        <v>1394.104</v>
      </c>
      <c r="E95" s="1">
        <v>793.21500000000003</v>
      </c>
      <c r="F95" s="1">
        <v>650.03099999999995</v>
      </c>
      <c r="G95" s="8">
        <v>1</v>
      </c>
      <c r="H95" s="1">
        <v>50</v>
      </c>
      <c r="I95" s="1" t="s">
        <v>43</v>
      </c>
      <c r="J95" s="1"/>
      <c r="K95" s="1">
        <v>262.02999999999997</v>
      </c>
      <c r="L95" s="1">
        <f t="shared" si="24"/>
        <v>531.18500000000006</v>
      </c>
      <c r="M95" s="1">
        <f t="shared" si="25"/>
        <v>237.05500000000006</v>
      </c>
      <c r="N95" s="1">
        <v>556.16</v>
      </c>
      <c r="O95" s="1">
        <v>199</v>
      </c>
      <c r="P95" s="1">
        <v>150</v>
      </c>
      <c r="Q95" s="1">
        <f t="shared" si="26"/>
        <v>47.411000000000016</v>
      </c>
      <c r="R95" s="5"/>
      <c r="S95" s="5">
        <f t="shared" si="31"/>
        <v>0</v>
      </c>
      <c r="T95" s="5">
        <f t="shared" si="28"/>
        <v>0</v>
      </c>
      <c r="U95" s="5"/>
      <c r="V95" s="5"/>
      <c r="W95" s="1"/>
      <c r="X95" s="1">
        <f t="shared" si="32"/>
        <v>21.071713315475304</v>
      </c>
      <c r="Y95" s="1">
        <f t="shared" si="27"/>
        <v>21.071713315475304</v>
      </c>
      <c r="Z95" s="1">
        <v>71.923600000000008</v>
      </c>
      <c r="AA95" s="1">
        <v>67.934400000000011</v>
      </c>
      <c r="AB95" s="1">
        <v>61.039000000000009</v>
      </c>
      <c r="AC95" s="1">
        <v>55.732800000000012</v>
      </c>
      <c r="AD95" s="1">
        <v>59.5792</v>
      </c>
      <c r="AE95" s="1">
        <v>41.269000000000013</v>
      </c>
      <c r="AF95" s="1">
        <v>66.400400000000019</v>
      </c>
      <c r="AG95" s="1">
        <v>52.758600000000023</v>
      </c>
      <c r="AH95" s="1">
        <v>52.132800000000003</v>
      </c>
      <c r="AI95" s="1">
        <v>61.443600000000018</v>
      </c>
      <c r="AJ95" s="1"/>
      <c r="AK95" s="1">
        <f t="shared" si="29"/>
        <v>0</v>
      </c>
      <c r="AL95" s="1">
        <f t="shared" si="30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42</v>
      </c>
      <c r="C96" s="1">
        <v>465</v>
      </c>
      <c r="D96" s="1">
        <v>1450</v>
      </c>
      <c r="E96" s="1">
        <v>956</v>
      </c>
      <c r="F96" s="1">
        <v>620</v>
      </c>
      <c r="G96" s="8">
        <v>0.35</v>
      </c>
      <c r="H96" s="1">
        <v>50</v>
      </c>
      <c r="I96" s="1" t="s">
        <v>43</v>
      </c>
      <c r="J96" s="1"/>
      <c r="K96" s="1">
        <v>548</v>
      </c>
      <c r="L96" s="1">
        <f t="shared" si="24"/>
        <v>408</v>
      </c>
      <c r="M96" s="1">
        <f t="shared" si="25"/>
        <v>540</v>
      </c>
      <c r="N96" s="1">
        <v>416</v>
      </c>
      <c r="O96" s="1">
        <v>504</v>
      </c>
      <c r="P96" s="1">
        <v>320</v>
      </c>
      <c r="Q96" s="1">
        <f t="shared" si="26"/>
        <v>108</v>
      </c>
      <c r="R96" s="5">
        <f t="shared" ref="R96" si="34">14*Q96-P96-O96-F96</f>
        <v>68</v>
      </c>
      <c r="S96" s="5">
        <v>100</v>
      </c>
      <c r="T96" s="5">
        <f t="shared" si="28"/>
        <v>68</v>
      </c>
      <c r="U96" s="5">
        <v>32</v>
      </c>
      <c r="V96" s="5">
        <v>100</v>
      </c>
      <c r="W96" s="1"/>
      <c r="X96" s="1">
        <f t="shared" si="32"/>
        <v>14.296296296296296</v>
      </c>
      <c r="Y96" s="1">
        <f t="shared" si="27"/>
        <v>13.37037037037037</v>
      </c>
      <c r="Z96" s="1">
        <v>117.4</v>
      </c>
      <c r="AA96" s="1">
        <v>103.4</v>
      </c>
      <c r="AB96" s="1">
        <v>99.4</v>
      </c>
      <c r="AC96" s="1">
        <v>109.6</v>
      </c>
      <c r="AD96" s="1">
        <v>96.8</v>
      </c>
      <c r="AE96" s="1">
        <v>99.6</v>
      </c>
      <c r="AF96" s="1">
        <v>99.6</v>
      </c>
      <c r="AG96" s="1">
        <v>96.2</v>
      </c>
      <c r="AH96" s="1">
        <v>88.8</v>
      </c>
      <c r="AI96" s="1">
        <v>100.6</v>
      </c>
      <c r="AJ96" s="1"/>
      <c r="AK96" s="1">
        <f t="shared" si="29"/>
        <v>23.799999999999997</v>
      </c>
      <c r="AL96" s="1">
        <f t="shared" si="30"/>
        <v>11.2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139</v>
      </c>
      <c r="B97" s="11" t="s">
        <v>42</v>
      </c>
      <c r="C97" s="11"/>
      <c r="D97" s="11">
        <v>40</v>
      </c>
      <c r="E97" s="11">
        <v>40</v>
      </c>
      <c r="F97" s="11"/>
      <c r="G97" s="12">
        <v>0</v>
      </c>
      <c r="H97" s="11" t="e">
        <v>#N/A</v>
      </c>
      <c r="I97" s="11" t="s">
        <v>39</v>
      </c>
      <c r="J97" s="11"/>
      <c r="K97" s="11"/>
      <c r="L97" s="11">
        <f t="shared" si="24"/>
        <v>40</v>
      </c>
      <c r="M97" s="11">
        <f t="shared" si="25"/>
        <v>0</v>
      </c>
      <c r="N97" s="11">
        <v>40</v>
      </c>
      <c r="O97" s="11">
        <v>0</v>
      </c>
      <c r="P97" s="11"/>
      <c r="Q97" s="11">
        <f t="shared" si="26"/>
        <v>0</v>
      </c>
      <c r="R97" s="13"/>
      <c r="S97" s="5">
        <f t="shared" si="31"/>
        <v>0</v>
      </c>
      <c r="T97" s="5">
        <f t="shared" si="28"/>
        <v>0</v>
      </c>
      <c r="U97" s="5"/>
      <c r="V97" s="13"/>
      <c r="W97" s="11"/>
      <c r="X97" s="1" t="e">
        <f t="shared" si="32"/>
        <v>#DIV/0!</v>
      </c>
      <c r="Y97" s="11" t="e">
        <f t="shared" si="27"/>
        <v>#DIV/0!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/>
      <c r="AK97" s="1">
        <f t="shared" si="29"/>
        <v>0</v>
      </c>
      <c r="AL97" s="1">
        <f t="shared" si="30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140</v>
      </c>
      <c r="B98" s="1" t="s">
        <v>42</v>
      </c>
      <c r="C98" s="1">
        <v>16</v>
      </c>
      <c r="D98" s="1">
        <v>103</v>
      </c>
      <c r="E98" s="1">
        <v>20</v>
      </c>
      <c r="F98" s="1">
        <v>83</v>
      </c>
      <c r="G98" s="8">
        <v>0.3</v>
      </c>
      <c r="H98" s="1">
        <v>45</v>
      </c>
      <c r="I98" s="1" t="s">
        <v>43</v>
      </c>
      <c r="J98" s="1"/>
      <c r="K98" s="1">
        <v>27</v>
      </c>
      <c r="L98" s="1">
        <f t="shared" si="24"/>
        <v>-7</v>
      </c>
      <c r="M98" s="1">
        <f t="shared" si="25"/>
        <v>20</v>
      </c>
      <c r="N98" s="1"/>
      <c r="O98" s="1">
        <v>0</v>
      </c>
      <c r="P98" s="1"/>
      <c r="Q98" s="1">
        <f t="shared" si="26"/>
        <v>4</v>
      </c>
      <c r="R98" s="5"/>
      <c r="S98" s="5">
        <f t="shared" si="31"/>
        <v>0</v>
      </c>
      <c r="T98" s="5">
        <f t="shared" si="28"/>
        <v>0</v>
      </c>
      <c r="U98" s="5"/>
      <c r="V98" s="5"/>
      <c r="W98" s="1"/>
      <c r="X98" s="1">
        <f t="shared" si="32"/>
        <v>20.75</v>
      </c>
      <c r="Y98" s="1">
        <f t="shared" si="27"/>
        <v>20.75</v>
      </c>
      <c r="Z98" s="1">
        <v>7.4</v>
      </c>
      <c r="AA98" s="1">
        <v>17.2</v>
      </c>
      <c r="AB98" s="1">
        <v>6.2</v>
      </c>
      <c r="AC98" s="1">
        <v>2.4</v>
      </c>
      <c r="AD98" s="1">
        <v>12</v>
      </c>
      <c r="AE98" s="1">
        <v>3</v>
      </c>
      <c r="AF98" s="1">
        <v>0</v>
      </c>
      <c r="AG98" s="1">
        <v>9.4</v>
      </c>
      <c r="AH98" s="1">
        <v>0.4</v>
      </c>
      <c r="AI98" s="1">
        <v>6</v>
      </c>
      <c r="AJ98" s="1" t="s">
        <v>134</v>
      </c>
      <c r="AK98" s="1">
        <f t="shared" si="29"/>
        <v>0</v>
      </c>
      <c r="AL98" s="1">
        <f t="shared" si="30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141</v>
      </c>
      <c r="B99" s="1" t="s">
        <v>42</v>
      </c>
      <c r="C99" s="1"/>
      <c r="D99" s="1"/>
      <c r="E99" s="1"/>
      <c r="F99" s="1"/>
      <c r="G99" s="8">
        <v>0.18</v>
      </c>
      <c r="H99" s="1" t="e">
        <v>#N/A</v>
      </c>
      <c r="I99" s="1" t="s">
        <v>43</v>
      </c>
      <c r="J99" s="1"/>
      <c r="K99" s="1"/>
      <c r="L99" s="1">
        <f t="shared" si="24"/>
        <v>0</v>
      </c>
      <c r="M99" s="1">
        <f t="shared" si="25"/>
        <v>0</v>
      </c>
      <c r="N99" s="1"/>
      <c r="O99" s="1">
        <v>0</v>
      </c>
      <c r="P99" s="1"/>
      <c r="Q99" s="1">
        <f t="shared" si="26"/>
        <v>0</v>
      </c>
      <c r="R99" s="5">
        <v>30</v>
      </c>
      <c r="S99" s="5">
        <f t="shared" si="31"/>
        <v>30</v>
      </c>
      <c r="T99" s="5">
        <f t="shared" si="28"/>
        <v>30</v>
      </c>
      <c r="U99" s="5"/>
      <c r="V99" s="5">
        <v>30</v>
      </c>
      <c r="W99" s="1"/>
      <c r="X99" s="1" t="e">
        <f t="shared" si="32"/>
        <v>#DIV/0!</v>
      </c>
      <c r="Y99" s="1" t="e">
        <f t="shared" si="27"/>
        <v>#DIV/0!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9.1999999999999993</v>
      </c>
      <c r="AG99" s="1">
        <v>14.6</v>
      </c>
      <c r="AH99" s="1">
        <v>0</v>
      </c>
      <c r="AI99" s="1">
        <v>0</v>
      </c>
      <c r="AJ99" s="10" t="s">
        <v>142</v>
      </c>
      <c r="AK99" s="1">
        <f t="shared" si="29"/>
        <v>5.3999999999999995</v>
      </c>
      <c r="AL99" s="1">
        <f t="shared" si="30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143</v>
      </c>
      <c r="B100" s="1" t="s">
        <v>42</v>
      </c>
      <c r="C100" s="1"/>
      <c r="D100" s="1"/>
      <c r="E100" s="1"/>
      <c r="F100" s="1"/>
      <c r="G100" s="8">
        <v>0.18</v>
      </c>
      <c r="H100" s="1" t="e">
        <v>#N/A</v>
      </c>
      <c r="I100" s="1" t="s">
        <v>43</v>
      </c>
      <c r="J100" s="1"/>
      <c r="K100" s="1"/>
      <c r="L100" s="1">
        <f t="shared" si="24"/>
        <v>0</v>
      </c>
      <c r="M100" s="1">
        <f t="shared" si="25"/>
        <v>0</v>
      </c>
      <c r="N100" s="1"/>
      <c r="O100" s="1">
        <v>30</v>
      </c>
      <c r="P100" s="1"/>
      <c r="Q100" s="1">
        <f t="shared" si="26"/>
        <v>0</v>
      </c>
      <c r="R100" s="5"/>
      <c r="S100" s="5">
        <v>30</v>
      </c>
      <c r="T100" s="5">
        <f t="shared" si="28"/>
        <v>30</v>
      </c>
      <c r="U100" s="5"/>
      <c r="V100" s="5">
        <v>30</v>
      </c>
      <c r="W100" s="1"/>
      <c r="X100" s="1" t="e">
        <f t="shared" si="32"/>
        <v>#DIV/0!</v>
      </c>
      <c r="Y100" s="1" t="e">
        <f t="shared" si="27"/>
        <v>#DIV/0!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3.2</v>
      </c>
      <c r="AF100" s="1">
        <v>14.4</v>
      </c>
      <c r="AG100" s="1">
        <v>13.8</v>
      </c>
      <c r="AH100" s="1">
        <v>0</v>
      </c>
      <c r="AI100" s="1">
        <v>0</v>
      </c>
      <c r="AJ100" s="10" t="s">
        <v>142</v>
      </c>
      <c r="AK100" s="1">
        <f t="shared" si="29"/>
        <v>5.3999999999999995</v>
      </c>
      <c r="AL100" s="1">
        <f t="shared" si="30"/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42</v>
      </c>
      <c r="C101" s="1"/>
      <c r="D101" s="1"/>
      <c r="E101" s="1"/>
      <c r="F101" s="1"/>
      <c r="G101" s="8">
        <v>0.18</v>
      </c>
      <c r="H101" s="1" t="e">
        <v>#N/A</v>
      </c>
      <c r="I101" s="1" t="s">
        <v>43</v>
      </c>
      <c r="J101" s="1"/>
      <c r="K101" s="1"/>
      <c r="L101" s="1">
        <f t="shared" si="24"/>
        <v>0</v>
      </c>
      <c r="M101" s="1">
        <f t="shared" si="25"/>
        <v>0</v>
      </c>
      <c r="N101" s="1"/>
      <c r="O101" s="1">
        <v>30</v>
      </c>
      <c r="P101" s="1"/>
      <c r="Q101" s="1">
        <f t="shared" si="26"/>
        <v>0</v>
      </c>
      <c r="R101" s="5"/>
      <c r="S101" s="5">
        <v>30</v>
      </c>
      <c r="T101" s="5">
        <f t="shared" si="28"/>
        <v>30</v>
      </c>
      <c r="U101" s="5"/>
      <c r="V101" s="5">
        <v>30</v>
      </c>
      <c r="W101" s="1"/>
      <c r="X101" s="1" t="e">
        <f t="shared" si="32"/>
        <v>#DIV/0!</v>
      </c>
      <c r="Y101" s="1" t="e">
        <f t="shared" si="27"/>
        <v>#DIV/0!</v>
      </c>
      <c r="Z101" s="1">
        <v>0</v>
      </c>
      <c r="AA101" s="1">
        <v>0</v>
      </c>
      <c r="AB101" s="1">
        <v>-0.2</v>
      </c>
      <c r="AC101" s="1">
        <v>0</v>
      </c>
      <c r="AD101" s="1">
        <v>0</v>
      </c>
      <c r="AE101" s="1">
        <v>0</v>
      </c>
      <c r="AF101" s="1">
        <v>15.2</v>
      </c>
      <c r="AG101" s="1">
        <v>8.8000000000000007</v>
      </c>
      <c r="AH101" s="1">
        <v>0</v>
      </c>
      <c r="AI101" s="1">
        <v>0</v>
      </c>
      <c r="AJ101" s="10" t="s">
        <v>142</v>
      </c>
      <c r="AK101" s="1">
        <f t="shared" si="29"/>
        <v>5.3999999999999995</v>
      </c>
      <c r="AL101" s="1">
        <f t="shared" si="30"/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42</v>
      </c>
      <c r="C102" s="1"/>
      <c r="D102" s="1"/>
      <c r="E102" s="1"/>
      <c r="F102" s="1"/>
      <c r="G102" s="8">
        <v>0.18</v>
      </c>
      <c r="H102" s="1" t="e">
        <v>#N/A</v>
      </c>
      <c r="I102" s="1" t="s">
        <v>43</v>
      </c>
      <c r="J102" s="1"/>
      <c r="K102" s="1"/>
      <c r="L102" s="1">
        <f t="shared" ref="L102:L114" si="35">E102-K102</f>
        <v>0</v>
      </c>
      <c r="M102" s="1">
        <f t="shared" ref="M102:M114" si="36">E102-N102</f>
        <v>0</v>
      </c>
      <c r="N102" s="1"/>
      <c r="O102" s="1">
        <v>30</v>
      </c>
      <c r="P102" s="1"/>
      <c r="Q102" s="1">
        <f t="shared" ref="Q102:Q114" si="37">M102/5</f>
        <v>0</v>
      </c>
      <c r="R102" s="5"/>
      <c r="S102" s="5">
        <v>30</v>
      </c>
      <c r="T102" s="5">
        <f t="shared" si="28"/>
        <v>30</v>
      </c>
      <c r="U102" s="5"/>
      <c r="V102" s="5">
        <v>30</v>
      </c>
      <c r="W102" s="1"/>
      <c r="X102" s="1" t="e">
        <f t="shared" si="32"/>
        <v>#DIV/0!</v>
      </c>
      <c r="Y102" s="1" t="e">
        <f t="shared" ref="Y102:Y114" si="38">(F102+O102+P102)/Q102</f>
        <v>#DIV/0!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0" t="s">
        <v>142</v>
      </c>
      <c r="AK102" s="1">
        <f t="shared" si="29"/>
        <v>5.3999999999999995</v>
      </c>
      <c r="AL102" s="1">
        <f t="shared" si="30"/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146</v>
      </c>
      <c r="B103" s="1" t="s">
        <v>42</v>
      </c>
      <c r="C103" s="1"/>
      <c r="D103" s="1"/>
      <c r="E103" s="1"/>
      <c r="F103" s="1"/>
      <c r="G103" s="8">
        <v>0.18</v>
      </c>
      <c r="H103" s="1">
        <v>120</v>
      </c>
      <c r="I103" s="1" t="s">
        <v>43</v>
      </c>
      <c r="J103" s="1"/>
      <c r="K103" s="1"/>
      <c r="L103" s="1">
        <f t="shared" si="35"/>
        <v>0</v>
      </c>
      <c r="M103" s="1">
        <f t="shared" si="36"/>
        <v>0</v>
      </c>
      <c r="N103" s="1"/>
      <c r="O103" s="1">
        <v>50</v>
      </c>
      <c r="P103" s="1"/>
      <c r="Q103" s="1">
        <f t="shared" si="37"/>
        <v>0</v>
      </c>
      <c r="R103" s="5"/>
      <c r="S103" s="5">
        <v>30</v>
      </c>
      <c r="T103" s="5">
        <f t="shared" si="28"/>
        <v>30</v>
      </c>
      <c r="U103" s="5"/>
      <c r="V103" s="5">
        <v>30</v>
      </c>
      <c r="W103" s="1"/>
      <c r="X103" s="1" t="e">
        <f t="shared" si="32"/>
        <v>#DIV/0!</v>
      </c>
      <c r="Y103" s="1" t="e">
        <f t="shared" si="38"/>
        <v>#DIV/0!</v>
      </c>
      <c r="Z103" s="1">
        <v>0</v>
      </c>
      <c r="AA103" s="1">
        <v>0</v>
      </c>
      <c r="AB103" s="1">
        <v>6</v>
      </c>
      <c r="AC103" s="1">
        <v>3.6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0" t="s">
        <v>142</v>
      </c>
      <c r="AK103" s="1">
        <f t="shared" si="29"/>
        <v>5.3999999999999995</v>
      </c>
      <c r="AL103" s="1">
        <f t="shared" si="30"/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147</v>
      </c>
      <c r="B104" s="1" t="s">
        <v>42</v>
      </c>
      <c r="C104" s="1">
        <v>514</v>
      </c>
      <c r="D104" s="1">
        <v>1158</v>
      </c>
      <c r="E104" s="1">
        <v>694</v>
      </c>
      <c r="F104" s="1">
        <v>675</v>
      </c>
      <c r="G104" s="8">
        <v>0.28000000000000003</v>
      </c>
      <c r="H104" s="1">
        <v>50</v>
      </c>
      <c r="I104" s="1" t="s">
        <v>43</v>
      </c>
      <c r="J104" s="1"/>
      <c r="K104" s="1">
        <v>420</v>
      </c>
      <c r="L104" s="1">
        <f t="shared" si="35"/>
        <v>274</v>
      </c>
      <c r="M104" s="1">
        <f t="shared" si="36"/>
        <v>414</v>
      </c>
      <c r="N104" s="1">
        <v>280</v>
      </c>
      <c r="O104" s="1">
        <v>70</v>
      </c>
      <c r="P104" s="1">
        <v>100</v>
      </c>
      <c r="Q104" s="1">
        <f t="shared" si="37"/>
        <v>82.8</v>
      </c>
      <c r="R104" s="5">
        <f t="shared" ref="R104" si="39">14*Q104-P104-O104-F104</f>
        <v>314.20000000000005</v>
      </c>
      <c r="S104" s="5">
        <v>350</v>
      </c>
      <c r="T104" s="5">
        <f t="shared" si="28"/>
        <v>190</v>
      </c>
      <c r="U104" s="5">
        <v>160</v>
      </c>
      <c r="V104" s="5">
        <v>350</v>
      </c>
      <c r="W104" s="1"/>
      <c r="X104" s="1">
        <f t="shared" si="32"/>
        <v>14.432367149758454</v>
      </c>
      <c r="Y104" s="1">
        <f t="shared" si="38"/>
        <v>10.205314009661835</v>
      </c>
      <c r="Z104" s="1">
        <v>74.2</v>
      </c>
      <c r="AA104" s="1">
        <v>88.2</v>
      </c>
      <c r="AB104" s="1">
        <v>88.2</v>
      </c>
      <c r="AC104" s="1">
        <v>99</v>
      </c>
      <c r="AD104" s="1">
        <v>70.400000000000006</v>
      </c>
      <c r="AE104" s="1">
        <v>75</v>
      </c>
      <c r="AF104" s="1">
        <v>62.8</v>
      </c>
      <c r="AG104" s="1">
        <v>81</v>
      </c>
      <c r="AH104" s="1">
        <v>76</v>
      </c>
      <c r="AI104" s="1">
        <v>28.2</v>
      </c>
      <c r="AJ104" s="1" t="s">
        <v>148</v>
      </c>
      <c r="AK104" s="1">
        <f t="shared" si="29"/>
        <v>53.2</v>
      </c>
      <c r="AL104" s="1">
        <f t="shared" si="30"/>
        <v>44.800000000000004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149</v>
      </c>
      <c r="B105" s="11" t="s">
        <v>42</v>
      </c>
      <c r="C105" s="11"/>
      <c r="D105" s="11">
        <v>96</v>
      </c>
      <c r="E105" s="11">
        <v>96</v>
      </c>
      <c r="F105" s="11"/>
      <c r="G105" s="12">
        <v>0</v>
      </c>
      <c r="H105" s="11" t="e">
        <v>#N/A</v>
      </c>
      <c r="I105" s="11" t="s">
        <v>39</v>
      </c>
      <c r="J105" s="11"/>
      <c r="K105" s="11"/>
      <c r="L105" s="11">
        <f t="shared" si="35"/>
        <v>96</v>
      </c>
      <c r="M105" s="11">
        <f t="shared" si="36"/>
        <v>0</v>
      </c>
      <c r="N105" s="11">
        <v>96</v>
      </c>
      <c r="O105" s="11">
        <v>0</v>
      </c>
      <c r="P105" s="11"/>
      <c r="Q105" s="11">
        <f t="shared" si="37"/>
        <v>0</v>
      </c>
      <c r="R105" s="13"/>
      <c r="S105" s="5">
        <f t="shared" si="31"/>
        <v>0</v>
      </c>
      <c r="T105" s="5">
        <f t="shared" si="28"/>
        <v>0</v>
      </c>
      <c r="U105" s="5"/>
      <c r="V105" s="13"/>
      <c r="W105" s="11"/>
      <c r="X105" s="1" t="e">
        <f t="shared" si="32"/>
        <v>#DIV/0!</v>
      </c>
      <c r="Y105" s="11" t="e">
        <f t="shared" si="38"/>
        <v>#DIV/0!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/>
      <c r="AK105" s="1">
        <f t="shared" si="29"/>
        <v>0</v>
      </c>
      <c r="AL105" s="1">
        <f t="shared" si="30"/>
        <v>0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150</v>
      </c>
      <c r="B106" s="1" t="s">
        <v>42</v>
      </c>
      <c r="C106" s="1">
        <v>390</v>
      </c>
      <c r="D106" s="1">
        <v>885</v>
      </c>
      <c r="E106" s="1">
        <v>776</v>
      </c>
      <c r="F106" s="1">
        <v>272</v>
      </c>
      <c r="G106" s="8">
        <v>0.28000000000000003</v>
      </c>
      <c r="H106" s="1">
        <v>45</v>
      </c>
      <c r="I106" s="1" t="s">
        <v>43</v>
      </c>
      <c r="J106" s="1"/>
      <c r="K106" s="1">
        <v>399</v>
      </c>
      <c r="L106" s="1">
        <f t="shared" si="35"/>
        <v>377</v>
      </c>
      <c r="M106" s="1">
        <f t="shared" si="36"/>
        <v>400</v>
      </c>
      <c r="N106" s="1">
        <v>376</v>
      </c>
      <c r="O106" s="1">
        <v>350</v>
      </c>
      <c r="P106" s="1">
        <v>100</v>
      </c>
      <c r="Q106" s="1">
        <f t="shared" si="37"/>
        <v>80</v>
      </c>
      <c r="R106" s="5">
        <f t="shared" ref="R106:R109" si="40">14*Q106-P106-O106-F106</f>
        <v>398</v>
      </c>
      <c r="S106" s="5">
        <v>400</v>
      </c>
      <c r="T106" s="5">
        <f t="shared" si="28"/>
        <v>250</v>
      </c>
      <c r="U106" s="5">
        <v>150</v>
      </c>
      <c r="V106" s="5">
        <v>400</v>
      </c>
      <c r="W106" s="1"/>
      <c r="X106" s="1">
        <f t="shared" si="32"/>
        <v>14.025</v>
      </c>
      <c r="Y106" s="1">
        <f t="shared" si="38"/>
        <v>9.0250000000000004</v>
      </c>
      <c r="Z106" s="1">
        <v>86.8</v>
      </c>
      <c r="AA106" s="1">
        <v>78.8</v>
      </c>
      <c r="AB106" s="1">
        <v>80.599999999999994</v>
      </c>
      <c r="AC106" s="1">
        <v>106.4</v>
      </c>
      <c r="AD106" s="1">
        <v>66.8</v>
      </c>
      <c r="AE106" s="1">
        <v>79.8</v>
      </c>
      <c r="AF106" s="1">
        <v>87.2</v>
      </c>
      <c r="AG106" s="1">
        <v>93.2</v>
      </c>
      <c r="AH106" s="1">
        <v>75</v>
      </c>
      <c r="AI106" s="1">
        <v>54</v>
      </c>
      <c r="AJ106" s="1" t="s">
        <v>151</v>
      </c>
      <c r="AK106" s="1">
        <f t="shared" si="29"/>
        <v>70</v>
      </c>
      <c r="AL106" s="1">
        <f t="shared" si="30"/>
        <v>42.000000000000007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152</v>
      </c>
      <c r="B107" s="1" t="s">
        <v>42</v>
      </c>
      <c r="C107" s="1">
        <v>128</v>
      </c>
      <c r="D107" s="1">
        <v>309</v>
      </c>
      <c r="E107" s="1">
        <v>299</v>
      </c>
      <c r="F107" s="1">
        <v>103</v>
      </c>
      <c r="G107" s="8">
        <v>0.28000000000000003</v>
      </c>
      <c r="H107" s="1">
        <v>45</v>
      </c>
      <c r="I107" s="1" t="s">
        <v>43</v>
      </c>
      <c r="J107" s="1"/>
      <c r="K107" s="1">
        <v>148</v>
      </c>
      <c r="L107" s="1">
        <f t="shared" si="35"/>
        <v>151</v>
      </c>
      <c r="M107" s="1">
        <f t="shared" si="36"/>
        <v>147</v>
      </c>
      <c r="N107" s="1">
        <v>152</v>
      </c>
      <c r="O107" s="1">
        <v>60</v>
      </c>
      <c r="P107" s="1"/>
      <c r="Q107" s="1">
        <f t="shared" si="37"/>
        <v>29.4</v>
      </c>
      <c r="R107" s="5">
        <f t="shared" si="40"/>
        <v>248.59999999999997</v>
      </c>
      <c r="S107" s="5">
        <v>250</v>
      </c>
      <c r="T107" s="5">
        <f t="shared" si="28"/>
        <v>150</v>
      </c>
      <c r="U107" s="5">
        <v>100</v>
      </c>
      <c r="V107" s="5">
        <v>250</v>
      </c>
      <c r="W107" s="1"/>
      <c r="X107" s="1">
        <f t="shared" si="32"/>
        <v>14.047619047619047</v>
      </c>
      <c r="Y107" s="1">
        <f t="shared" si="38"/>
        <v>5.5442176870748305</v>
      </c>
      <c r="Z107" s="1">
        <v>23.6</v>
      </c>
      <c r="AA107" s="1">
        <v>32.200000000000003</v>
      </c>
      <c r="AB107" s="1">
        <v>16.8</v>
      </c>
      <c r="AC107" s="1">
        <v>33.6</v>
      </c>
      <c r="AD107" s="1">
        <v>28</v>
      </c>
      <c r="AE107" s="1">
        <v>24.6</v>
      </c>
      <c r="AF107" s="1">
        <v>26.2</v>
      </c>
      <c r="AG107" s="1">
        <v>41.2</v>
      </c>
      <c r="AH107" s="1">
        <v>34.799999999999997</v>
      </c>
      <c r="AI107" s="1">
        <v>27.8</v>
      </c>
      <c r="AJ107" s="1" t="s">
        <v>153</v>
      </c>
      <c r="AK107" s="1">
        <f t="shared" si="29"/>
        <v>42.000000000000007</v>
      </c>
      <c r="AL107" s="1">
        <f t="shared" si="30"/>
        <v>28.000000000000004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154</v>
      </c>
      <c r="B108" s="1" t="s">
        <v>42</v>
      </c>
      <c r="C108" s="1">
        <v>249</v>
      </c>
      <c r="D108" s="1">
        <v>755</v>
      </c>
      <c r="E108" s="1">
        <v>501</v>
      </c>
      <c r="F108" s="1">
        <v>336</v>
      </c>
      <c r="G108" s="8">
        <v>0.28000000000000003</v>
      </c>
      <c r="H108" s="1">
        <v>45</v>
      </c>
      <c r="I108" s="1" t="s">
        <v>43</v>
      </c>
      <c r="J108" s="1"/>
      <c r="K108" s="1">
        <v>226</v>
      </c>
      <c r="L108" s="1">
        <f t="shared" si="35"/>
        <v>275</v>
      </c>
      <c r="M108" s="1">
        <f t="shared" si="36"/>
        <v>221</v>
      </c>
      <c r="N108" s="1">
        <v>280</v>
      </c>
      <c r="O108" s="1">
        <v>0</v>
      </c>
      <c r="P108" s="1"/>
      <c r="Q108" s="1">
        <f t="shared" si="37"/>
        <v>44.2</v>
      </c>
      <c r="R108" s="5">
        <f t="shared" si="40"/>
        <v>282.80000000000007</v>
      </c>
      <c r="S108" s="5">
        <v>300</v>
      </c>
      <c r="T108" s="5">
        <f t="shared" si="28"/>
        <v>200</v>
      </c>
      <c r="U108" s="5">
        <v>100</v>
      </c>
      <c r="V108" s="5">
        <v>300</v>
      </c>
      <c r="W108" s="1"/>
      <c r="X108" s="1">
        <f t="shared" si="32"/>
        <v>14.389140271493211</v>
      </c>
      <c r="Y108" s="1">
        <f t="shared" si="38"/>
        <v>7.6018099547511309</v>
      </c>
      <c r="Z108" s="1">
        <v>40.799999999999997</v>
      </c>
      <c r="AA108" s="1">
        <v>63.2</v>
      </c>
      <c r="AB108" s="1">
        <v>38.200000000000003</v>
      </c>
      <c r="AC108" s="1">
        <v>68.2</v>
      </c>
      <c r="AD108" s="1">
        <v>46.8</v>
      </c>
      <c r="AE108" s="1">
        <v>48.6</v>
      </c>
      <c r="AF108" s="1">
        <v>44.4</v>
      </c>
      <c r="AG108" s="1">
        <v>46.6</v>
      </c>
      <c r="AH108" s="1">
        <v>39.200000000000003</v>
      </c>
      <c r="AI108" s="1">
        <v>38</v>
      </c>
      <c r="AJ108" s="1" t="s">
        <v>155</v>
      </c>
      <c r="AK108" s="1">
        <f t="shared" si="29"/>
        <v>56.000000000000007</v>
      </c>
      <c r="AL108" s="1">
        <f t="shared" si="30"/>
        <v>28.000000000000004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156</v>
      </c>
      <c r="B109" s="1" t="s">
        <v>42</v>
      </c>
      <c r="C109" s="1"/>
      <c r="D109" s="1">
        <v>274</v>
      </c>
      <c r="E109" s="1">
        <v>175</v>
      </c>
      <c r="F109" s="1">
        <v>90</v>
      </c>
      <c r="G109" s="8">
        <v>0.33</v>
      </c>
      <c r="H109" s="1">
        <v>45</v>
      </c>
      <c r="I109" s="1" t="s">
        <v>43</v>
      </c>
      <c r="J109" s="1"/>
      <c r="K109" s="1">
        <v>91</v>
      </c>
      <c r="L109" s="1">
        <f t="shared" si="35"/>
        <v>84</v>
      </c>
      <c r="M109" s="1">
        <f t="shared" si="36"/>
        <v>95</v>
      </c>
      <c r="N109" s="1">
        <v>80</v>
      </c>
      <c r="O109" s="1">
        <v>60</v>
      </c>
      <c r="P109" s="1">
        <v>40</v>
      </c>
      <c r="Q109" s="1">
        <f t="shared" si="37"/>
        <v>19</v>
      </c>
      <c r="R109" s="5">
        <f t="shared" si="40"/>
        <v>76</v>
      </c>
      <c r="S109" s="5">
        <v>100</v>
      </c>
      <c r="T109" s="5">
        <f t="shared" si="28"/>
        <v>60</v>
      </c>
      <c r="U109" s="5">
        <v>40</v>
      </c>
      <c r="V109" s="5">
        <v>100</v>
      </c>
      <c r="W109" s="1"/>
      <c r="X109" s="1">
        <f t="shared" si="32"/>
        <v>15.263157894736842</v>
      </c>
      <c r="Y109" s="1">
        <f t="shared" si="38"/>
        <v>10</v>
      </c>
      <c r="Z109" s="1">
        <v>11.2</v>
      </c>
      <c r="AA109" s="1">
        <v>24.6</v>
      </c>
      <c r="AB109" s="1">
        <v>7.4</v>
      </c>
      <c r="AC109" s="1">
        <v>9.1999999999999993</v>
      </c>
      <c r="AD109" s="1">
        <v>18</v>
      </c>
      <c r="AE109" s="1">
        <v>6</v>
      </c>
      <c r="AF109" s="1">
        <v>0</v>
      </c>
      <c r="AG109" s="1">
        <v>9.6</v>
      </c>
      <c r="AH109" s="1">
        <v>0</v>
      </c>
      <c r="AI109" s="1">
        <v>0</v>
      </c>
      <c r="AJ109" s="1" t="s">
        <v>157</v>
      </c>
      <c r="AK109" s="1">
        <f t="shared" si="29"/>
        <v>19.8</v>
      </c>
      <c r="AL109" s="1">
        <f t="shared" si="30"/>
        <v>13.200000000000001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158</v>
      </c>
      <c r="B110" s="11" t="s">
        <v>42</v>
      </c>
      <c r="C110" s="11"/>
      <c r="D110" s="11">
        <v>360</v>
      </c>
      <c r="E110" s="11">
        <v>162</v>
      </c>
      <c r="F110" s="11">
        <v>198</v>
      </c>
      <c r="G110" s="12">
        <v>0</v>
      </c>
      <c r="H110" s="11" t="e">
        <v>#N/A</v>
      </c>
      <c r="I110" s="11" t="s">
        <v>39</v>
      </c>
      <c r="J110" s="11"/>
      <c r="K110" s="11"/>
      <c r="L110" s="11">
        <f t="shared" si="35"/>
        <v>162</v>
      </c>
      <c r="M110" s="11">
        <f t="shared" si="36"/>
        <v>0</v>
      </c>
      <c r="N110" s="11">
        <v>162</v>
      </c>
      <c r="O110" s="11"/>
      <c r="P110" s="11"/>
      <c r="Q110" s="11">
        <f t="shared" si="37"/>
        <v>0</v>
      </c>
      <c r="R110" s="13"/>
      <c r="S110" s="5">
        <f t="shared" si="31"/>
        <v>0</v>
      </c>
      <c r="T110" s="5">
        <f t="shared" si="28"/>
        <v>0</v>
      </c>
      <c r="U110" s="5"/>
      <c r="V110" s="13"/>
      <c r="W110" s="11"/>
      <c r="X110" s="1" t="e">
        <f t="shared" si="32"/>
        <v>#DIV/0!</v>
      </c>
      <c r="Y110" s="11" t="e">
        <f t="shared" si="38"/>
        <v>#DIV/0!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4" t="s">
        <v>159</v>
      </c>
      <c r="AK110" s="1">
        <f t="shared" si="29"/>
        <v>0</v>
      </c>
      <c r="AL110" s="1">
        <f t="shared" si="30"/>
        <v>0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160</v>
      </c>
      <c r="B111" s="1" t="s">
        <v>42</v>
      </c>
      <c r="C111" s="1">
        <v>209</v>
      </c>
      <c r="D111" s="1">
        <v>1</v>
      </c>
      <c r="E111" s="1">
        <v>19</v>
      </c>
      <c r="F111" s="1">
        <v>187</v>
      </c>
      <c r="G111" s="8">
        <v>0.3</v>
      </c>
      <c r="H111" s="1" t="e">
        <v>#N/A</v>
      </c>
      <c r="I111" s="1" t="s">
        <v>43</v>
      </c>
      <c r="J111" s="1"/>
      <c r="K111" s="1">
        <v>20</v>
      </c>
      <c r="L111" s="1">
        <f t="shared" si="35"/>
        <v>-1</v>
      </c>
      <c r="M111" s="1">
        <f t="shared" si="36"/>
        <v>19</v>
      </c>
      <c r="N111" s="1"/>
      <c r="O111" s="1">
        <v>0</v>
      </c>
      <c r="P111" s="1"/>
      <c r="Q111" s="1">
        <f t="shared" si="37"/>
        <v>3.8</v>
      </c>
      <c r="R111" s="5"/>
      <c r="S111" s="5">
        <f t="shared" si="31"/>
        <v>0</v>
      </c>
      <c r="T111" s="5">
        <f t="shared" si="28"/>
        <v>0</v>
      </c>
      <c r="U111" s="5"/>
      <c r="V111" s="5"/>
      <c r="W111" s="1"/>
      <c r="X111" s="1">
        <f t="shared" si="32"/>
        <v>49.210526315789473</v>
      </c>
      <c r="Y111" s="1">
        <f t="shared" si="38"/>
        <v>49.210526315789473</v>
      </c>
      <c r="Z111" s="1">
        <v>4.4000000000000004</v>
      </c>
      <c r="AA111" s="1">
        <v>9</v>
      </c>
      <c r="AB111" s="1">
        <v>12.6</v>
      </c>
      <c r="AC111" s="1">
        <v>8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9" t="s">
        <v>168</v>
      </c>
      <c r="AK111" s="1">
        <f t="shared" si="29"/>
        <v>0</v>
      </c>
      <c r="AL111" s="1">
        <f t="shared" si="30"/>
        <v>0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1" t="s">
        <v>161</v>
      </c>
      <c r="B112" s="11" t="s">
        <v>42</v>
      </c>
      <c r="C112" s="11">
        <v>26</v>
      </c>
      <c r="D112" s="11">
        <v>189</v>
      </c>
      <c r="E112" s="18">
        <v>63</v>
      </c>
      <c r="F112" s="18">
        <v>141</v>
      </c>
      <c r="G112" s="12">
        <v>0</v>
      </c>
      <c r="H112" s="11" t="e">
        <v>#N/A</v>
      </c>
      <c r="I112" s="11" t="s">
        <v>39</v>
      </c>
      <c r="J112" s="11" t="s">
        <v>112</v>
      </c>
      <c r="K112" s="11">
        <v>42</v>
      </c>
      <c r="L112" s="11">
        <f t="shared" si="35"/>
        <v>21</v>
      </c>
      <c r="M112" s="11">
        <f t="shared" si="36"/>
        <v>21</v>
      </c>
      <c r="N112" s="18">
        <v>42</v>
      </c>
      <c r="O112" s="11">
        <v>0</v>
      </c>
      <c r="P112" s="11"/>
      <c r="Q112" s="11">
        <f t="shared" si="37"/>
        <v>4.2</v>
      </c>
      <c r="R112" s="13"/>
      <c r="S112" s="5">
        <f t="shared" si="31"/>
        <v>0</v>
      </c>
      <c r="T112" s="5">
        <f t="shared" si="28"/>
        <v>0</v>
      </c>
      <c r="U112" s="5"/>
      <c r="V112" s="13"/>
      <c r="W112" s="11"/>
      <c r="X112" s="1">
        <f t="shared" si="32"/>
        <v>33.571428571428569</v>
      </c>
      <c r="Y112" s="11">
        <f t="shared" si="38"/>
        <v>33.571428571428569</v>
      </c>
      <c r="Z112" s="11">
        <v>2</v>
      </c>
      <c r="AA112" s="11">
        <v>16.399999999999999</v>
      </c>
      <c r="AB112" s="11">
        <v>1.2</v>
      </c>
      <c r="AC112" s="11">
        <v>1.6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 t="s">
        <v>162</v>
      </c>
      <c r="AK112" s="1">
        <f t="shared" si="29"/>
        <v>0</v>
      </c>
      <c r="AL112" s="1">
        <f t="shared" si="30"/>
        <v>0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5" t="s">
        <v>163</v>
      </c>
      <c r="B113" s="15" t="s">
        <v>42</v>
      </c>
      <c r="C113" s="15">
        <v>11</v>
      </c>
      <c r="D113" s="15">
        <v>30</v>
      </c>
      <c r="E113" s="18">
        <v>22</v>
      </c>
      <c r="F113" s="18">
        <v>17</v>
      </c>
      <c r="G113" s="16">
        <v>0</v>
      </c>
      <c r="H113" s="15" t="e">
        <v>#N/A</v>
      </c>
      <c r="I113" s="15" t="s">
        <v>164</v>
      </c>
      <c r="J113" s="15" t="s">
        <v>116</v>
      </c>
      <c r="K113" s="15">
        <v>22</v>
      </c>
      <c r="L113" s="15">
        <f t="shared" si="35"/>
        <v>0</v>
      </c>
      <c r="M113" s="15">
        <f t="shared" si="36"/>
        <v>22</v>
      </c>
      <c r="N113" s="15"/>
      <c r="O113" s="15">
        <v>0</v>
      </c>
      <c r="P113" s="15"/>
      <c r="Q113" s="15">
        <f t="shared" si="37"/>
        <v>4.4000000000000004</v>
      </c>
      <c r="R113" s="17"/>
      <c r="S113" s="5">
        <f t="shared" si="31"/>
        <v>0</v>
      </c>
      <c r="T113" s="5">
        <f t="shared" si="28"/>
        <v>0</v>
      </c>
      <c r="U113" s="5"/>
      <c r="V113" s="17"/>
      <c r="W113" s="15"/>
      <c r="X113" s="1">
        <f t="shared" si="32"/>
        <v>3.8636363636363633</v>
      </c>
      <c r="Y113" s="15">
        <f t="shared" si="38"/>
        <v>3.8636363636363633</v>
      </c>
      <c r="Z113" s="15">
        <v>5.6</v>
      </c>
      <c r="AA113" s="15">
        <v>3.2</v>
      </c>
      <c r="AB113" s="15">
        <v>3.2</v>
      </c>
      <c r="AC113" s="15">
        <v>3.8</v>
      </c>
      <c r="AD113" s="15">
        <v>0.8</v>
      </c>
      <c r="AE113" s="15">
        <v>3.6</v>
      </c>
      <c r="AF113" s="15">
        <v>2.8</v>
      </c>
      <c r="AG113" s="15">
        <v>5</v>
      </c>
      <c r="AH113" s="15">
        <v>5.8</v>
      </c>
      <c r="AI113" s="15">
        <v>0.8</v>
      </c>
      <c r="AJ113" s="15"/>
      <c r="AK113" s="1">
        <f t="shared" si="29"/>
        <v>0</v>
      </c>
      <c r="AL113" s="1">
        <f t="shared" si="30"/>
        <v>0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5" t="s">
        <v>165</v>
      </c>
      <c r="B114" s="15" t="s">
        <v>38</v>
      </c>
      <c r="C114" s="15">
        <v>11.439</v>
      </c>
      <c r="D114" s="15">
        <v>50.725000000000001</v>
      </c>
      <c r="E114" s="18">
        <v>20.241</v>
      </c>
      <c r="F114" s="18">
        <v>31.158999999999999</v>
      </c>
      <c r="G114" s="16">
        <v>0</v>
      </c>
      <c r="H114" s="15" t="e">
        <v>#N/A</v>
      </c>
      <c r="I114" s="15" t="s">
        <v>164</v>
      </c>
      <c r="J114" s="15" t="s">
        <v>117</v>
      </c>
      <c r="K114" s="15">
        <v>17</v>
      </c>
      <c r="L114" s="15">
        <f t="shared" si="35"/>
        <v>3.2409999999999997</v>
      </c>
      <c r="M114" s="15">
        <f t="shared" si="36"/>
        <v>20.241</v>
      </c>
      <c r="N114" s="15"/>
      <c r="O114" s="15">
        <v>0</v>
      </c>
      <c r="P114" s="15"/>
      <c r="Q114" s="15">
        <f t="shared" si="37"/>
        <v>4.0481999999999996</v>
      </c>
      <c r="R114" s="17"/>
      <c r="S114" s="5">
        <f t="shared" si="31"/>
        <v>0</v>
      </c>
      <c r="T114" s="5">
        <f t="shared" si="28"/>
        <v>0</v>
      </c>
      <c r="U114" s="5"/>
      <c r="V114" s="17"/>
      <c r="W114" s="15"/>
      <c r="X114" s="1">
        <f t="shared" si="32"/>
        <v>7.6970011363074953</v>
      </c>
      <c r="Y114" s="15">
        <f t="shared" si="38"/>
        <v>7.6970011363074953</v>
      </c>
      <c r="Z114" s="15">
        <v>6.795399999999999</v>
      </c>
      <c r="AA114" s="15">
        <v>6.8453999999999997</v>
      </c>
      <c r="AB114" s="15">
        <v>6.5023999999999997</v>
      </c>
      <c r="AC114" s="15">
        <v>3.0152000000000001</v>
      </c>
      <c r="AD114" s="15">
        <v>4.3094000000000001</v>
      </c>
      <c r="AE114" s="15">
        <v>3.0771999999999999</v>
      </c>
      <c r="AF114" s="15">
        <v>4.0234000000000014</v>
      </c>
      <c r="AG114" s="15">
        <v>1.8595999999999999</v>
      </c>
      <c r="AH114" s="15">
        <v>4.9771999999999998</v>
      </c>
      <c r="AI114" s="15">
        <v>0</v>
      </c>
      <c r="AJ114" s="15"/>
      <c r="AK114" s="1">
        <f t="shared" si="29"/>
        <v>0</v>
      </c>
      <c r="AL114" s="1">
        <f t="shared" si="30"/>
        <v>0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K114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2025-07-15T14:04:12Z</dcterms:created>
  <dcterms:modified xsi:type="dcterms:W3CDTF">2025-07-22T13:28:48Z</dcterms:modified>
</cp:coreProperties>
</file>