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3" sheetId="2" state="hidden" r:id="rId2"/>
    <sheet xmlns:r="http://schemas.openxmlformats.org/officeDocument/2006/relationships" name="Лист2" sheetId="3" state="visible" r:id="rId3"/>
  </sheets>
  <externalReferences>
    <externalReference xmlns:r="http://schemas.openxmlformats.org/officeDocument/2006/relationships" r:id="rId4"/>
    <externalReference xmlns:r="http://schemas.openxmlformats.org/officeDocument/2006/relationships" r:id="rId5"/>
    <externalReference xmlns:r="http://schemas.openxmlformats.org/officeDocument/2006/relationships" r:id="rId6"/>
    <externalReference xmlns:r="http://schemas.openxmlformats.org/officeDocument/2006/relationships" r:id="rId7"/>
    <externalReference xmlns:r="http://schemas.openxmlformats.org/officeDocument/2006/relationships" r:id="rId8"/>
    <externalReference xmlns:r="http://schemas.openxmlformats.org/officeDocument/2006/relationships" r:id="rId9"/>
    <externalReference xmlns:r="http://schemas.openxmlformats.org/officeDocument/2006/relationships" r:id="rId10"/>
  </externalReferences>
  <definedNames>
    <definedName name="_xlnm._FilterDatabase" localSheetId="0" hidden="1">'Лист1'!$B$1:$B$491</definedName>
    <definedName name="_xlnm._FilterDatabase" localSheetId="1" hidden="1">'Лист3'!$A$1:$L$312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#,##0.000"/>
    <numFmt numFmtId="167" formatCode="#,##0.0"/>
  </numFmts>
  <fonts count="51"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Arial"/>
      <family val="2"/>
      <sz val="10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"/>
      <charset val="204"/>
      <family val="2"/>
      <b val="1"/>
      <sz val="10"/>
    </font>
    <font>
      <name val="Arial"/>
      <family val="2"/>
      <b val="1"/>
      <sz val="10"/>
    </font>
    <font>
      <name val="Arial"/>
      <charset val="204"/>
      <family val="2"/>
      <b val="1"/>
      <i val="1"/>
      <sz val="10"/>
    </font>
    <font>
      <name val="Arial"/>
      <charset val="204"/>
      <family val="2"/>
      <sz val="10"/>
    </font>
    <font>
      <name val="Arial Cyr"/>
      <charset val="204"/>
      <family val="2"/>
      <sz val="10"/>
    </font>
    <font>
      <name val="Arial Cyr"/>
      <charset val="204"/>
      <b val="1"/>
      <sz val="10"/>
    </font>
    <font>
      <name val="Arial Cyr"/>
      <charset val="204"/>
      <b val="1"/>
      <sz val="12"/>
    </font>
    <font>
      <name val="Arial"/>
      <charset val="204"/>
      <family val="2"/>
      <b val="1"/>
      <sz val="9"/>
    </font>
    <font>
      <name val="Arial Cyr"/>
      <charset val="204"/>
      <b val="1"/>
      <sz val="9"/>
    </font>
    <font>
      <name val="Arial Cyr"/>
      <charset val="204"/>
      <family val="2"/>
      <b val="1"/>
      <sz val="10"/>
    </font>
    <font>
      <name val="Arial Cyr"/>
      <charset val="204"/>
      <sz val="10"/>
    </font>
    <font>
      <name val="Arial"/>
      <charset val="204"/>
      <family val="2"/>
      <i val="1"/>
      <sz val="10"/>
    </font>
    <font>
      <name val="Arial"/>
      <charset val="204"/>
      <family val="2"/>
      <b val="1"/>
      <sz val="12"/>
    </font>
    <font>
      <name val="Arial Cyr"/>
      <charset val="204"/>
      <sz val="14"/>
    </font>
    <font>
      <name val="Arial"/>
      <charset val="204"/>
      <family val="2"/>
      <i val="1"/>
      <color indexed="10"/>
      <sz val="12"/>
    </font>
    <font>
      <name val="Arial Cyr"/>
      <charset val="204"/>
      <sz val="12"/>
    </font>
    <font>
      <name val="Arial Cyr"/>
      <charset val="204"/>
      <b val="1"/>
      <i val="1"/>
      <sz val="11"/>
    </font>
    <font>
      <name val="Arial Cyr"/>
      <charset val="204"/>
      <b val="1"/>
      <i val="1"/>
      <color indexed="8"/>
      <sz val="14"/>
    </font>
    <font>
      <name val="Arial Cyr"/>
      <charset val="204"/>
      <b val="1"/>
      <i val="1"/>
      <sz val="12"/>
    </font>
    <font>
      <name val="Arial Cyr"/>
      <charset val="204"/>
      <b val="1"/>
      <i val="1"/>
      <color indexed="10"/>
      <sz val="14"/>
    </font>
    <font>
      <name val="Arial Cyr"/>
      <charset val="204"/>
      <b val="1"/>
      <i val="1"/>
      <color indexed="8"/>
      <sz val="14"/>
    </font>
    <font>
      <name val="Arial Cyr"/>
      <charset val="204"/>
      <b val="1"/>
      <i val="1"/>
      <sz val="14"/>
      <u val="single"/>
    </font>
    <font>
      <name val="Arial"/>
      <family val="2"/>
      <sz val="8"/>
    </font>
    <font>
      <name val="Arial Cyr"/>
      <charset val="204"/>
      <i val="1"/>
      <sz val="12"/>
    </font>
    <font>
      <name val="Arial"/>
      <charset val="204"/>
      <family val="2"/>
      <b val="1"/>
      <sz val="12"/>
      <u val="single"/>
    </font>
    <font>
      <name val="Arial"/>
      <charset val="204"/>
      <family val="2"/>
      <color indexed="8"/>
      <sz val="10"/>
    </font>
    <font>
      <name val="Verdana"/>
      <family val="2"/>
      <color indexed="8"/>
      <sz val="10"/>
    </font>
    <font>
      <name val="Arial"/>
      <charset val="204"/>
      <family val="2"/>
      <b val="1"/>
      <i val="1"/>
      <sz val="12"/>
    </font>
    <font>
      <name val="Arial"/>
      <charset val="204"/>
      <family val="2"/>
      <b val="1"/>
      <i val="1"/>
      <color rgb="FF00FF00"/>
      <sz val="10"/>
    </font>
    <font>
      <name val="Arial"/>
      <charset val="204"/>
      <family val="2"/>
      <color theme="0"/>
      <sz val="10"/>
    </font>
    <font>
      <name val="Arial Cyr"/>
      <charset val="204"/>
      <b val="1"/>
      <sz val="14"/>
    </font>
    <font>
      <name val="Arial"/>
      <charset val="204"/>
      <family val="2"/>
      <sz val="12"/>
    </font>
  </fonts>
  <fills count="47">
    <fill>
      <patternFill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3" tint="0.7999816888943144"/>
        <bgColor indexed="64"/>
      </patternFill>
    </fill>
  </fills>
  <borders count="10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5">
    <xf numFmtId="0" fontId="29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41" fillId="0" borderId="0"/>
    <xf numFmtId="0" fontId="13" fillId="0" borderId="0"/>
    <xf numFmtId="0" fontId="14" fillId="3" borderId="0"/>
    <xf numFmtId="0" fontId="15" fillId="0" borderId="0"/>
    <xf numFmtId="0" fontId="13" fillId="23" borderId="8"/>
    <xf numFmtId="0" fontId="16" fillId="0" borderId="9"/>
    <xf numFmtId="0" fontId="17" fillId="0" borderId="0"/>
    <xf numFmtId="0" fontId="18" fillId="4" borderId="0"/>
    <xf numFmtId="0" fontId="41" fillId="0" borderId="0"/>
  </cellStyleXfs>
  <cellXfs count="1079">
    <xf numFmtId="0" fontId="0" fillId="0" borderId="0" pivotButton="0" quotePrefix="0" xfId="0"/>
    <xf numFmtId="3" fontId="0" fillId="0" borderId="0" pivotButton="0" quotePrefix="0" xfId="0"/>
    <xf numFmtId="0" fontId="29" fillId="0" borderId="0" pivotButton="0" quotePrefix="0" xfId="0"/>
    <xf numFmtId="4" fontId="0" fillId="0" borderId="0" pivotButton="0" quotePrefix="0" xfId="0"/>
    <xf numFmtId="0" fontId="0" fillId="24" borderId="10" pivotButton="0" quotePrefix="0" xfId="0"/>
    <xf numFmtId="4" fontId="25" fillId="25" borderId="11" pivotButton="0" quotePrefix="0" xfId="0"/>
    <xf numFmtId="3" fontId="24" fillId="25" borderId="13" applyAlignment="1" pivotButton="0" quotePrefix="0" xfId="0">
      <alignment horizontal="center"/>
    </xf>
    <xf numFmtId="0" fontId="24" fillId="25" borderId="14" applyAlignment="1" pivotButton="0" quotePrefix="0" xfId="0">
      <alignment horizontal="center"/>
    </xf>
    <xf numFmtId="0" fontId="24" fillId="25" borderId="11" applyAlignment="1" pivotButton="0" quotePrefix="0" xfId="0">
      <alignment horizontal="center"/>
    </xf>
    <xf numFmtId="0" fontId="21" fillId="0" borderId="15" applyAlignment="1" pivotButton="0" quotePrefix="0" xfId="37">
      <alignment horizontal="center" vertical="center"/>
    </xf>
    <xf numFmtId="49" fontId="21" fillId="0" borderId="15" applyAlignment="1" pivotButton="0" quotePrefix="0" xfId="37">
      <alignment horizontal="center" vertical="center"/>
    </xf>
    <xf numFmtId="14" fontId="37" fillId="29" borderId="14" applyAlignment="1" pivotButton="0" quotePrefix="0" xfId="0">
      <alignment horizontal="center"/>
    </xf>
    <xf numFmtId="49" fontId="21" fillId="0" borderId="18" applyAlignment="1" pivotButton="0" quotePrefix="0" xfId="37">
      <alignment horizontal="center" vertical="center"/>
    </xf>
    <xf numFmtId="0" fontId="0" fillId="0" borderId="0" pivotButton="0" quotePrefix="0" xfId="0"/>
    <xf numFmtId="3" fontId="24" fillId="0" borderId="22" applyAlignment="1" applyProtection="1" pivotButton="0" quotePrefix="0" xfId="0">
      <alignment horizontal="center"/>
      <protection locked="0" hidden="0"/>
    </xf>
    <xf numFmtId="3" fontId="24" fillId="0" borderId="23" applyAlignment="1" applyProtection="1" pivotButton="0" quotePrefix="0" xfId="0">
      <alignment horizontal="center"/>
      <protection locked="0" hidden="0"/>
    </xf>
    <xf numFmtId="0" fontId="22" fillId="0" borderId="24" applyAlignment="1" applyProtection="1" pivotButton="0" quotePrefix="0" xfId="37">
      <alignment horizontal="center"/>
      <protection locked="1" hidden="1"/>
    </xf>
    <xf numFmtId="0" fontId="22" fillId="0" borderId="25" applyAlignment="1" applyProtection="1" pivotButton="0" quotePrefix="0" xfId="37">
      <alignment horizontal="center"/>
      <protection locked="1" hidden="1"/>
    </xf>
    <xf numFmtId="0" fontId="22" fillId="0" borderId="26" applyAlignment="1" applyProtection="1" pivotButton="0" quotePrefix="0" xfId="37">
      <alignment horizontal="center"/>
      <protection locked="1" hidden="1"/>
    </xf>
    <xf numFmtId="1" fontId="22" fillId="0" borderId="24" applyAlignment="1" applyProtection="1" pivotButton="0" quotePrefix="0" xfId="37">
      <alignment horizontal="center"/>
      <protection locked="1" hidden="1"/>
    </xf>
    <xf numFmtId="0" fontId="22" fillId="0" borderId="25" applyAlignment="1" applyProtection="1" pivotButton="0" quotePrefix="0" xfId="37">
      <alignment horizontal="center" vertical="center"/>
      <protection locked="1" hidden="1"/>
    </xf>
    <xf numFmtId="0" fontId="22" fillId="0" borderId="24" applyAlignment="1" applyProtection="1" pivotButton="0" quotePrefix="0" xfId="37">
      <alignment horizontal="center" vertical="center"/>
      <protection locked="1" hidden="1"/>
    </xf>
    <xf numFmtId="0" fontId="22" fillId="0" borderId="26" applyAlignment="1" applyProtection="1" pivotButton="0" quotePrefix="0" xfId="37">
      <alignment horizontal="center" vertical="center"/>
      <protection locked="1" hidden="1"/>
    </xf>
    <xf numFmtId="0" fontId="22" fillId="0" borderId="24" applyAlignment="1" applyProtection="1" pivotButton="0" quotePrefix="0" xfId="37">
      <alignment horizontal="center" vertical="center"/>
      <protection locked="1" hidden="1"/>
    </xf>
    <xf numFmtId="0" fontId="21" fillId="0" borderId="27" applyAlignment="1" applyProtection="1" pivotButton="0" quotePrefix="0" xfId="37">
      <alignment horizontal="center" vertical="center"/>
      <protection locked="0" hidden="0"/>
    </xf>
    <xf numFmtId="0" fontId="21" fillId="0" borderId="10" applyAlignment="1" applyProtection="1" pivotButton="0" quotePrefix="0" xfId="37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22" fillId="0" borderId="28" applyAlignment="1" applyProtection="1" pivotButton="0" quotePrefix="0" xfId="37">
      <alignment horizontal="center"/>
      <protection locked="0" hidden="0"/>
    </xf>
    <xf numFmtId="0" fontId="22" fillId="0" borderId="24" applyAlignment="1" applyProtection="1" pivotButton="0" quotePrefix="0" xfId="37">
      <alignment horizontal="center"/>
      <protection locked="0" hidden="0"/>
    </xf>
    <xf numFmtId="0" fontId="22" fillId="0" borderId="29" applyAlignment="1" applyProtection="1" pivotButton="0" quotePrefix="0" xfId="37">
      <alignment horizontal="center"/>
      <protection locked="0" hidden="0"/>
    </xf>
    <xf numFmtId="0" fontId="22" fillId="0" borderId="25" applyAlignment="1" applyProtection="1" pivotButton="0" quotePrefix="0" xfId="37">
      <alignment horizontal="center"/>
      <protection locked="0" hidden="0"/>
    </xf>
    <xf numFmtId="0" fontId="22" fillId="0" borderId="30" applyAlignment="1" applyProtection="1" pivotButton="0" quotePrefix="0" xfId="37">
      <alignment horizontal="left"/>
      <protection locked="0" hidden="0"/>
    </xf>
    <xf numFmtId="0" fontId="22" fillId="0" borderId="31" applyAlignment="1" applyProtection="1" pivotButton="0" quotePrefix="0" xfId="37">
      <alignment horizontal="center"/>
      <protection locked="0" hidden="0"/>
    </xf>
    <xf numFmtId="0" fontId="22" fillId="0" borderId="32" applyAlignment="1" applyProtection="1" pivotButton="0" quotePrefix="0" xfId="0">
      <alignment horizontal="center"/>
      <protection locked="0" hidden="0"/>
    </xf>
    <xf numFmtId="0" fontId="22" fillId="0" borderId="26" applyAlignment="1" applyProtection="1" pivotButton="0" quotePrefix="0" xfId="37">
      <alignment horizontal="center"/>
      <protection locked="0" hidden="0"/>
    </xf>
    <xf numFmtId="0" fontId="22" fillId="0" borderId="26" applyAlignment="1" applyProtection="1" pivotButton="0" quotePrefix="0" xfId="37">
      <alignment horizontal="center"/>
      <protection locked="0" hidden="0"/>
    </xf>
    <xf numFmtId="2" fontId="22" fillId="0" borderId="26" applyAlignment="1" applyProtection="1" pivotButton="0" quotePrefix="0" xfId="37">
      <alignment horizontal="center"/>
      <protection locked="0" hidden="0"/>
    </xf>
    <xf numFmtId="0" fontId="26" fillId="24" borderId="0" applyAlignment="1" applyProtection="1" pivotButton="0" quotePrefix="0" xfId="37">
      <alignment horizontal="center"/>
      <protection locked="0" hidden="0"/>
    </xf>
    <xf numFmtId="3" fontId="27" fillId="24" borderId="34" applyAlignment="1" applyProtection="1" pivotButton="0" quotePrefix="0" xfId="0">
      <alignment horizontal="center"/>
      <protection locked="0" hidden="0"/>
    </xf>
    <xf numFmtId="3" fontId="27" fillId="24" borderId="16" applyAlignment="1" applyProtection="1" pivotButton="0" quotePrefix="0" xfId="0">
      <alignment horizontal="center"/>
      <protection locked="0" hidden="0"/>
    </xf>
    <xf numFmtId="0" fontId="26" fillId="30" borderId="11" applyAlignment="1" applyProtection="1" pivotButton="0" quotePrefix="0" xfId="37">
      <alignment horizontal="center"/>
      <protection locked="0" hidden="0"/>
    </xf>
    <xf numFmtId="0" fontId="26" fillId="30" borderId="27" applyAlignment="1" applyProtection="1" pivotButton="0" quotePrefix="0" xfId="37">
      <alignment horizontal="center"/>
      <protection locked="0" hidden="0"/>
    </xf>
    <xf numFmtId="9" fontId="26" fillId="30" borderId="15" applyAlignment="1" applyProtection="1" pivotButton="0" quotePrefix="0" xfId="37">
      <alignment horizontal="center"/>
      <protection locked="0" hidden="0"/>
    </xf>
    <xf numFmtId="3" fontId="27" fillId="30" borderId="12" applyAlignment="1" applyProtection="1" pivotButton="0" quotePrefix="0" xfId="0">
      <alignment horizontal="center"/>
      <protection locked="0" hidden="0"/>
    </xf>
    <xf numFmtId="0" fontId="21" fillId="0" borderId="11" applyAlignment="1" applyProtection="1" pivotButton="0" quotePrefix="0" xfId="37">
      <alignment vertical="center"/>
      <protection locked="0" hidden="0"/>
    </xf>
    <xf numFmtId="0" fontId="21" fillId="0" borderId="0" applyAlignment="1" applyProtection="1" pivotButton="0" quotePrefix="0" xfId="37">
      <alignment horizontal="center" vertical="center"/>
      <protection locked="0" hidden="0"/>
    </xf>
    <xf numFmtId="0" fontId="22" fillId="0" borderId="35" applyAlignment="1" applyProtection="1" pivotButton="0" quotePrefix="0" xfId="37">
      <alignment horizontal="center"/>
      <protection locked="0" hidden="0"/>
    </xf>
    <xf numFmtId="0" fontId="22" fillId="0" borderId="36" applyAlignment="1" applyProtection="1" pivotButton="0" quotePrefix="0" xfId="37">
      <alignment horizontal="center"/>
      <protection locked="0" hidden="0"/>
    </xf>
    <xf numFmtId="0" fontId="22" fillId="0" borderId="24" applyAlignment="1" applyProtection="1" pivotButton="0" quotePrefix="0" xfId="37">
      <alignment horizontal="center"/>
      <protection locked="0" hidden="0"/>
    </xf>
    <xf numFmtId="2" fontId="22" fillId="0" borderId="24" applyAlignment="1" applyProtection="1" pivotButton="0" quotePrefix="0" xfId="37">
      <alignment horizontal="center"/>
      <protection locked="0" hidden="0"/>
    </xf>
    <xf numFmtId="0" fontId="22" fillId="0" borderId="13" applyAlignment="1" applyProtection="1" pivotButton="0" quotePrefix="0" xfId="37">
      <alignment horizontal="center"/>
      <protection locked="0" hidden="0"/>
    </xf>
    <xf numFmtId="0" fontId="22" fillId="0" borderId="37" applyAlignment="1" applyProtection="1" pivotButton="0" quotePrefix="0" xfId="37">
      <alignment horizontal="center"/>
      <protection locked="0" hidden="0"/>
    </xf>
    <xf numFmtId="0" fontId="22" fillId="0" borderId="25" applyAlignment="1" applyProtection="1" pivotButton="0" quotePrefix="0" xfId="37">
      <alignment horizontal="center"/>
      <protection locked="0" hidden="0"/>
    </xf>
    <xf numFmtId="0" fontId="22" fillId="0" borderId="38" applyAlignment="1" applyProtection="1" pivotButton="0" quotePrefix="0" xfId="37">
      <alignment horizontal="center"/>
      <protection locked="0" hidden="0"/>
    </xf>
    <xf numFmtId="0" fontId="22" fillId="0" borderId="39" applyAlignment="1" applyProtection="1" pivotButton="0" quotePrefix="0" xfId="37">
      <alignment horizontal="center"/>
      <protection locked="0" hidden="0"/>
    </xf>
    <xf numFmtId="0" fontId="21" fillId="0" borderId="0" applyAlignment="1" applyProtection="1" pivotButton="0" quotePrefix="0" xfId="37">
      <alignment horizontal="center" vertical="center"/>
      <protection locked="0" hidden="0"/>
    </xf>
    <xf numFmtId="3" fontId="24" fillId="0" borderId="23" applyProtection="1" pivotButton="0" quotePrefix="0" xfId="0">
      <protection locked="0" hidden="0"/>
    </xf>
    <xf numFmtId="9" fontId="22" fillId="0" borderId="24" applyAlignment="1" applyProtection="1" pivotButton="0" quotePrefix="0" xfId="37">
      <alignment horizontal="center"/>
      <protection locked="0" hidden="0"/>
    </xf>
    <xf numFmtId="9" fontId="22" fillId="0" borderId="25" applyAlignment="1" applyProtection="1" pivotButton="0" quotePrefix="0" xfId="37">
      <alignment horizontal="center"/>
      <protection locked="0" hidden="0"/>
    </xf>
    <xf numFmtId="164" fontId="22" fillId="0" borderId="25" applyAlignment="1" applyProtection="1" pivotButton="0" quotePrefix="0" xfId="37">
      <alignment horizontal="center"/>
      <protection locked="0" hidden="0"/>
    </xf>
    <xf numFmtId="164" fontId="22" fillId="0" borderId="26" applyAlignment="1" applyProtection="1" pivotButton="0" quotePrefix="0" xfId="37">
      <alignment horizontal="center"/>
      <protection locked="0" hidden="0"/>
    </xf>
    <xf numFmtId="0" fontId="26" fillId="24" borderId="23" applyAlignment="1" applyProtection="1" pivotButton="0" quotePrefix="0" xfId="37">
      <alignment horizontal="center"/>
      <protection locked="0" hidden="0"/>
    </xf>
    <xf numFmtId="0" fontId="22" fillId="0" borderId="40" applyAlignment="1" applyProtection="1" pivotButton="0" quotePrefix="0" xfId="37">
      <alignment horizontal="center"/>
      <protection locked="0" hidden="0"/>
    </xf>
    <xf numFmtId="2" fontId="22" fillId="0" borderId="26" applyAlignment="1" applyProtection="1" pivotButton="0" quotePrefix="0" xfId="37">
      <alignment horizontal="center"/>
      <protection locked="0" hidden="0"/>
    </xf>
    <xf numFmtId="0" fontId="21" fillId="0" borderId="27" applyAlignment="1" applyProtection="1" pivotButton="0" quotePrefix="0" xfId="37">
      <alignment horizontal="center" vertical="center"/>
      <protection locked="0" hidden="0"/>
    </xf>
    <xf numFmtId="0" fontId="21" fillId="0" borderId="11" applyAlignment="1" applyProtection="1" pivotButton="0" quotePrefix="0" xfId="37">
      <alignment vertical="center"/>
      <protection locked="0" hidden="0"/>
    </xf>
    <xf numFmtId="0" fontId="22" fillId="0" borderId="42" applyAlignment="1" applyProtection="1" pivotButton="0" quotePrefix="0" xfId="0">
      <alignment horizontal="center"/>
      <protection locked="0" hidden="0"/>
    </xf>
    <xf numFmtId="164" fontId="22" fillId="0" borderId="24" applyAlignment="1" applyProtection="1" pivotButton="0" quotePrefix="0" xfId="37">
      <alignment horizontal="center"/>
      <protection locked="0" hidden="0"/>
    </xf>
    <xf numFmtId="0" fontId="22" fillId="0" borderId="43" applyAlignment="1" applyProtection="1" pivotButton="0" quotePrefix="0" xfId="0">
      <alignment horizontal="center"/>
      <protection locked="0" hidden="0"/>
    </xf>
    <xf numFmtId="0" fontId="22" fillId="0" borderId="44" applyAlignment="1" applyProtection="1" pivotButton="0" quotePrefix="0" xfId="37">
      <alignment horizontal="center"/>
      <protection locked="0" hidden="0"/>
    </xf>
    <xf numFmtId="0" fontId="21" fillId="0" borderId="0" applyAlignment="1" applyProtection="1" pivotButton="0" quotePrefix="0" xfId="37">
      <alignment horizontal="center" vertical="center" wrapText="1" shrinkToFit="1"/>
      <protection locked="0" hidden="0"/>
    </xf>
    <xf numFmtId="2" fontId="22" fillId="0" borderId="25" applyAlignment="1" applyProtection="1" pivotButton="0" quotePrefix="0" xfId="37">
      <alignment horizontal="center"/>
      <protection locked="0" hidden="0"/>
    </xf>
    <xf numFmtId="3" fontId="27" fillId="24" borderId="22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37">
      <alignment horizontal="center" vertical="center"/>
      <protection locked="0" hidden="0"/>
    </xf>
    <xf numFmtId="0" fontId="21" fillId="0" borderId="16" applyAlignment="1" applyProtection="1" pivotButton="0" quotePrefix="0" xfId="37">
      <alignment vertical="center"/>
      <protection locked="0" hidden="0"/>
    </xf>
    <xf numFmtId="1" fontId="22" fillId="0" borderId="24" applyAlignment="1" applyProtection="1" pivotButton="0" quotePrefix="0" xfId="37">
      <alignment horizontal="center"/>
      <protection locked="0" hidden="0"/>
    </xf>
    <xf numFmtId="0" fontId="19" fillId="0" borderId="45" applyAlignment="1" applyProtection="1" pivotButton="0" quotePrefix="0" xfId="37">
      <alignment horizontal="center"/>
      <protection locked="0" hidden="0"/>
    </xf>
    <xf numFmtId="0" fontId="22" fillId="0" borderId="18" applyAlignment="1" applyProtection="1" pivotButton="0" quotePrefix="0" xfId="37">
      <alignment horizontal="center"/>
      <protection locked="0" hidden="0"/>
    </xf>
    <xf numFmtId="164" fontId="22" fillId="0" borderId="15" applyAlignment="1" applyProtection="1" pivotButton="0" quotePrefix="0" xfId="37">
      <alignment horizontal="center"/>
      <protection locked="0" hidden="0"/>
    </xf>
    <xf numFmtId="2" fontId="22" fillId="0" borderId="15" applyAlignment="1" applyProtection="1" pivotButton="0" quotePrefix="0" xfId="37">
      <alignment horizontal="center"/>
      <protection locked="0" hidden="0"/>
    </xf>
    <xf numFmtId="0" fontId="22" fillId="0" borderId="36" applyAlignment="1" applyProtection="1" pivotButton="0" quotePrefix="0" xfId="37">
      <alignment horizontal="center"/>
      <protection locked="0" hidden="0"/>
    </xf>
    <xf numFmtId="0" fontId="22" fillId="0" borderId="36" applyAlignment="1" applyProtection="1" pivotButton="0" quotePrefix="0" xfId="0">
      <alignment horizontal="center"/>
      <protection locked="0" hidden="0"/>
    </xf>
    <xf numFmtId="9" fontId="22" fillId="0" borderId="24" applyAlignment="1" applyProtection="1" pivotButton="0" quotePrefix="0" xfId="0">
      <alignment horizontal="center"/>
      <protection locked="0" hidden="0"/>
    </xf>
    <xf numFmtId="0" fontId="22" fillId="0" borderId="39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37">
      <alignment horizontal="center" vertical="center" wrapText="1" shrinkToFit="1"/>
      <protection locked="0" hidden="0"/>
    </xf>
    <xf numFmtId="2" fontId="22" fillId="0" borderId="25" applyAlignment="1" applyProtection="1" pivotButton="0" quotePrefix="0" xfId="37">
      <alignment horizontal="center"/>
      <protection locked="0" hidden="0"/>
    </xf>
    <xf numFmtId="9" fontId="23" fillId="0" borderId="25" applyAlignment="1" applyProtection="1" pivotButton="0" quotePrefix="0" xfId="37">
      <alignment horizontal="center"/>
      <protection locked="0" hidden="0"/>
    </xf>
    <xf numFmtId="9" fontId="22" fillId="0" borderId="26" applyAlignment="1" applyProtection="1" pivotButton="0" quotePrefix="0" xfId="37">
      <alignment horizontal="center"/>
      <protection locked="0" hidden="0"/>
    </xf>
    <xf numFmtId="4" fontId="22" fillId="0" borderId="47" applyAlignment="1" applyProtection="1" pivotButton="0" quotePrefix="0" xfId="37">
      <alignment horizontal="center"/>
      <protection locked="0" hidden="0"/>
    </xf>
    <xf numFmtId="4" fontId="22" fillId="0" borderId="47" applyAlignment="1" applyProtection="1" pivotButton="0" quotePrefix="0" xfId="37">
      <alignment horizontal="center"/>
      <protection locked="0" hidden="0"/>
    </xf>
    <xf numFmtId="0" fontId="34" fillId="0" borderId="0" applyProtection="1" pivotButton="0" quotePrefix="0" xfId="0">
      <protection locked="0" hidden="0"/>
    </xf>
    <xf numFmtId="0" fontId="22" fillId="0" borderId="24" applyAlignment="1" applyProtection="1" pivotButton="0" quotePrefix="0" xfId="0">
      <alignment horizontal="center"/>
      <protection locked="0" hidden="0"/>
    </xf>
    <xf numFmtId="2" fontId="22" fillId="0" borderId="24" applyAlignment="1" applyProtection="1" pivotButton="0" quotePrefix="0" xfId="37">
      <alignment horizontal="center"/>
      <protection locked="0" hidden="0"/>
    </xf>
    <xf numFmtId="0" fontId="22" fillId="0" borderId="25" applyAlignment="1" applyProtection="1" pivotButton="0" quotePrefix="0" xfId="0">
      <alignment horizontal="center"/>
      <protection locked="0" hidden="0"/>
    </xf>
    <xf numFmtId="0" fontId="22" fillId="0" borderId="26" applyAlignment="1" applyProtection="1" pivotButton="0" quotePrefix="0" xfId="0">
      <alignment horizontal="center"/>
      <protection locked="0" hidden="0"/>
    </xf>
    <xf numFmtId="0" fontId="22" fillId="0" borderId="24" applyAlignment="1" applyProtection="1" pivotButton="0" quotePrefix="0" xfId="0">
      <alignment horizontal="center"/>
      <protection locked="0" hidden="0"/>
    </xf>
    <xf numFmtId="164" fontId="22" fillId="0" borderId="24" applyAlignment="1" applyProtection="1" pivotButton="0" quotePrefix="0" xfId="0">
      <alignment horizontal="center"/>
      <protection locked="0" hidden="0"/>
    </xf>
    <xf numFmtId="0" fontId="22" fillId="0" borderId="25" applyAlignment="1" applyProtection="1" pivotButton="0" quotePrefix="0" xfId="0">
      <alignment horizontal="center"/>
      <protection locked="0" hidden="0"/>
    </xf>
    <xf numFmtId="164" fontId="22" fillId="0" borderId="25" applyAlignment="1" applyProtection="1" pivotButton="0" quotePrefix="0" xfId="0">
      <alignment horizontal="center"/>
      <protection locked="0" hidden="0"/>
    </xf>
    <xf numFmtId="0" fontId="22" fillId="0" borderId="49" applyAlignment="1" applyProtection="1" pivotButton="0" quotePrefix="0" xfId="37">
      <alignment horizontal="left"/>
      <protection locked="0" hidden="0"/>
    </xf>
    <xf numFmtId="0" fontId="22" fillId="0" borderId="36" applyAlignment="1" applyProtection="1" pivotButton="0" quotePrefix="0" xfId="0">
      <alignment horizontal="center"/>
      <protection locked="0" hidden="0"/>
    </xf>
    <xf numFmtId="0" fontId="22" fillId="0" borderId="50" applyAlignment="1" applyProtection="1" pivotButton="0" quotePrefix="0" xfId="37">
      <alignment horizontal="left"/>
      <protection locked="0" hidden="0"/>
    </xf>
    <xf numFmtId="0" fontId="22" fillId="0" borderId="39" applyAlignment="1" applyProtection="1" pivotButton="0" quotePrefix="0" xfId="0">
      <alignment horizontal="center"/>
      <protection locked="0" hidden="0"/>
    </xf>
    <xf numFmtId="3" fontId="24" fillId="0" borderId="51" applyAlignment="1" applyProtection="1" pivotButton="0" quotePrefix="0" xfId="0">
      <alignment horizontal="center"/>
      <protection locked="0" hidden="0"/>
    </xf>
    <xf numFmtId="0" fontId="22" fillId="0" borderId="35" applyAlignment="1" applyProtection="1" pivotButton="0" quotePrefix="0" xfId="37">
      <alignment horizontal="center" vertical="center"/>
      <protection locked="0" hidden="0"/>
    </xf>
    <xf numFmtId="0" fontId="22" fillId="0" borderId="13" applyAlignment="1" applyProtection="1" pivotButton="0" quotePrefix="0" xfId="37">
      <alignment horizontal="center" vertical="center"/>
      <protection locked="0" hidden="0"/>
    </xf>
    <xf numFmtId="1" fontId="22" fillId="0" borderId="25" applyAlignment="1" applyProtection="1" pivotButton="0" quotePrefix="0" xfId="37">
      <alignment horizontal="center"/>
      <protection locked="0" hidden="0"/>
    </xf>
    <xf numFmtId="0" fontId="22" fillId="0" borderId="37" applyAlignment="1" applyProtection="1" pivotButton="0" quotePrefix="0" xfId="0">
      <alignment horizontal="center"/>
      <protection locked="0" hidden="0"/>
    </xf>
    <xf numFmtId="1" fontId="22" fillId="0" borderId="26" applyAlignment="1" applyProtection="1" pivotButton="0" quotePrefix="0" xfId="37">
      <alignment horizontal="center"/>
      <protection locked="0" hidden="0"/>
    </xf>
    <xf numFmtId="3" fontId="27" fillId="24" borderId="53" applyAlignment="1" applyProtection="1" pivotButton="0" quotePrefix="0" xfId="0">
      <alignment horizontal="center"/>
      <protection locked="0" hidden="0"/>
    </xf>
    <xf numFmtId="3" fontId="27" fillId="30" borderId="54" applyAlignment="1" applyProtection="1" pivotButton="0" quotePrefix="0" xfId="0">
      <alignment horizontal="center"/>
      <protection locked="0" hidden="0"/>
    </xf>
    <xf numFmtId="0" fontId="22" fillId="0" borderId="24" applyAlignment="1" applyProtection="1" pivotButton="0" quotePrefix="0" xfId="0">
      <alignment horizontal="center" vertical="center"/>
      <protection locked="0" hidden="0"/>
    </xf>
    <xf numFmtId="0" fontId="22" fillId="0" borderId="25" applyAlignment="1" applyProtection="1" pivotButton="0" quotePrefix="0" xfId="0">
      <alignment horizontal="center" vertical="center"/>
      <protection locked="0" hidden="0"/>
    </xf>
    <xf numFmtId="0" fontId="22" fillId="0" borderId="26" applyAlignment="1" applyProtection="1" pivotButton="0" quotePrefix="0" xfId="0">
      <alignment horizontal="center" vertical="center"/>
      <protection locked="0" hidden="0"/>
    </xf>
    <xf numFmtId="0" fontId="22" fillId="0" borderId="41" applyAlignment="1" applyProtection="1" pivotButton="0" quotePrefix="0" xfId="37">
      <alignment horizontal="center" vertical="center"/>
      <protection locked="0" hidden="0"/>
    </xf>
    <xf numFmtId="0" fontId="22" fillId="0" borderId="24" applyAlignment="1" applyProtection="1" pivotButton="0" quotePrefix="0" xfId="37">
      <alignment horizontal="center" vertical="center"/>
      <protection locked="0" hidden="0"/>
    </xf>
    <xf numFmtId="0" fontId="22" fillId="0" borderId="26" applyAlignment="1" applyProtection="1" pivotButton="0" quotePrefix="0" xfId="37">
      <alignment horizontal="center" vertical="center"/>
      <protection locked="0" hidden="0"/>
    </xf>
    <xf numFmtId="0" fontId="22" fillId="0" borderId="26" applyAlignment="1" applyProtection="1" pivotButton="0" quotePrefix="0" xfId="37">
      <alignment horizontal="center" vertical="center"/>
      <protection locked="0" hidden="0"/>
    </xf>
    <xf numFmtId="4" fontId="21" fillId="0" borderId="0" applyAlignment="1" applyProtection="1" pivotButton="0" quotePrefix="0" xfId="37">
      <alignment horizontal="center" vertical="center"/>
      <protection locked="0" hidden="0"/>
    </xf>
    <xf numFmtId="3" fontId="0" fillId="0" borderId="16" applyProtection="1" pivotButton="0" quotePrefix="0" xfId="0">
      <protection locked="0" hidden="0"/>
    </xf>
    <xf numFmtId="2" fontId="22" fillId="0" borderId="24" applyAlignment="1" applyProtection="1" pivotButton="0" quotePrefix="0" xfId="37">
      <alignment horizontal="center" vertical="center"/>
      <protection locked="0" hidden="0"/>
    </xf>
    <xf numFmtId="4" fontId="22" fillId="0" borderId="56" applyAlignment="1" applyProtection="1" pivotButton="0" quotePrefix="0" xfId="37">
      <alignment horizontal="center" vertical="center"/>
      <protection locked="0" hidden="0"/>
    </xf>
    <xf numFmtId="2" fontId="22" fillId="0" borderId="25" applyAlignment="1" applyProtection="1" pivotButton="0" quotePrefix="0" xfId="37">
      <alignment horizontal="center" vertical="center"/>
      <protection locked="0" hidden="0"/>
    </xf>
    <xf numFmtId="1" fontId="22" fillId="0" borderId="25" applyAlignment="1" applyProtection="1" pivotButton="0" quotePrefix="0" xfId="37">
      <alignment horizontal="center" vertical="center"/>
      <protection locked="0" hidden="0"/>
    </xf>
    <xf numFmtId="1" fontId="22" fillId="0" borderId="25" applyAlignment="1" applyProtection="1" pivotButton="0" quotePrefix="0" xfId="37">
      <alignment horizontal="center" vertical="center"/>
      <protection locked="0" hidden="0"/>
    </xf>
    <xf numFmtId="2" fontId="22" fillId="0" borderId="25" applyAlignment="1" applyProtection="1" pivotButton="0" quotePrefix="0" xfId="37">
      <alignment horizontal="center" vertical="center"/>
      <protection locked="0" hidden="0"/>
    </xf>
    <xf numFmtId="4" fontId="22" fillId="0" borderId="47" applyAlignment="1" applyProtection="1" pivotButton="0" quotePrefix="0" xfId="37">
      <alignment horizontal="center" vertical="center"/>
      <protection locked="0" hidden="0"/>
    </xf>
    <xf numFmtId="0" fontId="22" fillId="0" borderId="25" applyAlignment="1" applyProtection="1" pivotButton="0" quotePrefix="0" xfId="37">
      <alignment horizontal="center" vertical="center"/>
      <protection locked="0" hidden="0"/>
    </xf>
    <xf numFmtId="3" fontId="27" fillId="24" borderId="57" applyAlignment="1" applyProtection="1" pivotButton="0" quotePrefix="0" xfId="0">
      <alignment horizontal="center"/>
      <protection locked="0" hidden="0"/>
    </xf>
    <xf numFmtId="3" fontId="22" fillId="0" borderId="26" applyAlignment="1" applyProtection="1" pivotButton="0" quotePrefix="0" xfId="37">
      <alignment horizontal="center" vertical="center"/>
      <protection locked="0" hidden="0"/>
    </xf>
    <xf numFmtId="0" fontId="22" fillId="24" borderId="44" applyAlignment="1" applyProtection="1" pivotButton="0" quotePrefix="0" xfId="37">
      <alignment horizontal="center" vertical="center"/>
      <protection locked="0" hidden="0"/>
    </xf>
    <xf numFmtId="0" fontId="22" fillId="0" borderId="24" applyAlignment="1" applyProtection="1" pivotButton="0" quotePrefix="0" xfId="37">
      <alignment horizontal="center" vertical="center"/>
      <protection locked="0" hidden="0"/>
    </xf>
    <xf numFmtId="2" fontId="22" fillId="0" borderId="24" applyAlignment="1" applyProtection="1" pivotButton="0" quotePrefix="0" xfId="37">
      <alignment horizontal="center" vertical="center"/>
      <protection locked="0" hidden="0"/>
    </xf>
    <xf numFmtId="0" fontId="22" fillId="24" borderId="0" applyAlignment="1" applyProtection="1" pivotButton="0" quotePrefix="0" xfId="37">
      <alignment horizontal="center" vertical="center"/>
      <protection locked="0" hidden="0"/>
    </xf>
    <xf numFmtId="1" fontId="22" fillId="0" borderId="26" applyAlignment="1" applyProtection="1" pivotButton="0" quotePrefix="0" xfId="37">
      <alignment horizontal="center" vertical="center"/>
      <protection locked="0" hidden="0"/>
    </xf>
    <xf numFmtId="2" fontId="22" fillId="0" borderId="26" applyAlignment="1" applyProtection="1" pivotButton="0" quotePrefix="0" xfId="37">
      <alignment horizontal="center" vertical="center"/>
      <protection locked="0" hidden="0"/>
    </xf>
    <xf numFmtId="1" fontId="22" fillId="0" borderId="24" applyAlignment="1" applyProtection="1" pivotButton="0" quotePrefix="0" xfId="37">
      <alignment horizontal="center" vertical="center"/>
      <protection locked="0" hidden="0"/>
    </xf>
    <xf numFmtId="4" fontId="22" fillId="0" borderId="25" applyAlignment="1" applyProtection="1" pivotButton="0" quotePrefix="0" xfId="37">
      <alignment horizontal="center"/>
      <protection locked="0" hidden="0"/>
    </xf>
    <xf numFmtId="0" fontId="22" fillId="0" borderId="41" applyAlignment="1" applyProtection="1" pivotButton="0" quotePrefix="0" xfId="37">
      <alignment horizontal="center" vertical="center"/>
      <protection locked="0" hidden="0"/>
    </xf>
    <xf numFmtId="49" fontId="25" fillId="25" borderId="11" applyAlignment="1" applyProtection="1" pivotButton="0" quotePrefix="0" xfId="0">
      <alignment horizontal="center"/>
      <protection locked="0" hidden="0"/>
    </xf>
    <xf numFmtId="0" fontId="25" fillId="25" borderId="11" applyAlignment="1" applyProtection="1" pivotButton="0" quotePrefix="0" xfId="0">
      <alignment horizontal="center"/>
      <protection locked="0" hidden="0"/>
    </xf>
    <xf numFmtId="0" fontId="21" fillId="0" borderId="58" applyAlignment="1" applyProtection="1" pivotButton="0" quotePrefix="0" xfId="37">
      <alignment horizontal="center" vertical="center"/>
      <protection locked="0" hidden="0"/>
    </xf>
    <xf numFmtId="0" fontId="29" fillId="24" borderId="61" applyAlignment="1" applyProtection="1" pivotButton="0" quotePrefix="0" xfId="0">
      <alignment horizontal="center" vertical="center"/>
      <protection locked="0" hidden="0"/>
    </xf>
    <xf numFmtId="14" fontId="19" fillId="24" borderId="62" applyAlignment="1" applyProtection="1" pivotButton="0" quotePrefix="0" xfId="37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24" borderId="0" pivotButton="0" quotePrefix="0" xfId="0"/>
    <xf numFmtId="0" fontId="0" fillId="24" borderId="63" pivotButton="0" quotePrefix="0" xfId="0"/>
    <xf numFmtId="0" fontId="25" fillId="24" borderId="20" pivotButton="0" quotePrefix="0" xfId="0"/>
    <xf numFmtId="0" fontId="25" fillId="24" borderId="0" pivotButton="0" quotePrefix="0" xfId="0"/>
    <xf numFmtId="0" fontId="25" fillId="24" borderId="44" pivotButton="0" quotePrefix="0" xfId="0"/>
    <xf numFmtId="0" fontId="0" fillId="24" borderId="10" applyProtection="1" pivotButton="0" quotePrefix="0" xfId="0">
      <protection locked="0" hidden="0"/>
    </xf>
    <xf numFmtId="0" fontId="0" fillId="24" borderId="22" applyProtection="1" pivotButton="0" quotePrefix="0" xfId="0">
      <protection locked="0" hidden="0"/>
    </xf>
    <xf numFmtId="0" fontId="25" fillId="24" borderId="64" applyProtection="1" pivotButton="0" quotePrefix="0" xfId="0">
      <protection locked="0" hidden="0"/>
    </xf>
    <xf numFmtId="0" fontId="25" fillId="24" borderId="22" applyProtection="1" pivotButton="0" quotePrefix="0" xfId="0">
      <protection locked="0" hidden="0"/>
    </xf>
    <xf numFmtId="0" fontId="25" fillId="24" borderId="65" applyProtection="1" pivotButton="0" quotePrefix="0" xfId="0">
      <protection locked="0" hidden="0"/>
    </xf>
    <xf numFmtId="0" fontId="0" fillId="24" borderId="0" applyAlignment="1" pivotButton="0" quotePrefix="0" xfId="0">
      <alignment horizontal="center"/>
    </xf>
    <xf numFmtId="0" fontId="25" fillId="24" borderId="62" applyAlignment="1" pivotButton="0" quotePrefix="0" xfId="0">
      <alignment horizontal="center"/>
    </xf>
    <xf numFmtId="0" fontId="25" fillId="24" borderId="63" applyAlignment="1" pivotButton="0" quotePrefix="0" xfId="0">
      <alignment horizontal="center"/>
    </xf>
    <xf numFmtId="0" fontId="25" fillId="24" borderId="66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2" fillId="31" borderId="26" applyAlignment="1" applyProtection="1" pivotButton="0" quotePrefix="0" xfId="0">
      <alignment horizontal="center"/>
      <protection locked="0" hidden="0"/>
    </xf>
    <xf numFmtId="2" fontId="22" fillId="31" borderId="25" applyAlignment="1" applyProtection="1" pivotButton="0" quotePrefix="0" xfId="37">
      <alignment horizontal="center" vertical="center"/>
      <protection locked="0" hidden="0"/>
    </xf>
    <xf numFmtId="3" fontId="22" fillId="31" borderId="25" applyAlignment="1" applyProtection="1" pivotButton="0" quotePrefix="0" xfId="37">
      <alignment horizontal="center" vertical="center"/>
      <protection locked="0" hidden="0"/>
    </xf>
    <xf numFmtId="0" fontId="22" fillId="31" borderId="26" applyAlignment="1" applyProtection="1" pivotButton="0" quotePrefix="0" xfId="37">
      <alignment horizontal="center" vertical="center"/>
      <protection locked="1" hidden="1"/>
    </xf>
    <xf numFmtId="3" fontId="22" fillId="31" borderId="26" applyAlignment="1" applyProtection="1" pivotButton="0" quotePrefix="0" xfId="37">
      <alignment horizontal="center" vertical="center"/>
      <protection locked="0" hidden="0"/>
    </xf>
    <xf numFmtId="2" fontId="22" fillId="31" borderId="26" applyAlignment="1" applyProtection="1" pivotButton="0" quotePrefix="0" xfId="37">
      <alignment horizontal="center" vertical="center"/>
      <protection locked="0" hidden="0"/>
    </xf>
    <xf numFmtId="4" fontId="22" fillId="31" borderId="67" applyAlignment="1" applyProtection="1" pivotButton="0" quotePrefix="0" xfId="37">
      <alignment horizontal="center" vertical="center"/>
      <protection locked="0" hidden="0"/>
    </xf>
    <xf numFmtId="4" fontId="25" fillId="25" borderId="34" pivotButton="0" quotePrefix="0" xfId="0"/>
    <xf numFmtId="4" fontId="21" fillId="0" borderId="10" applyAlignment="1" applyProtection="1" pivotButton="0" quotePrefix="0" xfId="37">
      <alignment horizontal="center" vertical="center"/>
      <protection locked="0" hidden="0"/>
    </xf>
    <xf numFmtId="4" fontId="22" fillId="0" borderId="67" applyAlignment="1" applyProtection="1" pivotButton="0" quotePrefix="0" xfId="37">
      <alignment horizontal="center"/>
      <protection locked="0" hidden="0"/>
    </xf>
    <xf numFmtId="4" fontId="21" fillId="0" borderId="0" applyAlignment="1" applyProtection="1" pivotButton="0" quotePrefix="0" xfId="37">
      <alignment horizontal="center" vertical="center"/>
      <protection locked="0" hidden="0"/>
    </xf>
    <xf numFmtId="4" fontId="22" fillId="0" borderId="67" applyAlignment="1" applyProtection="1" pivotButton="0" quotePrefix="0" xfId="37">
      <alignment horizontal="center"/>
      <protection locked="0" hidden="0"/>
    </xf>
    <xf numFmtId="4" fontId="21" fillId="0" borderId="0" applyAlignment="1" applyProtection="1" pivotButton="0" quotePrefix="0" xfId="37">
      <alignment horizontal="center" vertical="center" wrapText="1" shrinkToFit="1"/>
      <protection locked="0" hidden="0"/>
    </xf>
    <xf numFmtId="4" fontId="21" fillId="0" borderId="0" applyAlignment="1" applyProtection="1" pivotButton="0" quotePrefix="0" xfId="37">
      <alignment horizontal="center" vertical="center" wrapText="1" shrinkToFit="1"/>
      <protection locked="0" hidden="0"/>
    </xf>
    <xf numFmtId="4" fontId="22" fillId="0" borderId="56" applyAlignment="1" applyProtection="1" pivotButton="0" quotePrefix="0" xfId="37">
      <alignment horizontal="center" vertical="center"/>
      <protection locked="0" hidden="0"/>
    </xf>
    <xf numFmtId="0" fontId="21" fillId="0" borderId="48" applyAlignment="1" applyProtection="1" pivotButton="0" quotePrefix="0" xfId="37">
      <alignment horizontal="center" vertical="center" wrapText="1" shrinkToFit="1"/>
      <protection locked="0" hidden="0"/>
    </xf>
    <xf numFmtId="0" fontId="21" fillId="0" borderId="48" applyAlignment="1" applyProtection="1" pivotButton="0" quotePrefix="0" xfId="37">
      <alignment vertical="center" wrapText="1" shrinkToFit="1"/>
      <protection locked="0" hidden="0"/>
    </xf>
    <xf numFmtId="0" fontId="21" fillId="0" borderId="10" applyAlignment="1" applyProtection="1" pivotButton="0" quotePrefix="0" xfId="37">
      <alignment horizontal="center" vertical="center" wrapText="1" shrinkToFit="1"/>
      <protection locked="0" hidden="0"/>
    </xf>
    <xf numFmtId="4" fontId="21" fillId="0" borderId="10" applyAlignment="1" applyProtection="1" pivotButton="0" quotePrefix="0" xfId="37">
      <alignment horizontal="center" vertical="center" wrapText="1" shrinkToFit="1"/>
      <protection locked="0" hidden="0"/>
    </xf>
    <xf numFmtId="0" fontId="21" fillId="0" borderId="16" applyAlignment="1" applyProtection="1" pivotButton="0" quotePrefix="0" xfId="37">
      <alignment horizontal="center" vertical="center"/>
      <protection locked="0" hidden="0"/>
    </xf>
    <xf numFmtId="9" fontId="22" fillId="0" borderId="25" applyAlignment="1" applyProtection="1" pivotButton="0" quotePrefix="0" xfId="0">
      <alignment horizontal="center"/>
      <protection locked="0" hidden="0"/>
    </xf>
    <xf numFmtId="164" fontId="22" fillId="0" borderId="25" applyAlignment="1" applyProtection="1" pivotButton="0" quotePrefix="0" xfId="0">
      <alignment horizontal="center"/>
      <protection locked="0" hidden="0"/>
    </xf>
    <xf numFmtId="164" fontId="22" fillId="0" borderId="26" applyAlignment="1" applyProtection="1" pivotButton="0" quotePrefix="0" xfId="0">
      <alignment horizontal="center"/>
      <protection locked="0" hidden="0"/>
    </xf>
    <xf numFmtId="0" fontId="22" fillId="0" borderId="37" applyAlignment="1" applyProtection="1" pivotButton="0" quotePrefix="0" xfId="0">
      <alignment horizontal="center"/>
      <protection locked="0" hidden="0"/>
    </xf>
    <xf numFmtId="0" fontId="21" fillId="0" borderId="48" applyAlignment="1" applyProtection="1" pivotButton="0" quotePrefix="0" xfId="37">
      <alignment horizontal="center" vertical="center"/>
      <protection locked="0" hidden="0"/>
    </xf>
    <xf numFmtId="0" fontId="22" fillId="0" borderId="19" applyAlignment="1" applyProtection="1" pivotButton="0" quotePrefix="0" xfId="37">
      <alignment horizontal="left"/>
      <protection locked="0" hidden="0"/>
    </xf>
    <xf numFmtId="3" fontId="28" fillId="30" borderId="16" applyAlignment="1" applyProtection="1" pivotButton="0" quotePrefix="0" xfId="0">
      <alignment horizontal="center"/>
      <protection locked="0" hidden="0"/>
    </xf>
    <xf numFmtId="0" fontId="21" fillId="0" borderId="16" applyAlignment="1" applyProtection="1" pivotButton="0" quotePrefix="0" xfId="37">
      <alignment vertical="center"/>
      <protection locked="0" hidden="0"/>
    </xf>
    <xf numFmtId="0" fontId="22" fillId="0" borderId="43" applyAlignment="1" applyProtection="1" pivotButton="0" quotePrefix="0" xfId="0">
      <alignment horizontal="center"/>
      <protection locked="0" hidden="0"/>
    </xf>
    <xf numFmtId="0" fontId="22" fillId="0" borderId="18" applyAlignment="1" applyProtection="1" pivotButton="0" quotePrefix="0" xfId="37">
      <alignment horizontal="left"/>
      <protection locked="0" hidden="0"/>
    </xf>
    <xf numFmtId="164" fontId="22" fillId="0" borderId="24" applyAlignment="1" applyProtection="1" pivotButton="0" quotePrefix="0" xfId="37">
      <alignment horizontal="center"/>
      <protection locked="0" hidden="0"/>
    </xf>
    <xf numFmtId="0" fontId="25" fillId="24" borderId="20" applyAlignment="1" pivotButton="0" quotePrefix="0" xfId="0">
      <alignment horizontal="center"/>
    </xf>
    <xf numFmtId="0" fontId="25" fillId="24" borderId="0" applyAlignment="1" pivotButton="0" quotePrefix="0" xfId="0">
      <alignment horizontal="center"/>
    </xf>
    <xf numFmtId="0" fontId="25" fillId="24" borderId="44" applyAlignment="1" pivotButton="0" quotePrefix="0" xfId="0">
      <alignment horizontal="center"/>
    </xf>
    <xf numFmtId="0" fontId="22" fillId="30" borderId="26" applyAlignment="1" applyProtection="1" pivotButton="0" quotePrefix="0" xfId="0">
      <alignment horizontal="center"/>
      <protection locked="0" hidden="0"/>
    </xf>
    <xf numFmtId="0" fontId="22" fillId="0" borderId="25" applyAlignment="1" applyProtection="1" pivotButton="0" quotePrefix="0" xfId="37">
      <alignment horizontal="center" vertical="center"/>
      <protection locked="1" hidden="1"/>
    </xf>
    <xf numFmtId="1" fontId="22" fillId="0" borderId="26" applyAlignment="1" applyProtection="1" pivotButton="0" quotePrefix="0" xfId="37">
      <alignment horizontal="center"/>
      <protection locked="1" hidden="1"/>
    </xf>
    <xf numFmtId="165" fontId="0" fillId="24" borderId="0" applyAlignment="1" pivotButton="0" quotePrefix="0" xfId="0">
      <alignment horizontal="center"/>
    </xf>
    <xf numFmtId="165" fontId="25" fillId="24" borderId="62" applyAlignment="1" pivotButton="0" quotePrefix="0" xfId="0">
      <alignment horizontal="center"/>
    </xf>
    <xf numFmtId="165" fontId="25" fillId="24" borderId="63" applyAlignment="1" pivotButton="0" quotePrefix="0" xfId="0">
      <alignment horizontal="center"/>
    </xf>
    <xf numFmtId="165" fontId="25" fillId="24" borderId="66" applyAlignment="1" pivotButton="0" quotePrefix="0" xfId="0">
      <alignment horizontal="center"/>
    </xf>
    <xf numFmtId="165" fontId="22" fillId="0" borderId="24" applyAlignment="1" applyProtection="1" pivotButton="0" quotePrefix="0" xfId="37">
      <alignment horizontal="center"/>
      <protection locked="1" hidden="1"/>
    </xf>
    <xf numFmtId="165" fontId="22" fillId="0" borderId="25" applyAlignment="1" applyProtection="1" pivotButton="0" quotePrefix="0" xfId="37">
      <alignment horizontal="center"/>
      <protection locked="1" hidden="1"/>
    </xf>
    <xf numFmtId="165" fontId="22" fillId="0" borderId="25" applyAlignment="1" applyProtection="1" pivotButton="0" quotePrefix="0" xfId="37">
      <alignment horizontal="center"/>
      <protection locked="1" hidden="1"/>
    </xf>
    <xf numFmtId="165" fontId="22" fillId="0" borderId="26" applyAlignment="1" applyProtection="1" pivotButton="0" quotePrefix="0" xfId="37">
      <alignment horizontal="center"/>
      <protection locked="1" hidden="1"/>
    </xf>
    <xf numFmtId="165" fontId="26" fillId="30" borderId="27" applyAlignment="1" applyProtection="1" pivotButton="0" quotePrefix="0" xfId="37">
      <alignment horizontal="center"/>
      <protection locked="0" hidden="0"/>
    </xf>
    <xf numFmtId="165" fontId="21" fillId="0" borderId="0" applyAlignment="1" applyProtection="1" pivotButton="0" quotePrefix="0" xfId="37">
      <alignment horizontal="center" vertical="center"/>
      <protection locked="0" hidden="0"/>
    </xf>
    <xf numFmtId="165" fontId="21" fillId="0" borderId="0" applyAlignment="1" applyProtection="1" pivotButton="0" quotePrefix="0" xfId="37">
      <alignment horizontal="center" vertical="center"/>
      <protection locked="0" hidden="0"/>
    </xf>
    <xf numFmtId="165" fontId="21" fillId="0" borderId="0" applyAlignment="1" applyProtection="1" pivotButton="0" quotePrefix="0" xfId="37">
      <alignment horizontal="center" vertical="center" wrapText="1" shrinkToFit="1"/>
      <protection locked="0" hidden="0"/>
    </xf>
    <xf numFmtId="165" fontId="21" fillId="0" borderId="0" applyAlignment="1" applyProtection="1" pivotButton="0" quotePrefix="0" xfId="37">
      <alignment horizontal="center" vertical="center" wrapText="1" shrinkToFit="1"/>
      <protection locked="0" hidden="0"/>
    </xf>
    <xf numFmtId="165" fontId="21" fillId="0" borderId="10" applyAlignment="1" applyProtection="1" pivotButton="0" quotePrefix="0" xfId="37">
      <alignment horizontal="center" vertical="center" wrapText="1" shrinkToFit="1"/>
      <protection locked="0" hidden="0"/>
    </xf>
    <xf numFmtId="165" fontId="22" fillId="0" borderId="24" applyAlignment="1" applyProtection="1" pivotButton="0" quotePrefix="0" xfId="37">
      <alignment horizontal="center" vertical="center"/>
      <protection locked="1" hidden="1"/>
    </xf>
    <xf numFmtId="165" fontId="22" fillId="0" borderId="25" applyAlignment="1" applyProtection="1" pivotButton="0" quotePrefix="0" xfId="37">
      <alignment horizontal="center" vertical="center"/>
      <protection locked="1" hidden="1"/>
    </xf>
    <xf numFmtId="165" fontId="22" fillId="0" borderId="25" applyAlignment="1" applyProtection="1" pivotButton="0" quotePrefix="0" xfId="37">
      <alignment horizontal="center" vertical="center"/>
      <protection locked="1" hidden="1"/>
    </xf>
    <xf numFmtId="165" fontId="22" fillId="0" borderId="24" applyAlignment="1" applyProtection="1" pivotButton="0" quotePrefix="0" xfId="37">
      <alignment horizontal="center" vertical="center"/>
      <protection locked="1" hidden="1"/>
    </xf>
    <xf numFmtId="165" fontId="22" fillId="0" borderId="26" applyAlignment="1" applyProtection="1" pivotButton="0" quotePrefix="0" xfId="37">
      <alignment horizontal="center" vertical="center"/>
      <protection locked="1" hidden="1"/>
    </xf>
    <xf numFmtId="165" fontId="22" fillId="31" borderId="25" applyAlignment="1" applyProtection="1" pivotButton="0" quotePrefix="0" xfId="37">
      <alignment horizontal="center" vertical="center"/>
      <protection locked="1" hidden="1"/>
    </xf>
    <xf numFmtId="165" fontId="22" fillId="31" borderId="26" applyAlignment="1" applyProtection="1" pivotButton="0" quotePrefix="0" xfId="37">
      <alignment horizontal="center" vertical="center"/>
      <protection locked="1" hidden="1"/>
    </xf>
    <xf numFmtId="165" fontId="22" fillId="0" borderId="25" applyAlignment="1" applyProtection="1" pivotButton="0" quotePrefix="0" xfId="37">
      <alignment horizontal="center" vertical="center"/>
      <protection locked="0" hidden="0"/>
    </xf>
    <xf numFmtId="165" fontId="0" fillId="0" borderId="0" applyAlignment="1" pivotButton="0" quotePrefix="0" xfId="0">
      <alignment horizontal="center"/>
    </xf>
    <xf numFmtId="165" fontId="21" fillId="0" borderId="15" applyAlignment="1" pivotButton="0" quotePrefix="0" xfId="37">
      <alignment horizontal="center" vertical="center" wrapText="1"/>
    </xf>
    <xf numFmtId="49" fontId="21" fillId="0" borderId="15" applyAlignment="1" pivotButton="0" quotePrefix="0" xfId="37">
      <alignment horizontal="center" vertical="center" wrapText="1"/>
    </xf>
    <xf numFmtId="0" fontId="19" fillId="24" borderId="70" applyAlignment="1" applyProtection="1" pivotButton="0" quotePrefix="0" xfId="37">
      <alignment horizontal="left"/>
      <protection locked="0" hidden="0"/>
    </xf>
    <xf numFmtId="0" fontId="19" fillId="24" borderId="71" applyAlignment="1" applyProtection="1" pivotButton="0" quotePrefix="0" xfId="37">
      <alignment horizontal="center"/>
      <protection locked="0" hidden="0"/>
    </xf>
    <xf numFmtId="0" fontId="19" fillId="24" borderId="0" applyAlignment="1" applyProtection="1" pivotButton="0" quotePrefix="0" xfId="37">
      <alignment horizontal="center"/>
      <protection locked="0" hidden="0"/>
    </xf>
    <xf numFmtId="165" fontId="19" fillId="24" borderId="0" applyAlignment="1" applyProtection="1" pivotButton="0" quotePrefix="0" xfId="37">
      <alignment horizontal="center"/>
      <protection locked="0" hidden="0"/>
    </xf>
    <xf numFmtId="0" fontId="19" fillId="30" borderId="27" applyAlignment="1" applyProtection="1" pivotButton="0" quotePrefix="0" xfId="37">
      <alignment horizontal="left"/>
      <protection locked="0" hidden="0"/>
    </xf>
    <xf numFmtId="0" fontId="19" fillId="30" borderId="11" applyAlignment="1" applyProtection="1" pivotButton="0" quotePrefix="0" xfId="37">
      <alignment horizontal="center"/>
      <protection locked="0" hidden="0"/>
    </xf>
    <xf numFmtId="0" fontId="19" fillId="30" borderId="27" applyAlignment="1" applyProtection="1" pivotButton="0" quotePrefix="0" xfId="37">
      <alignment horizontal="center"/>
      <protection locked="0" hidden="0"/>
    </xf>
    <xf numFmtId="165" fontId="19" fillId="30" borderId="27" applyAlignment="1" applyProtection="1" pivotButton="0" quotePrefix="0" xfId="37">
      <alignment horizontal="center"/>
      <protection locked="0" hidden="0"/>
    </xf>
    <xf numFmtId="9" fontId="19" fillId="30" borderId="15" applyAlignment="1" applyProtection="1" pivotButton="0" quotePrefix="0" xfId="37">
      <alignment horizontal="center"/>
      <protection locked="0" hidden="0"/>
    </xf>
    <xf numFmtId="4" fontId="19" fillId="30" borderId="46" applyAlignment="1" applyProtection="1" pivotButton="0" quotePrefix="0" xfId="37">
      <alignment horizontal="center"/>
      <protection locked="0" hidden="0"/>
    </xf>
    <xf numFmtId="0" fontId="19" fillId="24" borderId="0" applyAlignment="1" applyProtection="1" pivotButton="0" quotePrefix="0" xfId="37">
      <alignment horizontal="left"/>
      <protection locked="0" hidden="0"/>
    </xf>
    <xf numFmtId="0" fontId="19" fillId="24" borderId="23" applyAlignment="1" applyProtection="1" pivotButton="0" quotePrefix="0" xfId="37">
      <alignment horizontal="center"/>
      <protection locked="0" hidden="0"/>
    </xf>
    <xf numFmtId="0" fontId="19" fillId="24" borderId="44" applyAlignment="1" applyProtection="1" pivotButton="0" quotePrefix="0" xfId="37">
      <alignment horizontal="center"/>
      <protection locked="0" hidden="0"/>
    </xf>
    <xf numFmtId="0" fontId="33" fillId="0" borderId="16" applyAlignment="1" applyProtection="1" pivotButton="0" quotePrefix="0" xfId="37">
      <alignment vertical="center" wrapText="1" shrinkToFit="1"/>
      <protection locked="0" hidden="0"/>
    </xf>
    <xf numFmtId="0" fontId="22" fillId="33" borderId="24" applyAlignment="1" applyProtection="1" pivotButton="0" quotePrefix="0" xfId="37">
      <alignment horizontal="center"/>
      <protection locked="0" hidden="0"/>
    </xf>
    <xf numFmtId="0" fontId="22" fillId="33" borderId="24" applyAlignment="1" applyProtection="1" pivotButton="0" quotePrefix="0" xfId="0">
      <alignment horizontal="center"/>
      <protection locked="0" hidden="0"/>
    </xf>
    <xf numFmtId="165" fontId="22" fillId="33" borderId="25" applyAlignment="1" applyProtection="1" pivotButton="0" quotePrefix="0" xfId="37">
      <alignment horizontal="center"/>
      <protection locked="1" hidden="1"/>
    </xf>
    <xf numFmtId="0" fontId="22" fillId="33" borderId="25" applyAlignment="1" applyProtection="1" pivotButton="0" quotePrefix="0" xfId="37">
      <alignment horizontal="center"/>
      <protection locked="0" hidden="0"/>
    </xf>
    <xf numFmtId="0" fontId="22" fillId="33" borderId="25" applyAlignment="1" applyProtection="1" pivotButton="0" quotePrefix="0" xfId="0">
      <alignment horizontal="center"/>
      <protection locked="0" hidden="0"/>
    </xf>
    <xf numFmtId="0" fontId="22" fillId="33" borderId="25" applyAlignment="1" applyProtection="1" pivotButton="0" quotePrefix="0" xfId="37">
      <alignment horizontal="center"/>
      <protection locked="1" hidden="1"/>
    </xf>
    <xf numFmtId="2" fontId="22" fillId="33" borderId="25" applyAlignment="1" applyProtection="1" pivotButton="0" quotePrefix="0" xfId="37">
      <alignment horizontal="center"/>
      <protection locked="0" hidden="0"/>
    </xf>
    <xf numFmtId="0" fontId="19" fillId="24" borderId="44" applyAlignment="1" applyProtection="1" pivotButton="0" quotePrefix="0" xfId="37">
      <alignment horizontal="left"/>
      <protection locked="0" hidden="0"/>
    </xf>
    <xf numFmtId="0" fontId="19" fillId="24" borderId="51" applyAlignment="1" applyProtection="1" pivotButton="0" quotePrefix="0" xfId="37">
      <alignment horizontal="center"/>
      <protection locked="0" hidden="0"/>
    </xf>
    <xf numFmtId="0" fontId="19" fillId="24" borderId="63" applyAlignment="1" applyProtection="1" pivotButton="0" quotePrefix="0" xfId="37">
      <alignment horizontal="center"/>
      <protection locked="0" hidden="0"/>
    </xf>
    <xf numFmtId="0" fontId="19" fillId="30" borderId="21" applyAlignment="1" applyProtection="1" pivotButton="0" quotePrefix="0" xfId="37">
      <alignment horizontal="left"/>
      <protection locked="0" hidden="0"/>
    </xf>
    <xf numFmtId="0" fontId="19" fillId="30" borderId="21" applyAlignment="1" applyProtection="1" pivotButton="0" quotePrefix="0" xfId="37">
      <alignment horizontal="center"/>
      <protection locked="0" hidden="0"/>
    </xf>
    <xf numFmtId="165" fontId="22" fillId="0" borderId="25" applyAlignment="1" applyProtection="1" pivotButton="0" quotePrefix="0" xfId="0">
      <alignment horizontal="center"/>
      <protection locked="0" hidden="0"/>
    </xf>
    <xf numFmtId="2" fontId="22" fillId="0" borderId="25" applyAlignment="1" applyProtection="1" pivotButton="0" quotePrefix="0" xfId="0">
      <alignment horizontal="center"/>
      <protection locked="0" hidden="0"/>
    </xf>
    <xf numFmtId="165" fontId="22" fillId="30" borderId="26" applyAlignment="1" applyProtection="1" pivotButton="0" quotePrefix="0" xfId="0">
      <alignment horizontal="center"/>
      <protection locked="0" hidden="0"/>
    </xf>
    <xf numFmtId="2" fontId="22" fillId="30" borderId="26" applyAlignment="1" applyProtection="1" pivotButton="0" quotePrefix="0" xfId="0">
      <alignment horizontal="center"/>
      <protection locked="0" hidden="0"/>
    </xf>
    <xf numFmtId="4" fontId="22" fillId="30" borderId="67" applyAlignment="1" applyProtection="1" pivotButton="0" quotePrefix="0" xfId="0">
      <alignment horizontal="center"/>
      <protection locked="0" hidden="0"/>
    </xf>
    <xf numFmtId="165" fontId="22" fillId="0" borderId="25" applyAlignment="1" applyProtection="1" pivotButton="0" quotePrefix="0" xfId="0">
      <alignment horizontal="center" vertical="center"/>
      <protection locked="1" hidden="1"/>
    </xf>
    <xf numFmtId="0" fontId="22" fillId="0" borderId="25" applyAlignment="1" applyProtection="1" pivotButton="0" quotePrefix="0" xfId="0">
      <alignment horizontal="center" vertical="center"/>
      <protection locked="1" hidden="1"/>
    </xf>
    <xf numFmtId="0" fontId="22" fillId="0" borderId="73" applyAlignment="1" applyProtection="1" pivotButton="0" quotePrefix="0" xfId="0">
      <alignment horizontal="center" vertical="center"/>
      <protection locked="0" hidden="0"/>
    </xf>
    <xf numFmtId="165" fontId="22" fillId="0" borderId="41" applyAlignment="1" applyProtection="1" pivotButton="0" quotePrefix="0" xfId="0">
      <alignment horizontal="center" vertical="center"/>
      <protection locked="1" hidden="1"/>
    </xf>
    <xf numFmtId="0" fontId="22" fillId="0" borderId="41" applyAlignment="1" applyProtection="1" pivotButton="0" quotePrefix="0" xfId="0">
      <alignment horizontal="center" vertical="center"/>
      <protection locked="1" hidden="1"/>
    </xf>
    <xf numFmtId="0" fontId="22" fillId="0" borderId="73" applyAlignment="1" applyProtection="1" pivotButton="0" quotePrefix="0" xfId="0">
      <alignment horizontal="center" vertical="center"/>
      <protection locked="0" hidden="0"/>
    </xf>
    <xf numFmtId="165" fontId="22" fillId="0" borderId="41" applyAlignment="1" applyProtection="1" pivotButton="0" quotePrefix="0" xfId="0">
      <alignment horizontal="center" vertical="center"/>
      <protection locked="1" hidden="1"/>
    </xf>
    <xf numFmtId="0" fontId="22" fillId="0" borderId="41" applyAlignment="1" applyProtection="1" pivotButton="0" quotePrefix="0" xfId="0">
      <alignment horizontal="center" vertical="center"/>
      <protection locked="1" hidden="1"/>
    </xf>
    <xf numFmtId="0" fontId="22" fillId="0" borderId="41" applyAlignment="1" applyProtection="1" pivotButton="0" quotePrefix="0" xfId="0">
      <alignment horizontal="center" vertical="center"/>
      <protection locked="0" hidden="0"/>
    </xf>
    <xf numFmtId="4" fontId="22" fillId="0" borderId="68" applyAlignment="1" applyProtection="1" pivotButton="0" quotePrefix="0" xfId="0">
      <alignment horizontal="center" vertical="center"/>
      <protection locked="0" hidden="0"/>
    </xf>
    <xf numFmtId="0" fontId="22" fillId="0" borderId="37" applyAlignment="1" applyProtection="1" pivotButton="0" quotePrefix="0" xfId="0">
      <alignment vertical="center"/>
      <protection locked="0" hidden="0"/>
    </xf>
    <xf numFmtId="0" fontId="22" fillId="0" borderId="36" applyAlignment="1" applyProtection="1" pivotButton="0" quotePrefix="0" xfId="0">
      <alignment vertical="center"/>
      <protection locked="0" hidden="0"/>
    </xf>
    <xf numFmtId="165" fontId="22" fillId="0" borderId="24" applyAlignment="1" applyProtection="1" pivotButton="0" quotePrefix="0" xfId="0">
      <alignment horizontal="center" vertical="center"/>
      <protection locked="1" hidden="1"/>
    </xf>
    <xf numFmtId="0" fontId="22" fillId="0" borderId="24" applyAlignment="1" applyProtection="1" pivotButton="0" quotePrefix="0" xfId="0">
      <alignment horizontal="center" vertical="center"/>
      <protection locked="1" hidden="1"/>
    </xf>
    <xf numFmtId="0" fontId="22" fillId="30" borderId="15" applyAlignment="1" pivotButton="0" quotePrefix="0" xfId="0">
      <alignment horizontal="center"/>
    </xf>
    <xf numFmtId="165" fontId="22" fillId="30" borderId="15" applyAlignment="1" pivotButton="0" quotePrefix="0" xfId="0">
      <alignment horizontal="center"/>
    </xf>
    <xf numFmtId="2" fontId="22" fillId="30" borderId="15" applyAlignment="1" pivotButton="0" quotePrefix="0" xfId="0">
      <alignment horizontal="center"/>
    </xf>
    <xf numFmtId="4" fontId="22" fillId="30" borderId="46" applyAlignment="1" pivotButton="0" quotePrefix="0" xfId="0">
      <alignment horizontal="center"/>
    </xf>
    <xf numFmtId="0" fontId="23" fillId="0" borderId="13" applyAlignment="1" applyProtection="1" pivotButton="0" quotePrefix="0" xfId="37">
      <alignment horizontal="center"/>
      <protection locked="0" hidden="0"/>
    </xf>
    <xf numFmtId="0" fontId="22" fillId="0" borderId="13" applyAlignment="1" applyProtection="1" pivotButton="0" quotePrefix="0" xfId="37">
      <alignment horizontal="center"/>
      <protection locked="0" hidden="0"/>
    </xf>
    <xf numFmtId="0" fontId="19" fillId="24" borderId="65" applyAlignment="1" applyProtection="1" pivotButton="0" quotePrefix="0" xfId="37">
      <alignment horizontal="center"/>
      <protection locked="0" hidden="0"/>
    </xf>
    <xf numFmtId="0" fontId="22" fillId="0" borderId="37" applyAlignment="1" applyProtection="1" pivotButton="0" quotePrefix="0" xfId="0">
      <alignment horizontal="center" vertical="center"/>
      <protection locked="0" hidden="0"/>
    </xf>
    <xf numFmtId="0" fontId="22" fillId="0" borderId="37" applyAlignment="1" applyProtection="1" pivotButton="0" quotePrefix="0" xfId="37">
      <alignment horizontal="center" vertical="center"/>
      <protection locked="0" hidden="0"/>
    </xf>
    <xf numFmtId="0" fontId="22" fillId="0" borderId="37" applyAlignment="1" applyProtection="1" pivotButton="0" quotePrefix="0" xfId="0">
      <alignment horizontal="center" vertical="center"/>
      <protection locked="0" hidden="0"/>
    </xf>
    <xf numFmtId="0" fontId="22" fillId="0" borderId="35" applyAlignment="1" applyProtection="1" pivotButton="0" quotePrefix="0" xfId="37">
      <alignment horizontal="center" vertical="center"/>
      <protection locked="0" hidden="0"/>
    </xf>
    <xf numFmtId="0" fontId="22" fillId="0" borderId="13" applyAlignment="1" applyProtection="1" pivotButton="0" quotePrefix="0" xfId="37">
      <alignment horizontal="center" vertical="center"/>
      <protection locked="0" hidden="0"/>
    </xf>
    <xf numFmtId="0" fontId="22" fillId="31" borderId="13" applyAlignment="1" applyProtection="1" pivotButton="0" quotePrefix="0" xfId="37">
      <alignment horizontal="center" vertical="center"/>
      <protection locked="0" hidden="0"/>
    </xf>
    <xf numFmtId="0" fontId="22" fillId="0" borderId="38" applyAlignment="1" applyProtection="1" pivotButton="0" quotePrefix="0" xfId="37">
      <alignment horizontal="center" vertical="center"/>
      <protection locked="0" hidden="0"/>
    </xf>
    <xf numFmtId="0" fontId="22" fillId="0" borderId="19" applyProtection="1" pivotButton="0" quotePrefix="0" xfId="37">
      <protection locked="0" hidden="0"/>
    </xf>
    <xf numFmtId="0" fontId="31" fillId="0" borderId="10" applyAlignment="1" applyProtection="1" pivotButton="0" quotePrefix="0" xfId="37">
      <alignment horizontal="center" vertical="center" wrapText="1" shrinkToFit="1"/>
      <protection locked="0" hidden="0"/>
    </xf>
    <xf numFmtId="1" fontId="22" fillId="0" borderId="25" applyAlignment="1" applyProtection="1" pivotButton="0" quotePrefix="0" xfId="37">
      <alignment horizontal="center"/>
      <protection locked="1" hidden="1"/>
    </xf>
    <xf numFmtId="0" fontId="22" fillId="0" borderId="36" applyAlignment="1" applyProtection="1" pivotButton="0" quotePrefix="0" xfId="37">
      <alignment horizontal="center" vertical="center"/>
      <protection locked="0" hidden="0"/>
    </xf>
    <xf numFmtId="0" fontId="22" fillId="31" borderId="37" applyAlignment="1" applyProtection="1" pivotButton="0" quotePrefix="0" xfId="37">
      <alignment horizontal="center" vertical="center"/>
      <protection locked="0" hidden="0"/>
    </xf>
    <xf numFmtId="0" fontId="22" fillId="31" borderId="39" applyAlignment="1" applyProtection="1" pivotButton="0" quotePrefix="0" xfId="37">
      <alignment horizontal="center" vertical="center"/>
      <protection locked="0" hidden="0"/>
    </xf>
    <xf numFmtId="0" fontId="22" fillId="31" borderId="38" applyAlignment="1" applyProtection="1" pivotButton="0" quotePrefix="0" xfId="37">
      <alignment horizontal="center" vertical="center"/>
      <protection locked="0" hidden="0"/>
    </xf>
    <xf numFmtId="0" fontId="22" fillId="0" borderId="39" applyAlignment="1" applyProtection="1" pivotButton="0" quotePrefix="0" xfId="37">
      <alignment horizontal="center" vertical="center"/>
      <protection locked="0" hidden="0"/>
    </xf>
    <xf numFmtId="0" fontId="22" fillId="0" borderId="36" applyAlignment="1" applyProtection="1" pivotButton="0" quotePrefix="0" xfId="37">
      <alignment horizontal="center" vertical="center"/>
      <protection locked="0" hidden="0"/>
    </xf>
    <xf numFmtId="0" fontId="22" fillId="0" borderId="37" applyAlignment="1" applyProtection="1" pivotButton="0" quotePrefix="0" xfId="37">
      <alignment horizontal="center" vertical="center"/>
      <protection locked="0" hidden="0"/>
    </xf>
    <xf numFmtId="3" fontId="24" fillId="0" borderId="22" applyProtection="1" pivotButton="0" quotePrefix="0" xfId="0">
      <protection locked="0" hidden="0"/>
    </xf>
    <xf numFmtId="3" fontId="24" fillId="0" borderId="16" applyProtection="1" pivotButton="0" quotePrefix="0" xfId="0">
      <protection locked="0" hidden="0"/>
    </xf>
    <xf numFmtId="3" fontId="24" fillId="0" borderId="16" applyProtection="1" pivotButton="0" quotePrefix="0" xfId="0">
      <protection locked="0" hidden="0"/>
    </xf>
    <xf numFmtId="3" fontId="24" fillId="0" borderId="22" applyProtection="1" pivotButton="0" quotePrefix="0" xfId="0">
      <protection locked="0" hidden="0"/>
    </xf>
    <xf numFmtId="3" fontId="24" fillId="0" borderId="23" applyProtection="1" pivotButton="0" quotePrefix="0" xfId="0">
      <protection locked="0" hidden="0"/>
    </xf>
    <xf numFmtId="0" fontId="22" fillId="0" borderId="25" applyAlignment="1" applyProtection="1" pivotButton="0" quotePrefix="0" xfId="35">
      <alignment horizontal="center" vertical="center"/>
      <protection locked="0" hidden="0"/>
    </xf>
    <xf numFmtId="165" fontId="22" fillId="0" borderId="25" applyAlignment="1" applyProtection="1" pivotButton="0" quotePrefix="0" xfId="0">
      <alignment horizontal="center"/>
      <protection locked="0" hidden="0"/>
    </xf>
    <xf numFmtId="2" fontId="22" fillId="0" borderId="25" applyAlignment="1" applyProtection="1" pivotButton="0" quotePrefix="0" xfId="0">
      <alignment horizontal="center"/>
      <protection locked="0" hidden="0"/>
    </xf>
    <xf numFmtId="0" fontId="22" fillId="0" borderId="25" applyAlignment="1" applyProtection="1" pivotButton="0" quotePrefix="0" xfId="35">
      <alignment horizontal="center"/>
      <protection locked="0" hidden="0"/>
    </xf>
    <xf numFmtId="2" fontId="22" fillId="0" borderId="25" applyAlignment="1" applyProtection="1" pivotButton="0" quotePrefix="0" xfId="35">
      <alignment horizontal="center"/>
      <protection locked="0" hidden="0"/>
    </xf>
    <xf numFmtId="0" fontId="22" fillId="24" borderId="72" applyAlignment="1" applyProtection="1" pivotButton="0" quotePrefix="0" xfId="0">
      <alignment horizontal="center"/>
      <protection locked="0" hidden="0"/>
    </xf>
    <xf numFmtId="165" fontId="22" fillId="0" borderId="25" applyAlignment="1" applyProtection="1" pivotButton="0" quotePrefix="0" xfId="35">
      <alignment horizontal="center"/>
      <protection locked="0" hidden="0"/>
    </xf>
    <xf numFmtId="0" fontId="22" fillId="0" borderId="37" applyAlignment="1" applyProtection="1" pivotButton="0" quotePrefix="0" xfId="35">
      <alignment horizontal="center"/>
      <protection locked="0" hidden="0"/>
    </xf>
    <xf numFmtId="0" fontId="22" fillId="0" borderId="13" applyAlignment="1" applyProtection="1" pivotButton="0" quotePrefix="0" xfId="0">
      <alignment horizontal="center"/>
      <protection locked="0" hidden="0"/>
    </xf>
    <xf numFmtId="0" fontId="22" fillId="0" borderId="13" applyAlignment="1" applyProtection="1" pivotButton="0" quotePrefix="0" xfId="0">
      <alignment horizontal="center"/>
      <protection locked="0" hidden="0"/>
    </xf>
    <xf numFmtId="0" fontId="22" fillId="0" borderId="13" applyAlignment="1" applyProtection="1" pivotButton="0" quotePrefix="0" xfId="35">
      <alignment horizontal="center"/>
      <protection locked="0" hidden="0"/>
    </xf>
    <xf numFmtId="0" fontId="19" fillId="0" borderId="27" applyAlignment="1" applyProtection="1" pivotButton="0" quotePrefix="0" xfId="37">
      <alignment horizontal="center" vertical="center"/>
      <protection locked="0" hidden="0"/>
    </xf>
    <xf numFmtId="0" fontId="19" fillId="0" borderId="75" applyAlignment="1" applyProtection="1" pivotButton="0" quotePrefix="0" xfId="37">
      <alignment horizontal="center" vertical="center"/>
      <protection locked="0" hidden="0"/>
    </xf>
    <xf numFmtId="0" fontId="19" fillId="0" borderId="0" applyAlignment="1" applyProtection="1" pivotButton="0" quotePrefix="0" xfId="37">
      <alignment horizontal="center" vertical="center"/>
      <protection locked="0" hidden="0"/>
    </xf>
    <xf numFmtId="165" fontId="19" fillId="0" borderId="0" applyAlignment="1" applyProtection="1" pivotButton="0" quotePrefix="0" xfId="37">
      <alignment horizontal="center" vertical="center"/>
      <protection locked="0" hidden="0"/>
    </xf>
    <xf numFmtId="4" fontId="19" fillId="0" borderId="0" applyAlignment="1" applyProtection="1" pivotButton="0" quotePrefix="0" xfId="37">
      <alignment horizontal="center" vertical="center"/>
      <protection locked="0" hidden="0"/>
    </xf>
    <xf numFmtId="0" fontId="19" fillId="0" borderId="10" applyAlignment="1" applyProtection="1" pivotButton="0" quotePrefix="0" xfId="37">
      <alignment horizontal="center" vertical="center"/>
      <protection locked="0" hidden="0"/>
    </xf>
    <xf numFmtId="0" fontId="19" fillId="0" borderId="58" applyAlignment="1" applyProtection="1" pivotButton="0" quotePrefix="0" xfId="37">
      <alignment horizontal="center" vertical="center"/>
      <protection locked="0" hidden="0"/>
    </xf>
    <xf numFmtId="0" fontId="19" fillId="0" borderId="0" applyAlignment="1" applyProtection="1" pivotButton="0" quotePrefix="0" xfId="0">
      <alignment horizontal="center" vertical="center"/>
      <protection locked="0" hidden="0"/>
    </xf>
    <xf numFmtId="0" fontId="19" fillId="0" borderId="0" applyAlignment="1" applyProtection="1" pivotButton="0" quotePrefix="0" xfId="0">
      <alignment horizontal="center" vertical="center"/>
      <protection locked="0" hidden="0"/>
    </xf>
    <xf numFmtId="165" fontId="22" fillId="0" borderId="26" applyAlignment="1" applyProtection="1" pivotButton="0" quotePrefix="0" xfId="0">
      <alignment horizontal="center" vertical="center"/>
      <protection locked="1" hidden="1"/>
    </xf>
    <xf numFmtId="0" fontId="22" fillId="0" borderId="26" applyAlignment="1" applyProtection="1" pivotButton="0" quotePrefix="0" xfId="0">
      <alignment horizontal="center" vertical="center"/>
      <protection locked="1" hidden="1"/>
    </xf>
    <xf numFmtId="3" fontId="20" fillId="30" borderId="16" applyAlignment="1" pivotButton="0" quotePrefix="0" xfId="37">
      <alignment horizontal="center" vertical="center"/>
    </xf>
    <xf numFmtId="4" fontId="24" fillId="24" borderId="12" applyAlignment="1" pivotButton="0" quotePrefix="0" xfId="0">
      <alignment horizontal="center"/>
    </xf>
    <xf numFmtId="3" fontId="27" fillId="24" borderId="76" applyAlignment="1" applyProtection="1" pivotButton="0" quotePrefix="0" xfId="0">
      <alignment horizontal="center"/>
      <protection locked="0" hidden="0"/>
    </xf>
    <xf numFmtId="166" fontId="20" fillId="30" borderId="51" applyAlignment="1" pivotButton="0" quotePrefix="0" xfId="37">
      <alignment horizontal="center" vertical="center"/>
    </xf>
    <xf numFmtId="0" fontId="0" fillId="24" borderId="23" applyAlignment="1" pivotButton="0" quotePrefix="0" xfId="0">
      <alignment horizontal="center"/>
    </xf>
    <xf numFmtId="0" fontId="0" fillId="24" borderId="5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5" fontId="22" fillId="0" borderId="24" applyAlignment="1" applyProtection="1" pivotButton="0" quotePrefix="0" xfId="37">
      <alignment horizontal="center" vertical="center"/>
      <protection locked="0" hidden="0"/>
    </xf>
    <xf numFmtId="165" fontId="22" fillId="0" borderId="25" applyAlignment="1" applyProtection="1" pivotButton="0" quotePrefix="0" xfId="37">
      <alignment horizontal="center" vertical="center"/>
      <protection locked="0" hidden="0"/>
    </xf>
    <xf numFmtId="165" fontId="22" fillId="0" borderId="26" applyAlignment="1" applyProtection="1" pivotButton="0" quotePrefix="0" xfId="37">
      <alignment horizontal="center" vertical="center"/>
      <protection locked="0" hidden="0"/>
    </xf>
    <xf numFmtId="165" fontId="22" fillId="0" borderId="25" applyAlignment="1" applyProtection="1" pivotButton="0" quotePrefix="0" xfId="37">
      <alignment horizontal="center"/>
      <protection locked="0" hidden="0"/>
    </xf>
    <xf numFmtId="0" fontId="22" fillId="0" borderId="49" applyAlignment="1" applyProtection="1" pivotButton="0" quotePrefix="0" xfId="37">
      <alignment horizontal="left" vertical="center"/>
      <protection locked="0" hidden="0"/>
    </xf>
    <xf numFmtId="0" fontId="22" fillId="0" borderId="19" applyAlignment="1" applyProtection="1" pivotButton="0" quotePrefix="0" xfId="37">
      <alignment horizontal="left" vertical="center"/>
      <protection locked="0" hidden="0"/>
    </xf>
    <xf numFmtId="0" fontId="22" fillId="0" borderId="19" applyAlignment="1" applyProtection="1" pivotButton="0" quotePrefix="0" xfId="37">
      <alignment horizontal="left" vertical="center"/>
      <protection locked="0" hidden="0"/>
    </xf>
    <xf numFmtId="0" fontId="22" fillId="31" borderId="19" applyAlignment="1" applyProtection="1" pivotButton="0" quotePrefix="0" xfId="37">
      <alignment horizontal="left" vertical="center"/>
      <protection locked="0" hidden="0"/>
    </xf>
    <xf numFmtId="0" fontId="22" fillId="0" borderId="50" applyAlignment="1" applyProtection="1" pivotButton="0" quotePrefix="0" xfId="37">
      <alignment horizontal="left" vertical="center"/>
      <protection locked="0" hidden="0"/>
    </xf>
    <xf numFmtId="0" fontId="22" fillId="31" borderId="50" applyAlignment="1" applyProtection="1" pivotButton="0" quotePrefix="0" xfId="37">
      <alignment horizontal="left" vertical="center"/>
      <protection locked="0" hidden="0"/>
    </xf>
    <xf numFmtId="0" fontId="22" fillId="0" borderId="49" applyAlignment="1" applyProtection="1" pivotButton="0" quotePrefix="0" xfId="37">
      <alignment horizontal="left" vertical="center"/>
      <protection locked="0" hidden="0"/>
    </xf>
    <xf numFmtId="0" fontId="20" fillId="34" borderId="35" applyAlignment="1" pivotButton="0" quotePrefix="0" xfId="37">
      <alignment horizontal="center" vertical="center"/>
    </xf>
    <xf numFmtId="0" fontId="0" fillId="34" borderId="13" applyAlignment="1" pivotButton="0" quotePrefix="0" xfId="0">
      <alignment horizontal="center"/>
    </xf>
    <xf numFmtId="0" fontId="22" fillId="34" borderId="13" applyAlignment="1" pivotButton="0" quotePrefix="0" xfId="0">
      <alignment horizontal="center"/>
    </xf>
    <xf numFmtId="0" fontId="22" fillId="34" borderId="13" applyAlignment="1" pivotButton="0" quotePrefix="0" xfId="35">
      <alignment horizontal="center"/>
    </xf>
    <xf numFmtId="0" fontId="22" fillId="34" borderId="13" applyAlignment="1" pivotButton="0" quotePrefix="0" xfId="0">
      <alignment horizontal="center" vertical="center"/>
    </xf>
    <xf numFmtId="0" fontId="19" fillId="34" borderId="0" applyAlignment="1" applyProtection="1" pivotButton="0" quotePrefix="0" xfId="37">
      <alignment horizontal="left"/>
      <protection locked="0" hidden="0"/>
    </xf>
    <xf numFmtId="0" fontId="22" fillId="34" borderId="80" applyAlignment="1" pivotButton="0" quotePrefix="0" xfId="0">
      <alignment horizontal="center"/>
    </xf>
    <xf numFmtId="0" fontId="19" fillId="34" borderId="0" applyAlignment="1" applyProtection="1" pivotButton="0" quotePrefix="0" xfId="37">
      <alignment horizontal="center"/>
      <protection locked="0" hidden="0"/>
    </xf>
    <xf numFmtId="165" fontId="19" fillId="34" borderId="0" applyAlignment="1" applyProtection="1" pivotButton="0" quotePrefix="0" xfId="37">
      <alignment horizontal="center"/>
      <protection locked="0" hidden="0"/>
    </xf>
    <xf numFmtId="4" fontId="26" fillId="35" borderId="46" applyAlignment="1" applyProtection="1" pivotButton="0" quotePrefix="0" xfId="37">
      <alignment horizontal="center"/>
      <protection locked="0" hidden="0"/>
    </xf>
    <xf numFmtId="3" fontId="27" fillId="35" borderId="76" applyAlignment="1" applyProtection="1" pivotButton="0" quotePrefix="0" xfId="0">
      <alignment horizontal="center"/>
      <protection locked="0" hidden="0"/>
    </xf>
    <xf numFmtId="4" fontId="19" fillId="35" borderId="46" applyAlignment="1" applyProtection="1" pivotButton="0" quotePrefix="0" xfId="37">
      <alignment horizontal="center"/>
      <protection locked="0" hidden="0"/>
    </xf>
    <xf numFmtId="3" fontId="27" fillId="35" borderId="53" applyAlignment="1" applyProtection="1" pivotButton="0" quotePrefix="0" xfId="0">
      <alignment horizontal="center"/>
      <protection locked="0" hidden="0"/>
    </xf>
    <xf numFmtId="4" fontId="24" fillId="35" borderId="12" applyAlignment="1" pivotButton="0" quotePrefix="0" xfId="0">
      <alignment horizontal="center"/>
    </xf>
    <xf numFmtId="4" fontId="22" fillId="0" borderId="47" applyAlignment="1" applyProtection="1" pivotButton="0" quotePrefix="0" xfId="0">
      <alignment horizontal="center"/>
      <protection locked="0" hidden="0"/>
    </xf>
    <xf numFmtId="4" fontId="22" fillId="0" borderId="47" applyAlignment="1" applyProtection="1" pivotButton="0" quotePrefix="0" xfId="0">
      <alignment horizontal="center"/>
      <protection locked="0" hidden="0"/>
    </xf>
    <xf numFmtId="4" fontId="22" fillId="0" borderId="47" applyAlignment="1" applyProtection="1" pivotButton="0" quotePrefix="0" xfId="35">
      <alignment horizontal="center"/>
      <protection locked="0" hidden="0"/>
    </xf>
    <xf numFmtId="3" fontId="0" fillId="0" borderId="48" applyProtection="1" pivotButton="0" quotePrefix="0" xfId="0">
      <protection locked="0" hidden="0"/>
    </xf>
    <xf numFmtId="0" fontId="0" fillId="34" borderId="23" applyAlignment="1" pivotButton="0" quotePrefix="0" xfId="0">
      <alignment horizontal="center"/>
    </xf>
    <xf numFmtId="0" fontId="25" fillId="34" borderId="23" applyAlignment="1" pivotButton="0" quotePrefix="0" xfId="0">
      <alignment horizontal="center"/>
    </xf>
    <xf numFmtId="4" fontId="22" fillId="0" borderId="86" applyAlignment="1" applyProtection="1" pivotButton="0" quotePrefix="0" xfId="37">
      <alignment horizontal="center"/>
      <protection locked="0" hidden="0"/>
    </xf>
    <xf numFmtId="4" fontId="22" fillId="0" borderId="82" applyAlignment="1" applyProtection="1" pivotButton="0" quotePrefix="0" xfId="37">
      <alignment horizontal="center"/>
      <protection locked="0" hidden="0"/>
    </xf>
    <xf numFmtId="0" fontId="21" fillId="0" borderId="10" applyAlignment="1" applyProtection="1" pivotButton="0" quotePrefix="0" xfId="37">
      <alignment horizontal="center" vertical="center" wrapText="1" shrinkToFit="1"/>
      <protection locked="0" hidden="0"/>
    </xf>
    <xf numFmtId="0" fontId="21" fillId="0" borderId="16" applyAlignment="1" applyProtection="1" pivotButton="0" quotePrefix="0" xfId="37">
      <alignment vertical="center" wrapText="1" shrinkToFit="1"/>
      <protection locked="0" hidden="0"/>
    </xf>
    <xf numFmtId="4" fontId="22" fillId="0" borderId="77" applyAlignment="1" applyProtection="1" pivotButton="0" quotePrefix="0" xfId="37">
      <alignment horizontal="center"/>
      <protection locked="0" hidden="0"/>
    </xf>
    <xf numFmtId="4" fontId="22" fillId="0" borderId="86" applyAlignment="1" applyProtection="1" pivotButton="0" quotePrefix="0" xfId="37">
      <alignment horizontal="center"/>
      <protection locked="0" hidden="0"/>
    </xf>
    <xf numFmtId="4" fontId="22" fillId="0" borderId="82" applyAlignment="1" applyProtection="1" pivotButton="0" quotePrefix="0" xfId="37">
      <alignment horizontal="center"/>
      <protection locked="0" hidden="0"/>
    </xf>
    <xf numFmtId="3" fontId="24" fillId="0" borderId="16" applyAlignment="1" applyProtection="1" pivotButton="0" quotePrefix="0" xfId="0">
      <alignment horizontal="center"/>
      <protection locked="0" hidden="0"/>
    </xf>
    <xf numFmtId="3" fontId="27" fillId="35" borderId="12" applyAlignment="1" applyProtection="1" pivotButton="0" quotePrefix="0" xfId="0">
      <alignment horizontal="center"/>
      <protection locked="0" hidden="0"/>
    </xf>
    <xf numFmtId="4" fontId="22" fillId="0" borderId="77" applyAlignment="1" applyProtection="1" pivotButton="0" quotePrefix="0" xfId="0">
      <alignment horizontal="center" vertical="center"/>
      <protection locked="0" hidden="0"/>
    </xf>
    <xf numFmtId="4" fontId="22" fillId="0" borderId="86" applyAlignment="1" applyProtection="1" pivotButton="0" quotePrefix="0" xfId="0">
      <alignment horizontal="center" vertical="center"/>
      <protection locked="0" hidden="0"/>
    </xf>
    <xf numFmtId="4" fontId="22" fillId="0" borderId="82" applyAlignment="1" applyProtection="1" pivotButton="0" quotePrefix="0" xfId="0">
      <alignment horizontal="center" vertical="center"/>
      <protection locked="0" hidden="0"/>
    </xf>
    <xf numFmtId="0" fontId="31" fillId="0" borderId="10" applyAlignment="1" applyProtection="1" pivotButton="0" quotePrefix="0" xfId="37">
      <alignment horizontal="center"/>
      <protection locked="0" hidden="0"/>
    </xf>
    <xf numFmtId="4" fontId="22" fillId="0" borderId="25" applyAlignment="1" applyProtection="1" pivotButton="0" quotePrefix="0" xfId="0">
      <alignment horizontal="center"/>
      <protection locked="0" hidden="0"/>
    </xf>
    <xf numFmtId="4" fontId="22" fillId="0" borderId="25" applyAlignment="1" applyProtection="1" pivotButton="0" quotePrefix="0" xfId="37">
      <alignment horizontal="center" vertical="center"/>
      <protection locked="0" hidden="0"/>
    </xf>
    <xf numFmtId="3" fontId="24" fillId="0" borderId="10" applyProtection="1" pivotButton="0" quotePrefix="0" xfId="0">
      <protection locked="0" hidden="0"/>
    </xf>
    <xf numFmtId="3" fontId="27" fillId="24" borderId="87" applyAlignment="1" applyProtection="1" pivotButton="0" quotePrefix="0" xfId="0">
      <alignment horizontal="center"/>
      <protection locked="0" hidden="0"/>
    </xf>
    <xf numFmtId="0" fontId="21" fillId="0" borderId="70" applyAlignment="1" applyProtection="1" pivotButton="0" quotePrefix="0" xfId="37">
      <alignment horizontal="center" vertical="center"/>
      <protection locked="0" hidden="0"/>
    </xf>
    <xf numFmtId="0" fontId="22" fillId="0" borderId="72" applyAlignment="1" applyProtection="1" pivotButton="0" quotePrefix="0" xfId="0">
      <alignment horizontal="center"/>
      <protection locked="0" hidden="0"/>
    </xf>
    <xf numFmtId="4" fontId="22" fillId="0" borderId="77" applyAlignment="1" applyProtection="1" pivotButton="0" quotePrefix="0" xfId="37">
      <alignment horizontal="center"/>
      <protection locked="0" hidden="0"/>
    </xf>
    <xf numFmtId="0" fontId="19" fillId="0" borderId="10" applyAlignment="1" applyProtection="1" pivotButton="0" quotePrefix="0" xfId="37">
      <alignment horizontal="center" vertical="center"/>
      <protection locked="0" hidden="0"/>
    </xf>
    <xf numFmtId="0" fontId="19" fillId="0" borderId="58" applyAlignment="1" applyProtection="1" pivotButton="0" quotePrefix="0" xfId="37">
      <alignment horizontal="center" vertical="center"/>
      <protection locked="0" hidden="0"/>
    </xf>
    <xf numFmtId="0" fontId="19" fillId="0" borderId="0" applyAlignment="1" applyProtection="1" pivotButton="0" quotePrefix="0" xfId="37">
      <alignment horizontal="center" vertical="center"/>
      <protection locked="0" hidden="0"/>
    </xf>
    <xf numFmtId="165" fontId="19" fillId="0" borderId="0" applyAlignment="1" applyProtection="1" pivotButton="0" quotePrefix="0" xfId="37">
      <alignment horizontal="center" vertical="center"/>
      <protection locked="0" hidden="0"/>
    </xf>
    <xf numFmtId="4" fontId="19" fillId="0" borderId="0" applyAlignment="1" applyProtection="1" pivotButton="0" quotePrefix="0" xfId="37">
      <alignment horizontal="center" vertical="center"/>
      <protection locked="0" hidden="0"/>
    </xf>
    <xf numFmtId="4" fontId="22" fillId="0" borderId="86" applyAlignment="1" applyProtection="1" pivotButton="0" quotePrefix="0" xfId="37">
      <alignment horizontal="center" vertical="center"/>
      <protection locked="0" hidden="0"/>
    </xf>
    <xf numFmtId="1" fontId="22" fillId="0" borderId="26" applyAlignment="1" applyProtection="1" pivotButton="0" quotePrefix="0" xfId="37">
      <alignment horizontal="center" vertical="center"/>
      <protection locked="0" hidden="0"/>
    </xf>
    <xf numFmtId="0" fontId="22" fillId="0" borderId="16" applyAlignment="1" applyProtection="1" pivotButton="0" quotePrefix="0" xfId="37">
      <alignment horizontal="center"/>
      <protection locked="0" hidden="0"/>
    </xf>
    <xf numFmtId="0" fontId="22" fillId="0" borderId="10" applyAlignment="1" applyProtection="1" pivotButton="0" quotePrefix="0" xfId="0">
      <alignment horizontal="center"/>
      <protection locked="0" hidden="0"/>
    </xf>
    <xf numFmtId="164" fontId="22" fillId="0" borderId="10" applyAlignment="1" applyProtection="1" pivotButton="0" quotePrefix="0" xfId="37">
      <alignment horizontal="center"/>
      <protection locked="0" hidden="0"/>
    </xf>
    <xf numFmtId="165" fontId="22" fillId="0" borderId="10" applyAlignment="1" applyProtection="1" pivotButton="0" quotePrefix="0" xfId="37">
      <alignment horizontal="center"/>
      <protection locked="1" hidden="1"/>
    </xf>
    <xf numFmtId="0" fontId="22" fillId="0" borderId="10" applyAlignment="1" applyProtection="1" pivotButton="0" quotePrefix="0" xfId="37">
      <alignment horizontal="center"/>
      <protection locked="0" hidden="0"/>
    </xf>
    <xf numFmtId="2" fontId="22" fillId="0" borderId="10" applyAlignment="1" applyProtection="1" pivotButton="0" quotePrefix="0" xfId="37">
      <alignment horizontal="center"/>
      <protection locked="0" hidden="0"/>
    </xf>
    <xf numFmtId="4" fontId="22" fillId="0" borderId="10" applyAlignment="1" applyProtection="1" pivotButton="0" quotePrefix="0" xfId="37">
      <alignment horizontal="center"/>
      <protection locked="0" hidden="0"/>
    </xf>
    <xf numFmtId="0" fontId="25" fillId="37" borderId="11" applyAlignment="1" applyProtection="1" pivotButton="0" quotePrefix="0" xfId="0">
      <alignment horizontal="center"/>
      <protection locked="0" hidden="0"/>
    </xf>
    <xf numFmtId="3" fontId="0" fillId="0" borderId="34" applyProtection="1" pivotButton="0" quotePrefix="0" xfId="0">
      <protection locked="0" hidden="0"/>
    </xf>
    <xf numFmtId="14" fontId="37" fillId="29" borderId="57" applyAlignment="1" pivotButton="0" quotePrefix="0" xfId="0">
      <alignment horizontal="center"/>
    </xf>
    <xf numFmtId="0" fontId="25" fillId="37" borderId="12" applyAlignment="1" applyProtection="1" pivotButton="0" quotePrefix="0" xfId="0">
      <alignment horizontal="center"/>
      <protection locked="0" hidden="0"/>
    </xf>
    <xf numFmtId="0" fontId="25" fillId="25" borderId="12" applyAlignment="1" applyProtection="1" pivotButton="0" quotePrefix="0" xfId="0">
      <alignment horizontal="center"/>
      <protection locked="0" hidden="0"/>
    </xf>
    <xf numFmtId="3" fontId="28" fillId="30" borderId="34" applyAlignment="1" applyProtection="1" pivotButton="0" quotePrefix="0" xfId="0">
      <alignment horizontal="center"/>
      <protection locked="0" hidden="0"/>
    </xf>
    <xf numFmtId="0" fontId="24" fillId="26" borderId="27" applyAlignment="1" pivotButton="0" quotePrefix="0" xfId="0">
      <alignment horizontal="center"/>
    </xf>
    <xf numFmtId="4" fontId="24" fillId="27" borderId="27" applyAlignment="1" pivotButton="0" quotePrefix="0" xfId="0">
      <alignment horizontal="center"/>
    </xf>
    <xf numFmtId="0" fontId="0" fillId="27" borderId="35" pivotButton="0" quotePrefix="0" xfId="0"/>
    <xf numFmtId="0" fontId="0" fillId="27" borderId="13" pivotButton="0" quotePrefix="0" xfId="0"/>
    <xf numFmtId="0" fontId="0" fillId="27" borderId="69" pivotButton="0" quotePrefix="0" xfId="0"/>
    <xf numFmtId="0" fontId="0" fillId="34" borderId="0" applyProtection="1" pivotButton="0" quotePrefix="0" xfId="0">
      <protection locked="0" hidden="0"/>
    </xf>
    <xf numFmtId="0" fontId="39" fillId="34" borderId="0" applyAlignment="1" pivotButton="0" quotePrefix="0" xfId="0">
      <alignment horizontal="center"/>
    </xf>
    <xf numFmtId="165" fontId="39" fillId="34" borderId="0" applyAlignment="1" pivotButton="0" quotePrefix="0" xfId="0">
      <alignment horizontal="center"/>
    </xf>
    <xf numFmtId="0" fontId="39" fillId="34" borderId="0" pivotButton="0" quotePrefix="0" xfId="0"/>
    <xf numFmtId="1" fontId="22" fillId="0" borderId="24" applyAlignment="1" applyProtection="1" pivotButton="0" quotePrefix="0" xfId="37">
      <alignment horizontal="center"/>
      <protection locked="0" hidden="0"/>
    </xf>
    <xf numFmtId="1" fontId="22" fillId="0" borderId="25" applyAlignment="1" applyProtection="1" pivotButton="0" quotePrefix="0" xfId="37">
      <alignment horizontal="center"/>
      <protection locked="0" hidden="0"/>
    </xf>
    <xf numFmtId="1" fontId="22" fillId="0" borderId="24" applyAlignment="1" applyProtection="1" pivotButton="0" quotePrefix="0" xfId="37">
      <alignment horizontal="center" vertical="center"/>
      <protection locked="0" hidden="0"/>
    </xf>
    <xf numFmtId="0" fontId="36" fillId="34" borderId="0" applyAlignment="1" pivotButton="0" quotePrefix="0" xfId="0">
      <alignment horizontal="center"/>
    </xf>
    <xf numFmtId="0" fontId="22" fillId="0" borderId="25" applyAlignment="1" applyProtection="1" pivotButton="0" quotePrefix="0" xfId="37">
      <alignment horizontal="center"/>
      <protection locked="1" hidden="1"/>
    </xf>
    <xf numFmtId="1" fontId="22" fillId="0" borderId="25" applyAlignment="1" applyProtection="1" pivotButton="0" quotePrefix="0" xfId="37">
      <alignment horizontal="center"/>
      <protection locked="1" hidden="1"/>
    </xf>
    <xf numFmtId="1" fontId="22" fillId="0" borderId="24" applyAlignment="1" applyProtection="1" pivotButton="0" quotePrefix="0" xfId="37">
      <alignment horizontal="center"/>
      <protection locked="1" hidden="1"/>
    </xf>
    <xf numFmtId="3" fontId="27" fillId="34" borderId="65" applyAlignment="1" applyProtection="1" pivotButton="0" quotePrefix="0" xfId="0">
      <alignment horizontal="center"/>
      <protection locked="0" hidden="0"/>
    </xf>
    <xf numFmtId="3" fontId="24" fillId="0" borderId="0" applyProtection="1" pivotButton="0" quotePrefix="0" xfId="0">
      <protection locked="0" hidden="0"/>
    </xf>
    <xf numFmtId="0" fontId="22" fillId="0" borderId="14" applyAlignment="1" applyProtection="1" pivotButton="0" quotePrefix="0" xfId="0">
      <alignment horizontal="center"/>
      <protection locked="0" hidden="0"/>
    </xf>
    <xf numFmtId="0" fontId="22" fillId="0" borderId="78" applyAlignment="1" applyProtection="1" pivotButton="0" quotePrefix="0" xfId="0">
      <alignment horizontal="center" vertical="center"/>
      <protection locked="0" hidden="0"/>
    </xf>
    <xf numFmtId="0" fontId="22" fillId="0" borderId="72" applyAlignment="1" applyProtection="1" pivotButton="0" quotePrefix="0" xfId="0">
      <alignment horizontal="center"/>
      <protection locked="0" hidden="0"/>
    </xf>
    <xf numFmtId="165" fontId="22" fillId="0" borderId="24" applyAlignment="1" applyProtection="1" pivotButton="0" quotePrefix="0" xfId="37">
      <alignment horizontal="center"/>
      <protection locked="0" hidden="0"/>
    </xf>
    <xf numFmtId="0" fontId="22" fillId="0" borderId="27" applyAlignment="1" applyProtection="1" pivotButton="0" quotePrefix="0" xfId="37">
      <alignment horizontal="center"/>
      <protection locked="0" hidden="0"/>
    </xf>
    <xf numFmtId="165" fontId="22" fillId="0" borderId="27" applyAlignment="1" applyProtection="1" pivotButton="0" quotePrefix="0" xfId="37">
      <alignment horizontal="center"/>
      <protection locked="0" hidden="0"/>
    </xf>
    <xf numFmtId="4" fontId="22" fillId="0" borderId="21" applyAlignment="1" applyProtection="1" pivotButton="0" quotePrefix="0" xfId="37">
      <alignment horizontal="center"/>
      <protection locked="0" hidden="0"/>
    </xf>
    <xf numFmtId="4" fontId="22" fillId="0" borderId="56" applyAlignment="1" applyProtection="1" pivotButton="0" quotePrefix="0" xfId="37">
      <alignment horizontal="center"/>
      <protection locked="0" hidden="0"/>
    </xf>
    <xf numFmtId="3" fontId="24" fillId="0" borderId="34" applyAlignment="1" applyProtection="1" pivotButton="0" quotePrefix="0" xfId="0">
      <alignment horizontal="center"/>
      <protection locked="0" hidden="0"/>
    </xf>
    <xf numFmtId="3" fontId="24" fillId="0" borderId="10" applyAlignment="1" applyProtection="1" pivotButton="0" quotePrefix="0" xfId="0">
      <alignment horizontal="center"/>
      <protection locked="0" hidden="0"/>
    </xf>
    <xf numFmtId="3" fontId="24" fillId="0" borderId="48" applyAlignment="1" applyProtection="1" pivotButton="0" quotePrefix="0" xfId="0">
      <alignment horizontal="center"/>
      <protection locked="0" hidden="0"/>
    </xf>
    <xf numFmtId="3" fontId="24" fillId="0" borderId="16" applyAlignment="1" applyProtection="1" pivotButton="0" quotePrefix="0" xfId="0">
      <alignment horizontal="center"/>
      <protection locked="0" hidden="0"/>
    </xf>
    <xf numFmtId="3" fontId="24" fillId="24" borderId="12" applyAlignment="1" applyProtection="1" pivotButton="0" quotePrefix="0" xfId="0">
      <alignment horizontal="center"/>
      <protection locked="0" hidden="0"/>
    </xf>
    <xf numFmtId="3" fontId="24" fillId="35" borderId="12" applyAlignment="1" applyProtection="1" pivotButton="0" quotePrefix="0" xfId="0">
      <alignment horizontal="center"/>
      <protection locked="0" hidden="0"/>
    </xf>
    <xf numFmtId="0" fontId="22" fillId="0" borderId="88" applyAlignment="1" applyProtection="1" pivotButton="0" quotePrefix="0" xfId="37">
      <alignment horizontal="center"/>
      <protection locked="0" hidden="0"/>
    </xf>
    <xf numFmtId="0" fontId="22" fillId="0" borderId="33" applyAlignment="1" applyProtection="1" pivotButton="0" quotePrefix="0" xfId="37">
      <alignment horizontal="center"/>
      <protection locked="0" hidden="0"/>
    </xf>
    <xf numFmtId="4" fontId="22" fillId="33" borderId="47" applyAlignment="1" applyProtection="1" pivotButton="0" quotePrefix="0" xfId="37">
      <alignment horizontal="center"/>
      <protection locked="0" hidden="0"/>
    </xf>
    <xf numFmtId="0" fontId="22" fillId="39" borderId="25" applyAlignment="1" applyProtection="1" pivotButton="0" quotePrefix="0" xfId="37">
      <alignment horizontal="center"/>
      <protection locked="0" hidden="0"/>
    </xf>
    <xf numFmtId="0" fontId="22" fillId="39" borderId="25" applyAlignment="1" applyProtection="1" pivotButton="0" quotePrefix="0" xfId="0">
      <alignment horizontal="center"/>
      <protection locked="0" hidden="0"/>
    </xf>
    <xf numFmtId="165" fontId="22" fillId="39" borderId="25" applyAlignment="1" applyProtection="1" pivotButton="0" quotePrefix="0" xfId="37">
      <alignment horizontal="center"/>
      <protection locked="1" hidden="1"/>
    </xf>
    <xf numFmtId="0" fontId="22" fillId="39" borderId="25" applyAlignment="1" applyProtection="1" pivotButton="0" quotePrefix="0" xfId="37">
      <alignment horizontal="center"/>
      <protection locked="1" hidden="1"/>
    </xf>
    <xf numFmtId="2" fontId="22" fillId="39" borderId="25" applyAlignment="1" applyProtection="1" pivotButton="0" quotePrefix="0" xfId="37">
      <alignment horizontal="center"/>
      <protection locked="0" hidden="0"/>
    </xf>
    <xf numFmtId="0" fontId="22" fillId="0" borderId="85" applyAlignment="1" applyProtection="1" pivotButton="0" quotePrefix="0" xfId="0">
      <alignment horizontal="center" vertical="center"/>
      <protection locked="0" hidden="0"/>
    </xf>
    <xf numFmtId="0" fontId="22" fillId="0" borderId="85" applyAlignment="1" applyProtection="1" pivotButton="0" quotePrefix="0" xfId="37">
      <alignment horizontal="center" vertical="center"/>
      <protection locked="0" hidden="0"/>
    </xf>
    <xf numFmtId="0" fontId="22" fillId="0" borderId="85" applyAlignment="1" applyProtection="1" pivotButton="0" quotePrefix="0" xfId="0">
      <alignment horizontal="center" vertical="center"/>
      <protection locked="0" hidden="0"/>
    </xf>
    <xf numFmtId="0" fontId="22" fillId="0" borderId="81" applyAlignment="1" applyProtection="1" pivotButton="0" quotePrefix="0" xfId="0">
      <alignment horizontal="center" vertical="center"/>
      <protection locked="0" hidden="0"/>
    </xf>
    <xf numFmtId="0" fontId="22" fillId="0" borderId="25" applyAlignment="1" applyProtection="1" pivotButton="0" quotePrefix="0" xfId="37">
      <alignment horizontal="center" vertical="center"/>
      <protection locked="0" hidden="0"/>
    </xf>
    <xf numFmtId="3" fontId="27" fillId="35" borderId="11" applyAlignment="1" applyProtection="1" pivotButton="0" quotePrefix="0" xfId="0">
      <alignment horizontal="center"/>
      <protection locked="0" hidden="0"/>
    </xf>
    <xf numFmtId="0" fontId="22" fillId="0" borderId="25" applyAlignment="1" applyProtection="1" pivotButton="0" quotePrefix="0" xfId="37">
      <alignment vertical="center"/>
      <protection locked="0" hidden="0"/>
    </xf>
    <xf numFmtId="0" fontId="22" fillId="0" borderId="24" applyAlignment="1" applyProtection="1" pivotButton="0" quotePrefix="0" xfId="37">
      <alignment vertical="center"/>
      <protection locked="0" hidden="0"/>
    </xf>
    <xf numFmtId="4" fontId="22" fillId="0" borderId="77" applyAlignment="1" applyProtection="1" pivotButton="0" quotePrefix="0" xfId="37">
      <alignment horizontal="center" vertical="center"/>
      <protection locked="0" hidden="0"/>
    </xf>
    <xf numFmtId="4" fontId="22" fillId="0" borderId="86" applyAlignment="1" applyProtection="1" pivotButton="0" quotePrefix="0" xfId="37">
      <alignment horizontal="center" vertical="center"/>
      <protection locked="0" hidden="0"/>
    </xf>
    <xf numFmtId="0" fontId="22" fillId="0" borderId="26" applyAlignment="1" applyProtection="1" pivotButton="0" quotePrefix="0" xfId="37">
      <alignment vertical="center"/>
      <protection locked="0" hidden="0"/>
    </xf>
    <xf numFmtId="4" fontId="22" fillId="0" borderId="82" applyAlignment="1" applyProtection="1" pivotButton="0" quotePrefix="0" xfId="37">
      <alignment horizontal="center" vertical="center"/>
      <protection locked="0" hidden="0"/>
    </xf>
    <xf numFmtId="165" fontId="22" fillId="0" borderId="24" applyAlignment="1" applyProtection="1" pivotButton="0" quotePrefix="0" xfId="37">
      <alignment horizontal="center"/>
      <protection locked="1" hidden="1"/>
    </xf>
    <xf numFmtId="3" fontId="27" fillId="35" borderId="74" applyAlignment="1" applyProtection="1" pivotButton="0" quotePrefix="0" xfId="0">
      <alignment horizontal="center"/>
      <protection locked="0" hidden="0"/>
    </xf>
    <xf numFmtId="3" fontId="27" fillId="0" borderId="12" applyAlignment="1" applyProtection="1" pivotButton="0" quotePrefix="0" xfId="0">
      <alignment horizontal="center"/>
      <protection locked="0" hidden="0"/>
    </xf>
    <xf numFmtId="3" fontId="27" fillId="0" borderId="11" applyAlignment="1" applyProtection="1" pivotButton="0" quotePrefix="0" xfId="0">
      <alignment horizontal="center"/>
      <protection locked="0" hidden="0"/>
    </xf>
    <xf numFmtId="4" fontId="22" fillId="39" borderId="47" applyAlignment="1" applyProtection="1" pivotButton="0" quotePrefix="0" xfId="37">
      <alignment horizontal="center"/>
      <protection locked="0" hidden="0"/>
    </xf>
    <xf numFmtId="0" fontId="22" fillId="0" borderId="17" applyProtection="1" pivotButton="0" quotePrefix="0" xfId="37">
      <protection locked="0" hidden="0"/>
    </xf>
    <xf numFmtId="0" fontId="22" fillId="0" borderId="14" applyAlignment="1" applyProtection="1" pivotButton="0" quotePrefix="0" xfId="37">
      <alignment horizontal="center"/>
      <protection locked="0" hidden="0"/>
    </xf>
    <xf numFmtId="0" fontId="22" fillId="0" borderId="78" applyAlignment="1" applyProtection="1" pivotButton="0" quotePrefix="0" xfId="0">
      <alignment horizontal="center"/>
      <protection locked="0" hidden="0"/>
    </xf>
    <xf numFmtId="164" fontId="22" fillId="0" borderId="72" applyAlignment="1" applyProtection="1" pivotButton="0" quotePrefix="0" xfId="0">
      <alignment horizontal="center"/>
      <protection locked="0" hidden="0"/>
    </xf>
    <xf numFmtId="4" fontId="21" fillId="0" borderId="48" applyAlignment="1" applyProtection="1" pivotButton="0" quotePrefix="0" xfId="37">
      <alignment horizontal="center" vertical="center" wrapText="1" shrinkToFit="1"/>
      <protection locked="0" hidden="0"/>
    </xf>
    <xf numFmtId="3" fontId="27" fillId="24" borderId="35" applyAlignment="1" applyProtection="1" pivotButton="0" quotePrefix="0" xfId="0">
      <alignment horizontal="center"/>
      <protection locked="0" hidden="0"/>
    </xf>
    <xf numFmtId="3" fontId="27" fillId="35" borderId="65" applyAlignment="1" applyProtection="1" pivotButton="0" quotePrefix="0" xfId="0">
      <alignment horizontal="center"/>
      <protection locked="0" hidden="0"/>
    </xf>
    <xf numFmtId="3" fontId="27" fillId="35" borderId="51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37">
      <alignment horizontal="center" vertical="center"/>
      <protection locked="0" hidden="0"/>
    </xf>
    <xf numFmtId="0" fontId="22" fillId="0" borderId="25" applyAlignment="1" applyProtection="1" pivotButton="0" quotePrefix="0" xfId="37">
      <alignment horizontal="center" vertical="center"/>
      <protection locked="0" hidden="0"/>
    </xf>
    <xf numFmtId="0" fontId="22" fillId="0" borderId="26" applyAlignment="1" applyProtection="1" pivotButton="0" quotePrefix="0" xfId="37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3" fontId="42" fillId="0" borderId="90" applyAlignment="1" pivotButton="0" quotePrefix="0" xfId="0">
      <alignment horizontal="center"/>
    </xf>
    <xf numFmtId="0" fontId="0" fillId="0" borderId="89" applyAlignment="1" applyProtection="1" pivotButton="0" quotePrefix="0" xfId="0">
      <alignment wrapText="1"/>
      <protection locked="0" hidden="0"/>
    </xf>
    <xf numFmtId="3" fontId="42" fillId="0" borderId="45" applyAlignment="1" pivotButton="0" quotePrefix="0" xfId="0">
      <alignment horizontal="center"/>
    </xf>
    <xf numFmtId="4" fontId="0" fillId="0" borderId="0" applyProtection="1" pivotButton="0" quotePrefix="0" xfId="0">
      <protection locked="0" hidden="0"/>
    </xf>
    <xf numFmtId="3" fontId="22" fillId="0" borderId="36" applyAlignment="1" applyProtection="1" pivotButton="0" quotePrefix="0" xfId="0">
      <alignment horizontal="center"/>
      <protection locked="0" hidden="0"/>
    </xf>
    <xf numFmtId="3" fontId="22" fillId="0" borderId="37" applyAlignment="1" applyProtection="1" pivotButton="0" quotePrefix="0" xfId="0">
      <alignment horizontal="center"/>
      <protection locked="0" hidden="0"/>
    </xf>
    <xf numFmtId="3" fontId="22" fillId="0" borderId="37" applyAlignment="1" applyProtection="1" pivotButton="0" quotePrefix="0" xfId="0">
      <alignment horizontal="center"/>
      <protection locked="0" hidden="0"/>
    </xf>
    <xf numFmtId="3" fontId="22" fillId="0" borderId="39" applyAlignment="1" applyProtection="1" pivotButton="0" quotePrefix="0" xfId="0">
      <alignment horizontal="center"/>
      <protection locked="0" hidden="0"/>
    </xf>
    <xf numFmtId="167" fontId="0" fillId="0" borderId="15" applyAlignment="1" applyProtection="1" pivotButton="0" quotePrefix="0" xfId="0">
      <alignment horizontal="center"/>
      <protection locked="0" hidden="0"/>
    </xf>
    <xf numFmtId="49" fontId="25" fillId="25" borderId="11" applyAlignment="1" applyProtection="1" pivotButton="0" quotePrefix="0" xfId="0">
      <alignment horizontal="center"/>
      <protection locked="0" hidden="0"/>
    </xf>
    <xf numFmtId="3" fontId="28" fillId="30" borderId="11" applyAlignment="1" applyProtection="1" pivotButton="0" quotePrefix="0" xfId="0">
      <alignment horizontal="center"/>
      <protection locked="0" hidden="0"/>
    </xf>
    <xf numFmtId="3" fontId="24" fillId="0" borderId="63" applyAlignment="1" applyProtection="1" pivotButton="0" quotePrefix="0" xfId="0">
      <alignment horizontal="center"/>
      <protection locked="0" hidden="0"/>
    </xf>
    <xf numFmtId="0" fontId="22" fillId="0" borderId="76" applyAlignment="1" applyProtection="1" pivotButton="0" quotePrefix="0" xfId="0">
      <alignment horizontal="center" vertical="center"/>
      <protection locked="0" hidden="0"/>
    </xf>
    <xf numFmtId="0" fontId="22" fillId="33" borderId="77" applyAlignment="1" applyProtection="1" pivotButton="0" quotePrefix="0" xfId="37">
      <alignment horizontal="center"/>
      <protection locked="0" hidden="0"/>
    </xf>
    <xf numFmtId="0" fontId="22" fillId="33" borderId="86" applyAlignment="1" applyProtection="1" pivotButton="0" quotePrefix="0" xfId="37">
      <alignment horizontal="center"/>
      <protection locked="0" hidden="0"/>
    </xf>
    <xf numFmtId="0" fontId="22" fillId="0" borderId="86" applyAlignment="1" applyProtection="1" pivotButton="0" quotePrefix="0" xfId="37">
      <alignment horizontal="center"/>
      <protection locked="0" hidden="0"/>
    </xf>
    <xf numFmtId="0" fontId="22" fillId="39" borderId="86" applyAlignment="1" applyProtection="1" pivotButton="0" quotePrefix="0" xfId="37">
      <alignment horizontal="center"/>
      <protection locked="0" hidden="0"/>
    </xf>
    <xf numFmtId="0" fontId="24" fillId="27" borderId="12" pivotButton="0" quotePrefix="0" xfId="0"/>
    <xf numFmtId="3" fontId="24" fillId="25" borderId="59" applyAlignment="1" pivotButton="0" quotePrefix="0" xfId="0">
      <alignment horizontal="center"/>
    </xf>
    <xf numFmtId="0" fontId="24" fillId="25" borderId="59" applyAlignment="1" pivotButton="0" quotePrefix="0" xfId="0">
      <alignment horizontal="center"/>
    </xf>
    <xf numFmtId="0" fontId="22" fillId="0" borderId="77" applyAlignment="1" applyProtection="1" pivotButton="0" quotePrefix="0" xfId="0">
      <alignment horizontal="center" vertical="center"/>
      <protection locked="0" hidden="0"/>
    </xf>
    <xf numFmtId="0" fontId="22" fillId="0" borderId="86" applyAlignment="1" applyProtection="1" pivotButton="0" quotePrefix="0" xfId="0">
      <alignment horizontal="center" vertical="center"/>
      <protection locked="0" hidden="0"/>
    </xf>
    <xf numFmtId="0" fontId="22" fillId="0" borderId="82" applyAlignment="1" applyProtection="1" pivotButton="0" quotePrefix="0" xfId="0">
      <alignment horizontal="center" vertical="center"/>
      <protection locked="0" hidden="0"/>
    </xf>
    <xf numFmtId="3" fontId="24" fillId="0" borderId="0" applyAlignment="1" applyProtection="1" pivotButton="0" quotePrefix="0" xfId="0">
      <alignment horizontal="center"/>
      <protection locked="0" hidden="0"/>
    </xf>
    <xf numFmtId="3" fontId="24" fillId="0" borderId="10" applyAlignment="1" applyProtection="1" pivotButton="0" quotePrefix="0" xfId="0">
      <alignment horizontal="center"/>
      <protection locked="0" hidden="0"/>
    </xf>
    <xf numFmtId="3" fontId="24" fillId="0" borderId="48" applyAlignment="1" applyProtection="1" pivotButton="0" quotePrefix="0" xfId="0">
      <alignment horizontal="center"/>
      <protection locked="0" hidden="0"/>
    </xf>
    <xf numFmtId="0" fontId="22" fillId="0" borderId="77" applyAlignment="1" applyProtection="1" pivotButton="0" quotePrefix="0" xfId="37">
      <alignment horizontal="center"/>
      <protection locked="0" hidden="0"/>
    </xf>
    <xf numFmtId="0" fontId="22" fillId="0" borderId="25" applyAlignment="1" applyProtection="1" pivotButton="0" quotePrefix="0" xfId="37">
      <alignment horizontal="center" vertical="center"/>
      <protection locked="0" hidden="0"/>
    </xf>
    <xf numFmtId="0" fontId="19" fillId="30" borderId="44" applyAlignment="1" applyProtection="1" pivotButton="0" quotePrefix="0" xfId="37">
      <alignment horizontal="center"/>
      <protection locked="0" hidden="0"/>
    </xf>
    <xf numFmtId="0" fontId="22" fillId="0" borderId="77" applyAlignment="1" applyProtection="1" pivotButton="0" quotePrefix="0" xfId="37">
      <alignment horizontal="center"/>
      <protection locked="0" hidden="0"/>
    </xf>
    <xf numFmtId="0" fontId="22" fillId="0" borderId="86" applyAlignment="1" applyProtection="1" pivotButton="0" quotePrefix="0" xfId="37">
      <alignment horizontal="center"/>
      <protection locked="0" hidden="0"/>
    </xf>
    <xf numFmtId="0" fontId="22" fillId="0" borderId="82" applyAlignment="1" applyProtection="1" pivotButton="0" quotePrefix="0" xfId="37">
      <alignment horizontal="center"/>
      <protection locked="0" hidden="0"/>
    </xf>
    <xf numFmtId="0" fontId="22" fillId="0" borderId="15" applyAlignment="1" applyProtection="1" pivotButton="0" quotePrefix="0" xfId="0">
      <alignment horizontal="center" vertical="center"/>
      <protection locked="0" hidden="0"/>
    </xf>
    <xf numFmtId="165" fontId="22" fillId="0" borderId="15" applyAlignment="1" applyProtection="1" pivotButton="0" quotePrefix="0" xfId="0">
      <alignment horizontal="center" vertical="center"/>
      <protection locked="1" hidden="1"/>
    </xf>
    <xf numFmtId="0" fontId="22" fillId="0" borderId="15" applyAlignment="1" applyProtection="1" pivotButton="0" quotePrefix="0" xfId="0">
      <alignment horizontal="center" vertical="center"/>
      <protection locked="1" hidden="1"/>
    </xf>
    <xf numFmtId="4" fontId="22" fillId="0" borderId="45" applyAlignment="1" applyProtection="1" pivotButton="0" quotePrefix="0" xfId="0">
      <alignment horizontal="center" vertical="center"/>
      <protection locked="0" hidden="0"/>
    </xf>
    <xf numFmtId="0" fontId="22" fillId="38" borderId="13" applyAlignment="1" applyProtection="1" pivotButton="0" quotePrefix="0" xfId="37">
      <alignment horizontal="center" vertical="center"/>
      <protection locked="0" hidden="0"/>
    </xf>
    <xf numFmtId="0" fontId="22" fillId="38" borderId="85" applyAlignment="1" applyProtection="1" pivotButton="0" quotePrefix="0" xfId="0">
      <alignment horizontal="center" vertical="center"/>
      <protection locked="0" hidden="0"/>
    </xf>
    <xf numFmtId="0" fontId="22" fillId="38" borderId="25" applyAlignment="1" applyProtection="1" pivotButton="0" quotePrefix="0" xfId="0">
      <alignment horizontal="center"/>
      <protection locked="0" hidden="0"/>
    </xf>
    <xf numFmtId="165" fontId="22" fillId="38" borderId="25" applyAlignment="1" applyProtection="1" pivotButton="0" quotePrefix="0" xfId="37">
      <alignment horizontal="center" vertical="center"/>
      <protection locked="1" hidden="1"/>
    </xf>
    <xf numFmtId="1" fontId="22" fillId="38" borderId="25" applyAlignment="1" applyProtection="1" pivotButton="0" quotePrefix="0" xfId="37">
      <alignment horizontal="center"/>
      <protection locked="1" hidden="1"/>
    </xf>
    <xf numFmtId="1" fontId="22" fillId="38" borderId="25" applyAlignment="1" applyProtection="1" pivotButton="0" quotePrefix="0" xfId="37">
      <alignment horizontal="center"/>
      <protection locked="0" hidden="0"/>
    </xf>
    <xf numFmtId="2" fontId="22" fillId="38" borderId="25" applyAlignment="1" applyProtection="1" pivotButton="0" quotePrefix="0" xfId="37">
      <alignment horizontal="center"/>
      <protection locked="0" hidden="0"/>
    </xf>
    <xf numFmtId="4" fontId="22" fillId="38" borderId="86" applyAlignment="1" applyProtection="1" pivotButton="0" quotePrefix="0" xfId="37">
      <alignment horizontal="center"/>
      <protection locked="0" hidden="0"/>
    </xf>
    <xf numFmtId="0" fontId="25" fillId="37" borderId="21" applyAlignment="1" applyProtection="1" pivotButton="0" quotePrefix="0" xfId="0">
      <alignment horizontal="center"/>
      <protection locked="0" hidden="0"/>
    </xf>
    <xf numFmtId="3" fontId="37" fillId="29" borderId="23" applyAlignment="1" pivotButton="0" quotePrefix="0" xfId="0">
      <alignment horizontal="center"/>
    </xf>
    <xf numFmtId="14" fontId="37" fillId="29" borderId="0" applyAlignment="1" pivotButton="0" quotePrefix="0" xfId="0">
      <alignment horizontal="center"/>
    </xf>
    <xf numFmtId="3" fontId="25" fillId="25" borderId="51" applyAlignment="1" applyProtection="1" pivotButton="0" quotePrefix="0" xfId="0">
      <alignment horizontal="center"/>
      <protection locked="0" hidden="0"/>
    </xf>
    <xf numFmtId="0" fontId="25" fillId="25" borderId="44" applyAlignment="1" applyProtection="1" pivotButton="0" quotePrefix="0" xfId="0">
      <alignment horizontal="center"/>
      <protection locked="0" hidden="0"/>
    </xf>
    <xf numFmtId="9" fontId="22" fillId="0" borderId="24" applyAlignment="1" applyProtection="1" pivotButton="0" quotePrefix="0" xfId="0">
      <alignment horizontal="center"/>
      <protection locked="0" hidden="0"/>
    </xf>
    <xf numFmtId="9" fontId="22" fillId="0" borderId="25" applyAlignment="1" applyProtection="1" pivotButton="0" quotePrefix="0" xfId="0">
      <alignment horizontal="center"/>
      <protection locked="0" hidden="0"/>
    </xf>
    <xf numFmtId="165" fontId="21" fillId="0" borderId="10" applyAlignment="1" applyProtection="1" pivotButton="0" quotePrefix="0" xfId="37">
      <alignment horizontal="center" vertical="center"/>
      <protection locked="0" hidden="0"/>
    </xf>
    <xf numFmtId="0" fontId="22" fillId="0" borderId="33" applyAlignment="1" applyProtection="1" pivotButton="0" quotePrefix="0" xfId="37">
      <alignment horizontal="center" vertical="center" wrapText="1"/>
      <protection locked="0" hidden="0"/>
    </xf>
    <xf numFmtId="0" fontId="22" fillId="0" borderId="33" applyAlignment="1" applyProtection="1" pivotButton="0" quotePrefix="0" xfId="37">
      <alignment horizontal="center" vertical="center"/>
      <protection locked="0" hidden="0"/>
    </xf>
    <xf numFmtId="0" fontId="19" fillId="30" borderId="44" applyAlignment="1" applyProtection="1" pivotButton="0" quotePrefix="0" xfId="37">
      <alignment horizontal="left"/>
      <protection locked="0" hidden="0"/>
    </xf>
    <xf numFmtId="0" fontId="19" fillId="30" borderId="51" applyAlignment="1" applyProtection="1" pivotButton="0" quotePrefix="0" xfId="37">
      <alignment horizontal="center"/>
      <protection locked="0" hidden="0"/>
    </xf>
    <xf numFmtId="9" fontId="19" fillId="30" borderId="80" applyAlignment="1" applyProtection="1" pivotButton="0" quotePrefix="0" xfId="37">
      <alignment horizontal="center"/>
      <protection locked="0" hidden="0"/>
    </xf>
    <xf numFmtId="1" fontId="22" fillId="0" borderId="77" applyAlignment="1" applyProtection="1" pivotButton="0" quotePrefix="0" xfId="37">
      <alignment horizontal="center"/>
      <protection locked="0" hidden="0"/>
    </xf>
    <xf numFmtId="1" fontId="22" fillId="0" borderId="86" applyAlignment="1" applyProtection="1" pivotButton="0" quotePrefix="0" xfId="37">
      <alignment horizontal="center"/>
      <protection locked="0" hidden="0"/>
    </xf>
    <xf numFmtId="1" fontId="22" fillId="0" borderId="82" applyAlignment="1" applyProtection="1" pivotButton="0" quotePrefix="0" xfId="37">
      <alignment horizontal="center"/>
      <protection locked="0" hidden="0"/>
    </xf>
    <xf numFmtId="0" fontId="47" fillId="0" borderId="58" applyAlignment="1" applyProtection="1" pivotButton="0" quotePrefix="0" xfId="37">
      <alignment horizontal="center" vertical="center"/>
      <protection locked="0" hidden="0"/>
    </xf>
    <xf numFmtId="164" fontId="22" fillId="0" borderId="25" applyAlignment="1" applyProtection="1" pivotButton="0" quotePrefix="0" xfId="37">
      <alignment horizontal="center"/>
      <protection locked="0" hidden="0"/>
    </xf>
    <xf numFmtId="3" fontId="24" fillId="25" borderId="62" applyAlignment="1" pivotButton="0" quotePrefix="0" xfId="0">
      <alignment horizontal="center" vertical="center"/>
    </xf>
    <xf numFmtId="0" fontId="24" fillId="28" borderId="10" applyAlignment="1" pivotButton="0" quotePrefix="0" xfId="0">
      <alignment horizontal="center"/>
    </xf>
    <xf numFmtId="0" fontId="24" fillId="28" borderId="34" applyAlignment="1" pivotButton="0" quotePrefix="0" xfId="0">
      <alignment horizontal="center"/>
    </xf>
    <xf numFmtId="3" fontId="0" fillId="0" borderId="55" applyAlignment="1" applyProtection="1" pivotButton="0" quotePrefix="0" xfId="0">
      <alignment horizontal="center"/>
      <protection locked="0" hidden="0"/>
    </xf>
    <xf numFmtId="3" fontId="0" fillId="0" borderId="41" applyAlignment="1" applyProtection="1" pivotButton="0" quotePrefix="0" xfId="0">
      <alignment horizontal="center"/>
      <protection locked="0" hidden="0"/>
    </xf>
    <xf numFmtId="4" fontId="24" fillId="24" borderId="25" applyAlignment="1" pivotButton="0" quotePrefix="0" xfId="0">
      <alignment horizontal="center" vertical="center"/>
    </xf>
    <xf numFmtId="0" fontId="22" fillId="0" borderId="33" applyAlignment="1" applyProtection="1" pivotButton="0" quotePrefix="0" xfId="37">
      <alignment horizontal="center" vertical="center" wrapText="1"/>
      <protection locked="0" hidden="0"/>
    </xf>
    <xf numFmtId="0" fontId="22" fillId="0" borderId="33" applyAlignment="1" applyProtection="1" pivotButton="0" quotePrefix="0" xfId="37">
      <alignment horizontal="center" vertical="center"/>
      <protection locked="0" hidden="0"/>
    </xf>
    <xf numFmtId="4" fontId="22" fillId="0" borderId="25" applyAlignment="1" applyProtection="1" pivotButton="0" quotePrefix="0" xfId="37">
      <alignment horizontal="center" vertical="center"/>
      <protection locked="0" hidden="0"/>
    </xf>
    <xf numFmtId="0" fontId="22" fillId="0" borderId="72" applyAlignment="1" applyProtection="1" pivotButton="0" quotePrefix="0" xfId="37">
      <alignment horizontal="center" vertical="center"/>
      <protection locked="0" hidden="0"/>
    </xf>
    <xf numFmtId="165" fontId="22" fillId="0" borderId="72" applyAlignment="1" applyProtection="1" pivotButton="0" quotePrefix="0" xfId="0">
      <alignment horizontal="center" vertical="center"/>
      <protection locked="1" hidden="1"/>
    </xf>
    <xf numFmtId="0" fontId="22" fillId="0" borderId="72" applyAlignment="1" applyProtection="1" pivotButton="0" quotePrefix="0" xfId="0">
      <alignment horizontal="center" vertical="center"/>
      <protection locked="1" hidden="1"/>
    </xf>
    <xf numFmtId="4" fontId="22" fillId="0" borderId="91" applyAlignment="1" applyProtection="1" pivotButton="0" quotePrefix="0" xfId="0">
      <alignment horizontal="center" vertical="center"/>
      <protection locked="0" hidden="0"/>
    </xf>
    <xf numFmtId="0" fontId="22" fillId="0" borderId="89" applyAlignment="1" applyProtection="1" pivotButton="0" quotePrefix="0" xfId="0">
      <alignment horizontal="center" vertical="center"/>
      <protection locked="0" hidden="0"/>
    </xf>
    <xf numFmtId="0" fontId="22" fillId="0" borderId="18" applyAlignment="1" applyProtection="1" pivotButton="0" quotePrefix="0" xfId="0">
      <alignment horizontal="center" vertical="center"/>
      <protection locked="0" hidden="0"/>
    </xf>
    <xf numFmtId="0" fontId="22" fillId="0" borderId="11" applyAlignment="1" applyProtection="1" pivotButton="0" quotePrefix="0" xfId="0">
      <alignment horizontal="center" vertical="center"/>
      <protection locked="0" hidden="0"/>
    </xf>
    <xf numFmtId="0" fontId="22" fillId="0" borderId="13" applyAlignment="1" pivotButton="0" quotePrefix="0" xfId="0">
      <alignment horizontal="center"/>
    </xf>
    <xf numFmtId="3" fontId="24" fillId="0" borderId="23" applyAlignment="1" applyProtection="1" pivotButton="0" quotePrefix="0" xfId="0">
      <alignment horizontal="center"/>
      <protection locked="0" hidden="0"/>
    </xf>
    <xf numFmtId="0" fontId="22" fillId="42" borderId="25" applyAlignment="1" applyProtection="1" pivotButton="0" quotePrefix="0" xfId="0">
      <alignment horizontal="center"/>
      <protection locked="0" hidden="0"/>
    </xf>
    <xf numFmtId="0" fontId="21" fillId="0" borderId="63" applyAlignment="1" applyProtection="1" pivotButton="0" quotePrefix="0" xfId="37">
      <alignment horizontal="center" vertical="center" wrapText="1" shrinkToFit="1"/>
      <protection locked="0" hidden="0"/>
    </xf>
    <xf numFmtId="0" fontId="21" fillId="0" borderId="63" applyAlignment="1" applyProtection="1" pivotButton="0" quotePrefix="0" xfId="37">
      <alignment vertical="center" wrapText="1" shrinkToFit="1"/>
      <protection locked="0" hidden="0"/>
    </xf>
    <xf numFmtId="0" fontId="22" fillId="42" borderId="25" applyAlignment="1" applyProtection="1" pivotButton="0" quotePrefix="0" xfId="37">
      <alignment horizontal="center"/>
      <protection locked="0" hidden="0"/>
    </xf>
    <xf numFmtId="0" fontId="22" fillId="42" borderId="26" applyAlignment="1" applyProtection="1" pivotButton="0" quotePrefix="0" xfId="37">
      <alignment horizontal="center"/>
      <protection locked="0" hidden="0"/>
    </xf>
    <xf numFmtId="0" fontId="22" fillId="0" borderId="82" applyAlignment="1" applyProtection="1" pivotButton="0" quotePrefix="0" xfId="37">
      <alignment horizontal="center"/>
      <protection locked="0" hidden="0"/>
    </xf>
    <xf numFmtId="0" fontId="22" fillId="42" borderId="26" applyAlignment="1" applyProtection="1" pivotButton="0" quotePrefix="0" xfId="0">
      <alignment horizontal="center"/>
      <protection locked="0" hidden="0"/>
    </xf>
    <xf numFmtId="0" fontId="22" fillId="42" borderId="82" applyAlignment="1" applyProtection="1" pivotButton="0" quotePrefix="0" xfId="37">
      <alignment horizontal="center"/>
      <protection locked="0" hidden="0"/>
    </xf>
    <xf numFmtId="0" fontId="22" fillId="0" borderId="41" applyAlignment="1" applyProtection="1" pivotButton="0" quotePrefix="0" xfId="0">
      <alignment horizontal="center" vertic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0" borderId="38" applyAlignment="1" applyProtection="1" pivotButton="0" quotePrefix="0" xfId="0">
      <alignment horizontal="center"/>
      <protection locked="0" hidden="0"/>
    </xf>
    <xf numFmtId="0" fontId="22" fillId="0" borderId="78" applyAlignment="1" applyProtection="1" pivotButton="0" quotePrefix="0" xfId="0">
      <alignment vertical="center"/>
      <protection locked="0" hidden="0"/>
    </xf>
    <xf numFmtId="0" fontId="22" fillId="42" borderId="86" applyAlignment="1" applyProtection="1" pivotButton="0" quotePrefix="0" xfId="37">
      <alignment horizont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39" borderId="26" applyAlignment="1" applyProtection="1" pivotButton="0" quotePrefix="0" xfId="37">
      <alignment horizontal="center"/>
      <protection locked="0" hidden="0"/>
    </xf>
    <xf numFmtId="0" fontId="22" fillId="39" borderId="26" applyAlignment="1" applyProtection="1" pivotButton="0" quotePrefix="0" xfId="0">
      <alignment horizontal="center"/>
      <protection locked="0" hidden="0"/>
    </xf>
    <xf numFmtId="165" fontId="22" fillId="39" borderId="26" applyAlignment="1" applyProtection="1" pivotButton="0" quotePrefix="0" xfId="37">
      <alignment horizontal="center"/>
      <protection locked="1" hidden="1"/>
    </xf>
    <xf numFmtId="0" fontId="22" fillId="39" borderId="26" applyAlignment="1" applyProtection="1" pivotButton="0" quotePrefix="0" xfId="37">
      <alignment horizontal="center"/>
      <protection locked="1" hidden="1"/>
    </xf>
    <xf numFmtId="2" fontId="22" fillId="39" borderId="26" applyAlignment="1" applyProtection="1" pivotButton="0" quotePrefix="0" xfId="37">
      <alignment horizontal="center"/>
      <protection locked="0" hidden="0"/>
    </xf>
    <xf numFmtId="4" fontId="22" fillId="39" borderId="67" applyAlignment="1" applyProtection="1" pivotButton="0" quotePrefix="0" xfId="37">
      <alignment horizontal="center"/>
      <protection locked="0" hidden="0"/>
    </xf>
    <xf numFmtId="0" fontId="22" fillId="38" borderId="25" applyAlignment="1" applyProtection="1" pivotButton="0" quotePrefix="0" xfId="0">
      <alignment horizontal="center" vertical="center"/>
      <protection locked="0" hidden="0"/>
    </xf>
    <xf numFmtId="0" fontId="22" fillId="38" borderId="25" applyAlignment="1" applyProtection="1" pivotButton="0" quotePrefix="0" xfId="37">
      <alignment horizontal="center" vertic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0" borderId="69" applyAlignment="1" applyProtection="1" pivotButton="0" quotePrefix="0" xfId="37">
      <alignment horizontal="center" vertical="center"/>
      <protection locked="0" hidden="0"/>
    </xf>
    <xf numFmtId="0" fontId="22" fillId="0" borderId="88" applyAlignment="1" applyProtection="1" pivotButton="0" quotePrefix="0" xfId="0">
      <alignment horizontal="center"/>
      <protection locked="0" hidden="0"/>
    </xf>
    <xf numFmtId="1" fontId="22" fillId="0" borderId="33" applyAlignment="1" applyProtection="1" pivotButton="0" quotePrefix="0" xfId="37">
      <alignment horizontal="center"/>
      <protection locked="0" hidden="0"/>
    </xf>
    <xf numFmtId="0" fontId="22" fillId="0" borderId="55" applyAlignment="1" applyProtection="1" pivotButton="0" quotePrefix="0" xfId="37">
      <alignment horizontal="center"/>
      <protection locked="0" hidden="0"/>
    </xf>
    <xf numFmtId="0" fontId="22" fillId="0" borderId="41" applyAlignment="1" applyProtection="1" pivotButton="0" quotePrefix="0" xfId="37">
      <alignment horizontal="center"/>
      <protection locked="0" hidden="0"/>
    </xf>
    <xf numFmtId="165" fontId="22" fillId="0" borderId="41" applyAlignment="1" applyProtection="1" pivotButton="0" quotePrefix="0" xfId="37">
      <alignment horizontal="center"/>
      <protection locked="0" hidden="0"/>
    </xf>
    <xf numFmtId="2" fontId="22" fillId="0" borderId="41" applyAlignment="1" applyProtection="1" pivotButton="0" quotePrefix="0" xfId="37">
      <alignment horizontal="center"/>
      <protection locked="0" hidden="0"/>
    </xf>
    <xf numFmtId="4" fontId="22" fillId="0" borderId="68" applyAlignment="1" applyProtection="1" pivotButton="0" quotePrefix="0" xfId="37">
      <alignment horizontal="center"/>
      <protection locked="0" hidden="0"/>
    </xf>
    <xf numFmtId="3" fontId="24" fillId="0" borderId="22" applyAlignment="1" applyProtection="1" pivotButton="0" quotePrefix="0" xfId="0">
      <alignment horizontal="center"/>
      <protection locked="0" hidden="0"/>
    </xf>
    <xf numFmtId="3" fontId="24" fillId="0" borderId="0" applyAlignment="1" applyProtection="1" pivotButton="0" quotePrefix="0" xfId="0">
      <alignment horizontal="center"/>
      <protection locked="0" hidden="0"/>
    </xf>
    <xf numFmtId="3" fontId="24" fillId="0" borderId="63" applyAlignment="1" applyProtection="1" pivotButton="0" quotePrefix="0" xfId="0">
      <alignment horizontal="center"/>
      <protection locked="0" hidden="0"/>
    </xf>
    <xf numFmtId="0" fontId="22" fillId="38" borderId="33" applyAlignment="1" applyProtection="1" pivotButton="0" quotePrefix="0" xfId="37">
      <alignment horizontal="center" vertical="center" wrapText="1"/>
      <protection locked="0" hidden="0"/>
    </xf>
    <xf numFmtId="0" fontId="22" fillId="43" borderId="13" applyAlignment="1" pivotButton="0" quotePrefix="0" xfId="0">
      <alignment horizontal="center"/>
    </xf>
    <xf numFmtId="1" fontId="22" fillId="0" borderId="37" applyAlignment="1" applyProtection="1" pivotButton="0" quotePrefix="0" xfId="37">
      <alignment horizontal="center" vertical="center"/>
      <protection locked="0" hidden="0"/>
    </xf>
    <xf numFmtId="1" fontId="22" fillId="0" borderId="25" applyAlignment="1" applyProtection="1" pivotButton="0" quotePrefix="0" xfId="37">
      <alignment horizontal="center" vertical="center"/>
      <protection locked="1" hidden="1"/>
    </xf>
    <xf numFmtId="0" fontId="22" fillId="0" borderId="79" applyAlignment="1" applyProtection="1" pivotButton="0" quotePrefix="0" xfId="36">
      <alignment horizontal="left" wrapText="1"/>
      <protection locked="0" hidden="0"/>
    </xf>
    <xf numFmtId="0" fontId="22" fillId="0" borderId="90" applyAlignment="1" applyProtection="1" pivotButton="0" quotePrefix="0" xfId="0">
      <alignment horizontal="center" vertical="center"/>
      <protection locked="0" hidden="0"/>
    </xf>
    <xf numFmtId="0" fontId="22" fillId="34" borderId="69" applyAlignment="1" pivotButton="0" quotePrefix="0" xfId="0">
      <alignment horizontal="center"/>
    </xf>
    <xf numFmtId="3" fontId="27" fillId="24" borderId="89" applyAlignment="1" applyProtection="1" pivotButton="0" quotePrefix="0" xfId="0">
      <alignment horizontal="center"/>
      <protection locked="0" hidden="0"/>
    </xf>
    <xf numFmtId="3" fontId="27" fillId="24" borderId="11" applyAlignment="1" applyProtection="1" pivotButton="0" quotePrefix="0" xfId="0">
      <alignment horizontal="center"/>
      <protection locked="0" hidden="0"/>
    </xf>
    <xf numFmtId="0" fontId="22" fillId="0" borderId="77" applyAlignment="1" applyProtection="1" pivotButton="0" quotePrefix="0" xfId="37">
      <alignment horizontal="center" vertical="center"/>
      <protection locked="0" hidden="0"/>
    </xf>
    <xf numFmtId="1" fontId="22" fillId="0" borderId="86" applyAlignment="1" applyProtection="1" pivotButton="0" quotePrefix="0" xfId="37">
      <alignment horizontal="center" vertical="center"/>
      <protection locked="0" hidden="0"/>
    </xf>
    <xf numFmtId="0" fontId="22" fillId="38" borderId="38" applyAlignment="1" applyProtection="1" pivotButton="0" quotePrefix="0" xfId="37">
      <alignment horizontal="center" vertical="center"/>
      <protection locked="0" hidden="0"/>
    </xf>
    <xf numFmtId="0" fontId="22" fillId="38" borderId="39" applyAlignment="1" applyProtection="1" pivotButton="0" quotePrefix="0" xfId="37">
      <alignment horizontal="center" vertical="center"/>
      <protection locked="0" hidden="0"/>
    </xf>
    <xf numFmtId="0" fontId="22" fillId="38" borderId="26" applyAlignment="1" applyProtection="1" pivotButton="0" quotePrefix="0" xfId="0">
      <alignment horizontal="center"/>
      <protection locked="0" hidden="0"/>
    </xf>
    <xf numFmtId="165" fontId="22" fillId="38" borderId="26" applyAlignment="1" applyProtection="1" pivotButton="0" quotePrefix="0" xfId="37">
      <alignment horizontal="center" vertical="center"/>
      <protection locked="1" hidden="1"/>
    </xf>
    <xf numFmtId="0" fontId="22" fillId="38" borderId="26" applyAlignment="1" applyProtection="1" pivotButton="0" quotePrefix="0" xfId="37">
      <alignment horizontal="center" vertical="center"/>
      <protection locked="1" hidden="1"/>
    </xf>
    <xf numFmtId="1" fontId="22" fillId="38" borderId="26" applyAlignment="1" applyProtection="1" pivotButton="0" quotePrefix="0" xfId="37">
      <alignment horizontal="center" vertical="center"/>
      <protection locked="0" hidden="0"/>
    </xf>
    <xf numFmtId="2" fontId="22" fillId="38" borderId="26" applyAlignment="1" applyProtection="1" pivotButton="0" quotePrefix="0" xfId="37">
      <alignment horizontal="center" vertical="center"/>
      <protection locked="0" hidden="0"/>
    </xf>
    <xf numFmtId="4" fontId="22" fillId="38" borderId="67" applyAlignment="1" applyProtection="1" pivotButton="0" quotePrefix="0" xfId="37">
      <alignment horizontal="center" vertical="center"/>
      <protection locked="0" hidden="0"/>
    </xf>
    <xf numFmtId="0" fontId="22" fillId="31" borderId="20" applyAlignment="1" applyProtection="1" pivotButton="0" quotePrefix="0" xfId="37">
      <alignment horizontal="left" vertical="center"/>
      <protection locked="0" hidden="0"/>
    </xf>
    <xf numFmtId="0" fontId="45" fillId="0" borderId="0" applyAlignment="1" pivotButton="0" quotePrefix="0" xfId="44">
      <alignment wrapText="1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22" fillId="42" borderId="17" applyProtection="1" pivotButton="0" quotePrefix="0" xfId="37">
      <protection locked="0" hidden="0"/>
    </xf>
    <xf numFmtId="0" fontId="22" fillId="42" borderId="14" applyAlignment="1" applyProtection="1" pivotButton="0" quotePrefix="0" xfId="37">
      <alignment horizontal="center"/>
      <protection locked="0" hidden="0"/>
    </xf>
    <xf numFmtId="0" fontId="22" fillId="42" borderId="78" applyAlignment="1" applyProtection="1" pivotButton="0" quotePrefix="0" xfId="0">
      <alignment horizontal="center"/>
      <protection locked="0" hidden="0"/>
    </xf>
    <xf numFmtId="164" fontId="22" fillId="42" borderId="72" applyAlignment="1" applyProtection="1" pivotButton="0" quotePrefix="0" xfId="0">
      <alignment horizontal="center"/>
      <protection locked="0" hidden="0"/>
    </xf>
    <xf numFmtId="0" fontId="22" fillId="0" borderId="39" applyAlignment="1" applyProtection="1" pivotButton="0" quotePrefix="0" xfId="0">
      <alignment horizontal="center" vertical="center"/>
      <protection locked="0" hidden="0"/>
    </xf>
    <xf numFmtId="0" fontId="22" fillId="0" borderId="52" applyAlignment="1" applyProtection="1" pivotButton="0" quotePrefix="0" xfId="37">
      <alignment horizontal="center" vertical="center"/>
      <protection locked="0" hidden="0"/>
    </xf>
    <xf numFmtId="165" fontId="22" fillId="0" borderId="52" applyAlignment="1" applyProtection="1" pivotButton="0" quotePrefix="0" xfId="0">
      <alignment horizontal="center" vertical="center"/>
      <protection locked="1" hidden="1"/>
    </xf>
    <xf numFmtId="0" fontId="22" fillId="0" borderId="52" applyAlignment="1" applyProtection="1" pivotButton="0" quotePrefix="0" xfId="0">
      <alignment horizontal="center" vertical="center"/>
      <protection locked="1" hidden="1"/>
    </xf>
    <xf numFmtId="4" fontId="22" fillId="0" borderId="92" applyAlignment="1" applyProtection="1" pivotButton="0" quotePrefix="0" xfId="0">
      <alignment horizontal="center" vertical="center"/>
      <protection locked="0" hidden="0"/>
    </xf>
    <xf numFmtId="0" fontId="22" fillId="0" borderId="80" applyAlignment="1" applyProtection="1" pivotButton="0" quotePrefix="0" xfId="0">
      <alignment horizontal="center" vertical="center"/>
      <protection locked="0" hidden="0"/>
    </xf>
    <xf numFmtId="0" fontId="22" fillId="0" borderId="80" applyAlignment="1" applyProtection="1" pivotButton="0" quotePrefix="0" xfId="37">
      <alignment horizontal="center" vertical="center"/>
      <protection locked="0" hidden="0"/>
    </xf>
    <xf numFmtId="165" fontId="22" fillId="0" borderId="80" applyAlignment="1" applyProtection="1" pivotButton="0" quotePrefix="0" xfId="0">
      <alignment horizontal="center" vertical="center"/>
      <protection locked="1" hidden="1"/>
    </xf>
    <xf numFmtId="0" fontId="22" fillId="0" borderId="80" applyAlignment="1" applyProtection="1" pivotButton="0" quotePrefix="0" xfId="0">
      <alignment horizontal="center" vertical="center"/>
      <protection locked="1" hidden="1"/>
    </xf>
    <xf numFmtId="4" fontId="22" fillId="0" borderId="93" applyAlignment="1" applyProtection="1" pivotButton="0" quotePrefix="0" xfId="0">
      <alignment horizontal="center" vertical="center"/>
      <protection locked="0" hidden="0"/>
    </xf>
    <xf numFmtId="0" fontId="22" fillId="34" borderId="14" applyAlignment="1" pivotButton="0" quotePrefix="0" xfId="0">
      <alignment horizontal="center"/>
    </xf>
    <xf numFmtId="0" fontId="22" fillId="34" borderId="35" applyAlignment="1" pivotButton="0" quotePrefix="0" xfId="0">
      <alignment horizontal="center"/>
    </xf>
    <xf numFmtId="0" fontId="21" fillId="0" borderId="23" applyAlignment="1" applyProtection="1" pivotButton="0" quotePrefix="0" xfId="37">
      <alignment horizontal="center" vertical="center"/>
      <protection locked="0" hidden="0"/>
    </xf>
    <xf numFmtId="0" fontId="22" fillId="0" borderId="52" applyAlignment="1" applyProtection="1" pivotButton="0" quotePrefix="0" xfId="0">
      <alignment horizontal="center" vertical="center"/>
      <protection locked="0" hidden="0"/>
    </xf>
    <xf numFmtId="1" fontId="22" fillId="0" borderId="25" applyAlignment="1" applyProtection="1" pivotButton="0" quotePrefix="0" xfId="35">
      <alignment horizontal="center"/>
      <protection locked="0" hidden="0"/>
    </xf>
    <xf numFmtId="0" fontId="22" fillId="42" borderId="38" applyAlignment="1" applyProtection="1" pivotButton="0" quotePrefix="0" xfId="37">
      <alignment horizontal="center"/>
      <protection locked="0" hidden="0"/>
    </xf>
    <xf numFmtId="0" fontId="22" fillId="42" borderId="19" applyAlignment="1" applyProtection="1" pivotButton="0" quotePrefix="0" xfId="37">
      <alignment horizontal="left" vertical="center"/>
      <protection locked="0" hidden="0"/>
    </xf>
    <xf numFmtId="0" fontId="22" fillId="42" borderId="13" applyAlignment="1" applyProtection="1" pivotButton="0" quotePrefix="0" xfId="37">
      <alignment horizontal="center" vertical="center"/>
      <protection locked="0" hidden="0"/>
    </xf>
    <xf numFmtId="0" fontId="22" fillId="42" borderId="85" applyAlignment="1" applyProtection="1" pivotButton="0" quotePrefix="0" xfId="0">
      <alignment horizontal="center" vertical="center"/>
      <protection locked="0" hidden="0"/>
    </xf>
    <xf numFmtId="1" fontId="22" fillId="42" borderId="25" applyAlignment="1" applyProtection="1" pivotButton="0" quotePrefix="0" xfId="37">
      <alignment horizontal="center"/>
      <protection locked="0" hidden="0"/>
    </xf>
    <xf numFmtId="0" fontId="22" fillId="42" borderId="49" applyAlignment="1" applyProtection="1" pivotButton="0" quotePrefix="0" xfId="37">
      <alignment horizontal="left" vertical="center"/>
      <protection locked="0" hidden="0"/>
    </xf>
    <xf numFmtId="0" fontId="22" fillId="42" borderId="20" applyAlignment="1" applyProtection="1" pivotButton="0" quotePrefix="0" xfId="37">
      <alignment horizontal="left" vertical="center"/>
      <protection locked="0" hidden="0"/>
    </xf>
    <xf numFmtId="0" fontId="22" fillId="42" borderId="50" applyAlignment="1" applyProtection="1" pivotButton="0" quotePrefix="0" xfId="37">
      <alignment horizontal="left" vertical="center"/>
      <protection locked="0" hidden="0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22" fillId="0" borderId="14" applyAlignment="1" applyProtection="1" pivotButton="0" quotePrefix="0" xfId="37">
      <alignment horizontal="center" vertical="center"/>
      <protection locked="0" hidden="0"/>
    </xf>
    <xf numFmtId="0" fontId="22" fillId="0" borderId="78" applyAlignment="1" applyProtection="1" pivotButton="0" quotePrefix="0" xfId="37">
      <alignment horizontal="center" vertical="center"/>
      <protection locked="0" hidden="0"/>
    </xf>
    <xf numFmtId="165" fontId="22" fillId="0" borderId="72" applyAlignment="1" applyProtection="1" pivotButton="0" quotePrefix="0" xfId="37">
      <alignment horizontal="center" vertical="center"/>
      <protection locked="1" hidden="1"/>
    </xf>
    <xf numFmtId="0" fontId="22" fillId="0" borderId="72" applyAlignment="1" applyProtection="1" pivotButton="0" quotePrefix="0" xfId="37">
      <alignment horizontal="center" vertical="center"/>
      <protection locked="1" hidden="1"/>
    </xf>
    <xf numFmtId="2" fontId="22" fillId="0" borderId="72" applyAlignment="1" applyProtection="1" pivotButton="0" quotePrefix="0" xfId="37">
      <alignment horizontal="center" vertical="center"/>
      <protection locked="0" hidden="0"/>
    </xf>
    <xf numFmtId="4" fontId="22" fillId="0" borderId="83" applyAlignment="1" applyProtection="1" pivotButton="0" quotePrefix="0" xfId="37">
      <alignment horizontal="center" vertical="center"/>
      <protection locked="0" hidden="0"/>
    </xf>
    <xf numFmtId="0" fontId="22" fillId="0" borderId="59" applyAlignment="1" applyProtection="1" pivotButton="0" quotePrefix="0" xfId="37">
      <alignment horizontal="center" vertical="center"/>
      <protection locked="0" hidden="0"/>
    </xf>
    <xf numFmtId="0" fontId="22" fillId="0" borderId="20" applyAlignment="1" applyProtection="1" pivotButton="0" quotePrefix="0" xfId="37">
      <alignment horizontal="left" vertical="center"/>
      <protection locked="0" hidden="0"/>
    </xf>
    <xf numFmtId="0" fontId="22" fillId="38" borderId="25" applyAlignment="1" applyProtection="1" pivotButton="0" quotePrefix="0" xfId="35">
      <alignment horizontal="center" vertic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42" borderId="88" applyAlignment="1" applyProtection="1" pivotButton="0" quotePrefix="0" xfId="0">
      <alignment horizontal="center"/>
      <protection locked="0" hidden="0"/>
    </xf>
    <xf numFmtId="164" fontId="22" fillId="42" borderId="33" applyAlignment="1" applyProtection="1" pivotButton="0" quotePrefix="0" xfId="0">
      <alignment horizontal="center"/>
      <protection locked="0" hidden="0"/>
    </xf>
    <xf numFmtId="0" fontId="22" fillId="42" borderId="90" applyAlignment="1" applyProtection="1" pivotButton="0" quotePrefix="0" xfId="37">
      <alignment horizontal="center"/>
      <protection locked="0" hidden="0"/>
    </xf>
    <xf numFmtId="0" fontId="22" fillId="42" borderId="13" applyAlignment="1" applyProtection="1" pivotButton="0" quotePrefix="0" xfId="37">
      <alignment horizontal="center"/>
      <protection locked="0" hidden="0"/>
    </xf>
    <xf numFmtId="0" fontId="22" fillId="42" borderId="37" applyAlignment="1" applyProtection="1" pivotButton="0" quotePrefix="0" xfId="0">
      <alignment horizontal="center"/>
      <protection locked="0" hidden="0"/>
    </xf>
    <xf numFmtId="164" fontId="22" fillId="42" borderId="25" applyAlignment="1" applyProtection="1" pivotButton="0" quotePrefix="0" xfId="0">
      <alignment horizontal="center"/>
      <protection locked="0" hidden="0"/>
    </xf>
    <xf numFmtId="165" fontId="22" fillId="42" borderId="25" applyAlignment="1" applyProtection="1" pivotButton="0" quotePrefix="0" xfId="37">
      <alignment horizontal="center"/>
      <protection locked="1" hidden="1"/>
    </xf>
    <xf numFmtId="0" fontId="22" fillId="42" borderId="25" applyAlignment="1" applyProtection="1" pivotButton="0" quotePrefix="0" xfId="37">
      <alignment horizontal="center"/>
      <protection locked="1" hidden="1"/>
    </xf>
    <xf numFmtId="2" fontId="22" fillId="42" borderId="25" applyAlignment="1" applyProtection="1" pivotButton="0" quotePrefix="0" xfId="37">
      <alignment horizontal="center"/>
      <protection locked="0" hidden="0"/>
    </xf>
    <xf numFmtId="0" fontId="22" fillId="0" borderId="36" applyAlignment="1" applyProtection="1" pivotButton="0" quotePrefix="0" xfId="37">
      <alignment horizontal="left"/>
      <protection locked="0" hidden="0"/>
    </xf>
    <xf numFmtId="0" fontId="22" fillId="42" borderId="19" applyAlignment="1" applyProtection="1" pivotButton="0" quotePrefix="0" xfId="37">
      <alignment horizontal="left"/>
      <protection locked="0" hidden="0"/>
    </xf>
    <xf numFmtId="0" fontId="22" fillId="0" borderId="94" applyAlignment="1" applyProtection="1" pivotButton="0" quotePrefix="0" xfId="37">
      <alignment horizontal="left"/>
      <protection locked="0" hidden="0"/>
    </xf>
    <xf numFmtId="0" fontId="22" fillId="0" borderId="59" applyAlignment="1" applyProtection="1" pivotButton="0" quotePrefix="0" xfId="37">
      <alignment horizontal="left"/>
      <protection locked="0" hidden="0"/>
    </xf>
    <xf numFmtId="0" fontId="22" fillId="0" borderId="60" applyAlignment="1" applyProtection="1" pivotButton="0" quotePrefix="0" xfId="37">
      <alignment horizontal="left"/>
      <protection locked="0" hidden="0"/>
    </xf>
    <xf numFmtId="0" fontId="22" fillId="33" borderId="37" applyProtection="1" pivotButton="0" quotePrefix="0" xfId="37">
      <protection locked="0" hidden="0"/>
    </xf>
    <xf numFmtId="0" fontId="22" fillId="0" borderId="37" applyProtection="1" pivotButton="0" quotePrefix="0" xfId="37">
      <protection locked="0" hidden="0"/>
    </xf>
    <xf numFmtId="0" fontId="44" fillId="0" borderId="37" applyAlignment="1" applyProtection="1" pivotButton="0" quotePrefix="0" xfId="36">
      <alignment horizontal="left" wrapText="1"/>
      <protection locked="0" hidden="0"/>
    </xf>
    <xf numFmtId="0" fontId="22" fillId="39" borderId="37" applyProtection="1" pivotButton="0" quotePrefix="0" xfId="37">
      <protection locked="0" hidden="0"/>
    </xf>
    <xf numFmtId="0" fontId="22" fillId="42" borderId="88" applyProtection="1" pivotButton="0" quotePrefix="0" xfId="37">
      <protection locked="0" hidden="0"/>
    </xf>
    <xf numFmtId="0" fontId="45" fillId="40" borderId="95" applyAlignment="1" pivotButton="0" quotePrefix="0" xfId="44">
      <alignment wrapText="1"/>
    </xf>
    <xf numFmtId="0" fontId="22" fillId="0" borderId="37" applyAlignment="1" applyProtection="1" pivotButton="0" quotePrefix="0" xfId="37">
      <alignment horizontal="left" vertical="center"/>
      <protection locked="0" hidden="0"/>
    </xf>
    <xf numFmtId="0" fontId="48" fillId="41" borderId="49" applyAlignment="1" applyProtection="1" pivotButton="0" quotePrefix="0" xfId="37">
      <alignment horizontal="left" vertical="center"/>
      <protection locked="0" hidden="0"/>
    </xf>
    <xf numFmtId="0" fontId="48" fillId="41" borderId="19" applyAlignment="1" applyProtection="1" pivotButton="0" quotePrefix="0" xfId="37">
      <alignment horizontal="left" vertical="center"/>
      <protection locked="0" hidden="0"/>
    </xf>
    <xf numFmtId="0" fontId="22" fillId="0" borderId="36" applyAlignment="1" applyProtection="1" pivotButton="0" quotePrefix="0" xfId="37">
      <alignment horizontal="left" vertical="center"/>
      <protection locked="0" hidden="0"/>
    </xf>
    <xf numFmtId="0" fontId="22" fillId="0" borderId="36" applyAlignment="1" applyProtection="1" pivotButton="0" quotePrefix="0" xfId="37">
      <alignment horizontal="left" vertical="center"/>
      <protection locked="0" hidden="0"/>
    </xf>
    <xf numFmtId="0" fontId="22" fillId="0" borderId="37" applyAlignment="1" applyProtection="1" pivotButton="0" quotePrefix="0" xfId="37">
      <alignment horizontal="left" vertical="center"/>
      <protection locked="0" hidden="0"/>
    </xf>
    <xf numFmtId="0" fontId="22" fillId="0" borderId="39" applyAlignment="1" applyProtection="1" pivotButton="0" quotePrefix="0" xfId="37">
      <alignment horizontal="left" vertical="center"/>
      <protection locked="0" hidden="0"/>
    </xf>
    <xf numFmtId="0" fontId="22" fillId="0" borderId="36" applyProtection="1" pivotButton="0" quotePrefix="0" xfId="0">
      <protection locked="0" hidden="0"/>
    </xf>
    <xf numFmtId="0" fontId="22" fillId="0" borderId="37" applyProtection="1" pivotButton="0" quotePrefix="0" xfId="0">
      <protection locked="0" hidden="0"/>
    </xf>
    <xf numFmtId="0" fontId="22" fillId="38" borderId="37" applyAlignment="1" applyProtection="1" pivotButton="0" quotePrefix="0" xfId="37">
      <alignment horizontal="left" vertical="center"/>
      <protection locked="0" hidden="0"/>
    </xf>
    <xf numFmtId="0" fontId="22" fillId="0" borderId="37" applyAlignment="1" applyProtection="1" pivotButton="0" quotePrefix="0" xfId="37">
      <alignment horizontal="left"/>
      <protection locked="0" hidden="0"/>
    </xf>
    <xf numFmtId="0" fontId="19" fillId="0" borderId="94" applyAlignment="1" applyProtection="1" pivotButton="0" quotePrefix="0" xfId="37">
      <alignment horizontal="left" vertical="center"/>
      <protection locked="0" hidden="0"/>
    </xf>
    <xf numFmtId="0" fontId="19" fillId="0" borderId="63" applyAlignment="1" applyProtection="1" pivotButton="0" quotePrefix="0" xfId="37">
      <alignment horizontal="left" vertical="center"/>
      <protection locked="0" hidden="0"/>
    </xf>
    <xf numFmtId="0" fontId="19" fillId="0" borderId="60" applyAlignment="1" applyProtection="1" pivotButton="0" quotePrefix="0" xfId="37">
      <alignment horizontal="left" vertical="center"/>
      <protection locked="0" hidden="0"/>
    </xf>
    <xf numFmtId="0" fontId="22" fillId="0" borderId="17" applyProtection="1" pivotButton="0" quotePrefix="0" xfId="0">
      <protection locked="0" hidden="0"/>
    </xf>
    <xf numFmtId="0" fontId="22" fillId="0" borderId="19" applyProtection="1" pivotButton="0" quotePrefix="0" xfId="0">
      <protection locked="0" hidden="0"/>
    </xf>
    <xf numFmtId="0" fontId="22" fillId="0" borderId="19" applyProtection="1" pivotButton="0" quotePrefix="0" xfId="35">
      <protection locked="0" hidden="0"/>
    </xf>
    <xf numFmtId="0" fontId="22" fillId="0" borderId="50" applyProtection="1" pivotButton="0" quotePrefix="0" xfId="0">
      <protection locked="0" hidden="0"/>
    </xf>
    <xf numFmtId="0" fontId="22" fillId="0" borderId="37" applyAlignment="1" applyProtection="1" pivotButton="0" quotePrefix="0" xfId="0">
      <alignment horizontal="left" vertical="center"/>
      <protection locked="0" hidden="0"/>
    </xf>
    <xf numFmtId="0" fontId="22" fillId="0" borderId="39" applyAlignment="1" applyProtection="1" pivotButton="0" quotePrefix="0" xfId="0">
      <alignment horizontal="left" vertical="center"/>
      <protection locked="0" hidden="0"/>
    </xf>
    <xf numFmtId="0" fontId="19" fillId="0" borderId="55" applyAlignment="1" applyProtection="1" pivotButton="0" quotePrefix="0" xfId="0">
      <alignment horizontal="center" vertical="center"/>
      <protection locked="0" hidden="0"/>
    </xf>
    <xf numFmtId="0" fontId="22" fillId="0" borderId="55" applyAlignment="1" applyProtection="1" pivotButton="0" quotePrefix="0" xfId="0">
      <alignment horizontal="left" vertical="center"/>
      <protection locked="0" hidden="0"/>
    </xf>
    <xf numFmtId="0" fontId="22" fillId="0" borderId="59" applyAlignment="1" applyProtection="1" pivotButton="0" quotePrefix="0" xfId="0">
      <alignment vertical="center"/>
      <protection locked="0" hidden="0"/>
    </xf>
    <xf numFmtId="0" fontId="22" fillId="0" borderId="39" applyAlignment="1" applyProtection="1" pivotButton="0" quotePrefix="0" xfId="0">
      <alignment vertical="center"/>
      <protection locked="0" hidden="0"/>
    </xf>
    <xf numFmtId="0" fontId="22" fillId="38" borderId="37" applyAlignment="1" applyProtection="1" pivotButton="0" quotePrefix="0" xfId="35">
      <alignment vertical="center"/>
      <protection locked="0" hidden="0"/>
    </xf>
    <xf numFmtId="0" fontId="22" fillId="42" borderId="37" applyAlignment="1" applyProtection="1" pivotButton="0" quotePrefix="0" xfId="35">
      <alignment vertical="center"/>
      <protection locked="0" hidden="0"/>
    </xf>
    <xf numFmtId="0" fontId="22" fillId="0" borderId="37" applyAlignment="1" applyProtection="1" pivotButton="0" quotePrefix="0" xfId="0">
      <alignment vertical="center" wrapText="1"/>
      <protection locked="0" hidden="0"/>
    </xf>
    <xf numFmtId="0" fontId="22" fillId="0" borderId="88" applyAlignment="1" applyProtection="1" pivotButton="0" quotePrefix="0" xfId="0">
      <alignment vertical="center"/>
      <protection locked="0" hidden="0"/>
    </xf>
    <xf numFmtId="0" fontId="22" fillId="0" borderId="39" applyProtection="1" pivotButton="0" quotePrefix="0" xfId="0">
      <protection locked="0" hidden="0"/>
    </xf>
    <xf numFmtId="0" fontId="0" fillId="34" borderId="35" applyAlignment="1" pivotButton="0" quotePrefix="0" xfId="0">
      <alignment horizontal="center"/>
    </xf>
    <xf numFmtId="0" fontId="0" fillId="34" borderId="23" applyAlignment="1" pivotButton="0" quotePrefix="0" xfId="0">
      <alignment horizontal="center"/>
    </xf>
    <xf numFmtId="0" fontId="0" fillId="34" borderId="13" applyAlignment="1" pivotButton="0" quotePrefix="0" xfId="0">
      <alignment horizontal="center"/>
    </xf>
    <xf numFmtId="0" fontId="22" fillId="34" borderId="38" applyAlignment="1" pivotButton="0" quotePrefix="0" xfId="0">
      <alignment horizontal="center" vertical="center"/>
    </xf>
    <xf numFmtId="0" fontId="0" fillId="34" borderId="14" applyAlignment="1" pivotButton="0" quotePrefix="0" xfId="0">
      <alignment horizontal="center"/>
    </xf>
    <xf numFmtId="0" fontId="22" fillId="44" borderId="13" applyAlignment="1" applyProtection="1" pivotButton="0" quotePrefix="0" xfId="37">
      <alignment horizontal="center"/>
      <protection locked="0" hidden="0"/>
    </xf>
    <xf numFmtId="0" fontId="22" fillId="44" borderId="37" applyAlignment="1" applyProtection="1" pivotButton="0" quotePrefix="0" xfId="0">
      <alignment horizontal="center"/>
      <protection locked="0" hidden="0"/>
    </xf>
    <xf numFmtId="164" fontId="22" fillId="44" borderId="25" applyAlignment="1" applyProtection="1" pivotButton="0" quotePrefix="0" xfId="0">
      <alignment horizontal="center"/>
      <protection locked="0" hidden="0"/>
    </xf>
    <xf numFmtId="165" fontId="22" fillId="44" borderId="25" applyAlignment="1" applyProtection="1" pivotButton="0" quotePrefix="0" xfId="37">
      <alignment horizontal="center"/>
      <protection locked="1" hidden="1"/>
    </xf>
    <xf numFmtId="0" fontId="22" fillId="44" borderId="25" applyAlignment="1" applyProtection="1" pivotButton="0" quotePrefix="0" xfId="37">
      <alignment horizontal="center"/>
      <protection locked="0" hidden="0"/>
    </xf>
    <xf numFmtId="2" fontId="22" fillId="44" borderId="25" applyAlignment="1" applyProtection="1" pivotButton="0" quotePrefix="0" xfId="37">
      <alignment horizontal="center"/>
      <protection locked="0" hidden="0"/>
    </xf>
    <xf numFmtId="0" fontId="22" fillId="36" borderId="25" applyAlignment="1" applyProtection="1" pivotButton="0" quotePrefix="0" xfId="0">
      <alignment horizontal="center" vertical="center"/>
      <protection locked="0" hidden="0"/>
    </xf>
    <xf numFmtId="0" fontId="22" fillId="36" borderId="25" applyAlignment="1" applyProtection="1" pivotButton="0" quotePrefix="0" xfId="37">
      <alignment horizontal="center" vertical="center"/>
      <protection locked="0" hidden="0"/>
    </xf>
    <xf numFmtId="165" fontId="22" fillId="36" borderId="25" applyAlignment="1" applyProtection="1" pivotButton="0" quotePrefix="0" xfId="0">
      <alignment horizontal="center" vertical="center"/>
      <protection locked="1" hidden="1"/>
    </xf>
    <xf numFmtId="0" fontId="22" fillId="36" borderId="25" applyAlignment="1" applyProtection="1" pivotButton="0" quotePrefix="0" xfId="0">
      <alignment horizontal="center" vertical="center"/>
      <protection locked="1" hidden="1"/>
    </xf>
    <xf numFmtId="4" fontId="22" fillId="36" borderId="86" applyAlignment="1" applyProtection="1" pivotButton="0" quotePrefix="0" xfId="0">
      <alignment horizontal="center" vertical="center"/>
      <protection locked="0" hidden="0"/>
    </xf>
    <xf numFmtId="0" fontId="22" fillId="44" borderId="19" applyAlignment="1" applyProtection="1" pivotButton="0" quotePrefix="0" xfId="37">
      <alignment horizontal="left"/>
      <protection locked="0" hidden="0"/>
    </xf>
    <xf numFmtId="0" fontId="31" fillId="0" borderId="48" applyAlignment="1" applyProtection="1" pivotButton="0" quotePrefix="0" xfId="37">
      <alignment horizontal="center"/>
      <protection locked="0" hidden="0"/>
    </xf>
    <xf numFmtId="0" fontId="45" fillId="38" borderId="95" applyAlignment="1" pivotButton="0" quotePrefix="0" xfId="44">
      <alignment wrapText="1"/>
    </xf>
    <xf numFmtId="0" fontId="22" fillId="38" borderId="50" applyAlignment="1" applyProtection="1" pivotButton="0" quotePrefix="0" xfId="37">
      <alignment horizontal="left" vertical="center"/>
      <protection locked="0" hidden="0"/>
    </xf>
    <xf numFmtId="0" fontId="19" fillId="0" borderId="96" applyAlignment="1" applyProtection="1" pivotButton="0" quotePrefix="0" xfId="0">
      <alignment horizontal="center" vertical="center"/>
      <protection locked="0" hidden="0"/>
    </xf>
    <xf numFmtId="0" fontId="19" fillId="0" borderId="97" applyAlignment="1" applyProtection="1" pivotButton="0" quotePrefix="0" xfId="0">
      <alignment horizontal="center" vertical="center"/>
      <protection locked="0" hidden="0"/>
    </xf>
    <xf numFmtId="0" fontId="19" fillId="0" borderId="37" applyAlignment="1" applyProtection="1" pivotButton="0" quotePrefix="0" xfId="0">
      <alignment horizontal="center" vertical="center"/>
      <protection locked="0" hidden="0"/>
    </xf>
    <xf numFmtId="0" fontId="19" fillId="0" borderId="27" applyAlignment="1" applyProtection="1" pivotButton="0" quotePrefix="0" xfId="0">
      <alignment horizontal="center" vertical="center" wrapText="1"/>
      <protection locked="0" hidden="0"/>
    </xf>
    <xf numFmtId="0" fontId="22" fillId="0" borderId="60" applyAlignment="1" applyProtection="1" pivotButton="0" quotePrefix="0" xfId="0">
      <alignment vertical="center"/>
      <protection locked="0" hidden="0"/>
    </xf>
    <xf numFmtId="0" fontId="22" fillId="0" borderId="59" applyAlignment="1" applyProtection="1" pivotButton="0" quotePrefix="0" xfId="0">
      <alignment horizontal="left" vertical="center"/>
      <protection locked="0" hidden="0"/>
    </xf>
    <xf numFmtId="0" fontId="22" fillId="34" borderId="38" applyAlignment="1" pivotButton="0" quotePrefix="0" xfId="0">
      <alignment horizontal="center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0" borderId="85" applyAlignment="1" applyProtection="1" pivotButton="0" quotePrefix="0" xfId="0">
      <alignment vertical="center"/>
      <protection locked="0" hidden="0"/>
    </xf>
    <xf numFmtId="0" fontId="22" fillId="0" borderId="85" applyAlignment="1" applyProtection="1" pivotButton="0" quotePrefix="0" xfId="0">
      <alignment horizontal="left" vertical="center"/>
      <protection locked="0" hidden="0"/>
    </xf>
    <xf numFmtId="0" fontId="22" fillId="0" borderId="84" applyAlignment="1" applyProtection="1" pivotButton="0" quotePrefix="0" xfId="37">
      <alignment horizontal="left" vertical="center"/>
      <protection locked="0" hidden="0"/>
    </xf>
    <xf numFmtId="0" fontId="22" fillId="0" borderId="85" applyAlignment="1" applyProtection="1" pivotButton="0" quotePrefix="0" xfId="35">
      <alignment vertical="center"/>
      <protection locked="0" hidden="0"/>
    </xf>
    <xf numFmtId="0" fontId="22" fillId="0" borderId="37" applyAlignment="1" applyProtection="1" pivotButton="0" quotePrefix="0" xfId="35">
      <alignment vertical="center"/>
      <protection locked="0" hidden="0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22" fillId="0" borderId="88" applyAlignment="1" applyProtection="1" pivotButton="0" quotePrefix="0" xfId="0">
      <alignment horizontal="left" vertical="center"/>
      <protection locked="0" hidden="0"/>
    </xf>
    <xf numFmtId="165" fontId="22" fillId="0" borderId="33" applyAlignment="1" applyProtection="1" pivotButton="0" quotePrefix="0" xfId="0">
      <alignment horizontal="center" vertical="center"/>
      <protection locked="1" hidden="1"/>
    </xf>
    <xf numFmtId="0" fontId="22" fillId="0" borderId="33" applyAlignment="1" applyProtection="1" pivotButton="0" quotePrefix="0" xfId="0">
      <alignment horizontal="center" vertical="center"/>
      <protection locked="1" hidden="1"/>
    </xf>
    <xf numFmtId="4" fontId="22" fillId="0" borderId="90" applyAlignment="1" applyProtection="1" pivotButton="0" quotePrefix="0" xfId="0">
      <alignment horizontal="center" vertical="center"/>
      <protection locked="0" hidden="0"/>
    </xf>
    <xf numFmtId="2" fontId="22" fillId="0" borderId="33" applyAlignment="1" applyProtection="1" pivotButton="0" quotePrefix="0" xfId="0">
      <alignment horizontal="center" vertical="center"/>
      <protection locked="0" hidden="0"/>
    </xf>
    <xf numFmtId="0" fontId="22" fillId="0" borderId="35" applyAlignment="1" applyProtection="1" pivotButton="0" quotePrefix="0" xfId="37">
      <alignment horizontal="left"/>
      <protection locked="0" hidden="0"/>
    </xf>
    <xf numFmtId="0" fontId="22" fillId="45" borderId="37" applyAlignment="1" applyProtection="1" pivotButton="0" quotePrefix="0" xfId="0">
      <alignment vertical="center"/>
      <protection locked="0" hidden="0"/>
    </xf>
    <xf numFmtId="0" fontId="22" fillId="45" borderId="72" applyAlignment="1" applyProtection="1" pivotButton="0" quotePrefix="0" xfId="0">
      <alignment horizontal="center" vertical="center"/>
      <protection locked="0" hidden="0"/>
    </xf>
    <xf numFmtId="0" fontId="22" fillId="45" borderId="72" applyAlignment="1" applyProtection="1" pivotButton="0" quotePrefix="0" xfId="37">
      <alignment horizontal="center" vertical="center"/>
      <protection locked="0" hidden="0"/>
    </xf>
    <xf numFmtId="0" fontId="22" fillId="0" borderId="17" applyAlignment="1" applyProtection="1" pivotButton="0" quotePrefix="0" xfId="0">
      <alignment horizontal="left" vertical="center"/>
      <protection locked="0" hidden="0"/>
    </xf>
    <xf numFmtId="0" fontId="22" fillId="0" borderId="87" applyAlignment="1" applyProtection="1" pivotButton="0" quotePrefix="0" xfId="0">
      <alignment horizontal="center" vertical="center"/>
      <protection locked="0" hidden="0"/>
    </xf>
    <xf numFmtId="0" fontId="22" fillId="0" borderId="19" applyAlignment="1" applyProtection="1" pivotButton="0" quotePrefix="0" xfId="0">
      <alignment horizontal="left" vertical="center"/>
      <protection locked="0" hidden="0"/>
    </xf>
    <xf numFmtId="0" fontId="22" fillId="0" borderId="91" applyAlignment="1" applyProtection="1" pivotButton="0" quotePrefix="0" xfId="0">
      <alignment horizontal="center" vertical="center"/>
      <protection locked="0" hidden="0"/>
    </xf>
    <xf numFmtId="0" fontId="22" fillId="0" borderId="13" applyAlignment="1" applyProtection="1" pivotButton="0" quotePrefix="0" xfId="0">
      <alignment horizontal="left" vertical="center"/>
      <protection locked="0" hidden="0"/>
    </xf>
    <xf numFmtId="0" fontId="22" fillId="0" borderId="35" applyAlignment="1" applyProtection="1" pivotButton="0" quotePrefix="0" xfId="37">
      <alignment horizontal="left" vertical="center"/>
      <protection locked="0" hidden="0"/>
    </xf>
    <xf numFmtId="0" fontId="19" fillId="0" borderId="12" applyAlignment="1" applyProtection="1" pivotButton="0" quotePrefix="0" xfId="0">
      <alignment horizontal="center" vertical="center" wrapText="1"/>
      <protection locked="0" hidden="0"/>
    </xf>
    <xf numFmtId="0" fontId="22" fillId="42" borderId="39" applyProtection="1" pivotButton="0" quotePrefix="0" xfId="37">
      <protection locked="0" hidden="0"/>
    </xf>
    <xf numFmtId="0" fontId="22" fillId="0" borderId="0" applyAlignment="1" applyProtection="1" pivotButton="0" quotePrefix="0" xfId="37">
      <alignment horizontal="left"/>
      <protection locked="0" hidden="0"/>
    </xf>
    <xf numFmtId="0" fontId="22" fillId="0" borderId="23" applyAlignment="1" applyProtection="1" pivotButton="0" quotePrefix="0" xfId="37">
      <alignment horizontal="center"/>
      <protection locked="0" hidden="0"/>
    </xf>
    <xf numFmtId="0" fontId="22" fillId="0" borderId="98" applyAlignment="1" applyProtection="1" pivotButton="0" quotePrefix="0" xfId="0">
      <alignment horizontal="center"/>
      <protection locked="0" hidden="0"/>
    </xf>
    <xf numFmtId="0" fontId="22" fillId="0" borderId="80" applyAlignment="1" applyProtection="1" pivotButton="0" quotePrefix="0" xfId="37">
      <alignment horizont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0" borderId="19" applyAlignment="1" applyProtection="1" pivotButton="0" quotePrefix="0" xfId="0">
      <alignment vertic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0" borderId="33" applyAlignment="1" applyProtection="1" pivotButton="0" quotePrefix="0" xfId="37">
      <alignment horizontal="center"/>
      <protection locked="1" hidden="1"/>
    </xf>
    <xf numFmtId="0" fontId="22" fillId="38" borderId="18" applyAlignment="1" applyProtection="1" pivotButton="0" quotePrefix="0" xfId="37">
      <alignment horizontal="left"/>
      <protection locked="0" hidden="0"/>
    </xf>
    <xf numFmtId="165" fontId="22" fillId="0" borderId="15" applyAlignment="1" applyProtection="1" pivotButton="0" quotePrefix="0" xfId="37">
      <alignment horizontal="center"/>
      <protection locked="1" hidden="1"/>
    </xf>
    <xf numFmtId="0" fontId="22" fillId="0" borderId="15" applyAlignment="1" applyProtection="1" pivotButton="0" quotePrefix="0" xfId="37">
      <alignment horizontal="center"/>
      <protection locked="1" hidden="1"/>
    </xf>
    <xf numFmtId="4" fontId="22" fillId="0" borderId="46" applyAlignment="1" applyProtection="1" pivotButton="0" quotePrefix="0" xfId="37">
      <alignment horizont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22" fillId="0" borderId="88" applyAlignment="1" applyProtection="1" pivotButton="0" quotePrefix="0" xfId="0">
      <alignment horizontal="center" vertical="center"/>
      <protection locked="0" hidden="0"/>
    </xf>
    <xf numFmtId="0" fontId="22" fillId="0" borderId="62" applyAlignment="1" applyProtection="1" pivotButton="0" quotePrefix="0" xfId="0">
      <alignment vertical="center"/>
      <protection locked="0" hidden="0"/>
    </xf>
    <xf numFmtId="0" fontId="25" fillId="24" borderId="34" applyAlignment="1" pivotButton="0" quotePrefix="0" xfId="0">
      <alignment horizontal="center"/>
    </xf>
    <xf numFmtId="0" fontId="40" fillId="34" borderId="0" applyAlignment="1" applyProtection="1" pivotButton="0" quotePrefix="0" xfId="0">
      <alignment horizontal="center"/>
      <protection locked="0" hidden="0"/>
    </xf>
    <xf numFmtId="0" fontId="32" fillId="34" borderId="0" applyProtection="1" pivotButton="0" quotePrefix="0" xfId="0">
      <protection locked="0" hidden="0"/>
    </xf>
    <xf numFmtId="0" fontId="35" fillId="28" borderId="16" applyAlignment="1" applyProtection="1" pivotButton="0" quotePrefix="0" xfId="0">
      <alignment horizontal="center" vertical="center"/>
      <protection locked="0" hidden="0"/>
    </xf>
    <xf numFmtId="0" fontId="35" fillId="28" borderId="13" applyAlignment="1" applyProtection="1" pivotButton="0" quotePrefix="0" xfId="0">
      <alignment horizontal="left"/>
      <protection locked="0" hidden="0"/>
    </xf>
    <xf numFmtId="0" fontId="35" fillId="28" borderId="13" applyAlignment="1" applyProtection="1" pivotButton="0" quotePrefix="0" xfId="0">
      <alignment horizontal="left"/>
      <protection locked="0" hidden="0"/>
    </xf>
    <xf numFmtId="0" fontId="35" fillId="28" borderId="38" applyAlignment="1" applyProtection="1" pivotButton="0" quotePrefix="0" xfId="0">
      <alignment horizontal="left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3" fontId="27" fillId="0" borderId="53" applyAlignment="1" applyProtection="1" pivotButton="0" quotePrefix="0" xfId="0">
      <alignment horizontal="center"/>
      <protection locked="0" hidden="0"/>
    </xf>
    <xf numFmtId="3" fontId="27" fillId="0" borderId="35" applyAlignment="1" applyProtection="1" pivotButton="0" quotePrefix="0" xfId="0">
      <alignment horizontal="center"/>
      <protection locked="0" hidden="0"/>
    </xf>
    <xf numFmtId="0" fontId="20" fillId="34" borderId="11" applyAlignment="1" pivotButton="0" quotePrefix="0" xfId="37">
      <alignment horizontal="center" vertical="center"/>
    </xf>
    <xf numFmtId="4" fontId="21" fillId="0" borderId="45" applyAlignment="1" pivotButton="0" quotePrefix="0" xfId="37">
      <alignment horizontal="center" vertical="center"/>
    </xf>
    <xf numFmtId="0" fontId="21" fillId="0" borderId="21" applyAlignment="1" applyProtection="1" pivotButton="0" quotePrefix="0" xfId="37">
      <alignment horizontal="center" vertical="center"/>
      <protection locked="0" hidden="0"/>
    </xf>
    <xf numFmtId="0" fontId="21" fillId="0" borderId="11" applyAlignment="1" applyProtection="1" pivotButton="0" quotePrefix="0" xfId="37">
      <alignment horizontal="center" vertical="center"/>
      <protection locked="0" hidden="0"/>
    </xf>
    <xf numFmtId="0" fontId="0" fillId="34" borderId="14" applyAlignment="1" pivotButton="0" quotePrefix="0" xfId="0">
      <alignment horizontal="center"/>
    </xf>
    <xf numFmtId="0" fontId="20" fillId="34" borderId="51" applyAlignment="1" pivotButton="0" quotePrefix="0" xfId="37">
      <alignment horizontal="center" vertical="center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31" fillId="0" borderId="0" applyAlignment="1" applyProtection="1" pivotButton="0" quotePrefix="0" xfId="37">
      <alignment horizontal="center"/>
      <protection locked="0" hidden="0"/>
    </xf>
    <xf numFmtId="0" fontId="33" fillId="0" borderId="51" applyAlignment="1" applyProtection="1" pivotButton="0" quotePrefix="0" xfId="37">
      <alignment vertical="center" wrapText="1" shrinkToFit="1"/>
      <protection locked="0" hidden="0"/>
    </xf>
    <xf numFmtId="0" fontId="22" fillId="34" borderId="69" applyAlignment="1" pivotButton="0" quotePrefix="0" xfId="0">
      <alignment horizontal="center" vertical="center"/>
    </xf>
    <xf numFmtId="0" fontId="22" fillId="0" borderId="17" applyAlignment="1" applyProtection="1" pivotButton="0" quotePrefix="0" xfId="37">
      <alignment horizontal="left"/>
      <protection locked="0" hidden="0"/>
    </xf>
    <xf numFmtId="0" fontId="19" fillId="0" borderId="76" applyAlignment="1" applyProtection="1" pivotButton="0" quotePrefix="0" xfId="0">
      <alignment horizontal="center" vertical="center"/>
      <protection locked="0" hidden="0"/>
    </xf>
    <xf numFmtId="0" fontId="19" fillId="0" borderId="24" applyAlignment="1" applyProtection="1" pivotButton="0" quotePrefix="0" xfId="0">
      <alignment horizontal="center" vertical="center"/>
      <protection locked="0" hidden="0"/>
    </xf>
    <xf numFmtId="0" fontId="19" fillId="0" borderId="24" applyAlignment="1" applyProtection="1" pivotButton="0" quotePrefix="0" xfId="37">
      <alignment horizontal="center" vertical="center"/>
      <protection locked="0" hidden="0"/>
    </xf>
    <xf numFmtId="165" fontId="19" fillId="0" borderId="24" applyAlignment="1" applyProtection="1" pivotButton="0" quotePrefix="0" xfId="0">
      <alignment horizontal="center" vertical="center"/>
      <protection locked="1" hidden="1"/>
    </xf>
    <xf numFmtId="0" fontId="19" fillId="0" borderId="24" applyAlignment="1" applyProtection="1" pivotButton="0" quotePrefix="0" xfId="0">
      <alignment horizontal="center" vertical="center"/>
      <protection locked="1" hidden="1"/>
    </xf>
    <xf numFmtId="4" fontId="19" fillId="0" borderId="77" applyAlignment="1" applyProtection="1" pivotButton="0" quotePrefix="0" xfId="0">
      <alignment horizontal="center" vertical="center"/>
      <protection locked="0" hidden="0"/>
    </xf>
    <xf numFmtId="0" fontId="22" fillId="33" borderId="78" applyProtection="1" pivotButton="0" quotePrefix="0" xfId="37">
      <protection locked="0" hidden="0"/>
    </xf>
    <xf numFmtId="0" fontId="22" fillId="33" borderId="72" applyAlignment="1" applyProtection="1" pivotButton="0" quotePrefix="0" xfId="37">
      <alignment horizontal="center"/>
      <protection locked="0" hidden="0"/>
    </xf>
    <xf numFmtId="0" fontId="22" fillId="33" borderId="72" applyAlignment="1" applyProtection="1" pivotButton="0" quotePrefix="0" xfId="0">
      <alignment horizontal="center"/>
      <protection locked="0" hidden="0"/>
    </xf>
    <xf numFmtId="0" fontId="22" fillId="33" borderId="91" applyAlignment="1" applyProtection="1" pivotButton="0" quotePrefix="0" xfId="37">
      <alignment horizontal="center"/>
      <protection locked="0" hidden="0"/>
    </xf>
    <xf numFmtId="0" fontId="22" fillId="33" borderId="76" applyProtection="1" pivotButton="0" quotePrefix="0" xfId="37">
      <protection locked="0" hidden="0"/>
    </xf>
    <xf numFmtId="0" fontId="22" fillId="33" borderId="87" applyProtection="1" pivotButton="0" quotePrefix="0" xfId="37">
      <protection locked="0" hidden="0"/>
    </xf>
    <xf numFmtId="165" fontId="22" fillId="33" borderId="72" applyAlignment="1" applyProtection="1" pivotButton="0" quotePrefix="0" xfId="37">
      <alignment horizontal="center"/>
      <protection locked="1" hidden="1"/>
    </xf>
    <xf numFmtId="0" fontId="22" fillId="33" borderId="72" applyAlignment="1" applyProtection="1" pivotButton="0" quotePrefix="0" xfId="37">
      <alignment horizontal="center"/>
      <protection locked="1" hidden="1"/>
    </xf>
    <xf numFmtId="2" fontId="22" fillId="33" borderId="72" applyAlignment="1" applyProtection="1" pivotButton="0" quotePrefix="0" xfId="37">
      <alignment horizontal="center"/>
      <protection locked="0" hidden="0"/>
    </xf>
    <xf numFmtId="4" fontId="22" fillId="33" borderId="83" applyAlignment="1" applyProtection="1" pivotButton="0" quotePrefix="0" xfId="37">
      <alignment horizont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4" fontId="22" fillId="33" borderId="91" applyAlignment="1" applyProtection="1" pivotButton="0" quotePrefix="0" xfId="37">
      <alignment horizontal="center"/>
      <protection locked="0" hidden="0"/>
    </xf>
    <xf numFmtId="0" fontId="43" fillId="32" borderId="13" applyAlignment="1" applyProtection="1" pivotButton="0" quotePrefix="0" xfId="37">
      <alignment horizontal="center"/>
      <protection locked="0" hidden="0"/>
    </xf>
    <xf numFmtId="0" fontId="22" fillId="0" borderId="52" applyAlignment="1" applyProtection="1" pivotButton="0" quotePrefix="0" xfId="0">
      <alignment horizontal="center" vertical="center"/>
      <protection locked="0" hidden="0"/>
    </xf>
    <xf numFmtId="0" fontId="19" fillId="0" borderId="21" applyAlignment="1" applyProtection="1" pivotButton="0" quotePrefix="0" xfId="37">
      <alignment horizontal="center"/>
      <protection locked="0" hidden="0"/>
    </xf>
    <xf numFmtId="0" fontId="22" fillId="0" borderId="11" applyAlignment="1" applyProtection="1" pivotButton="0" quotePrefix="0" xfId="37">
      <alignment horizontal="left"/>
      <protection locked="0" hidden="0"/>
    </xf>
    <xf numFmtId="0" fontId="22" fillId="33" borderId="57" applyProtection="1" pivotButton="0" quotePrefix="0" xfId="37">
      <protection locked="0" hidden="0"/>
    </xf>
    <xf numFmtId="0" fontId="22" fillId="33" borderId="17" applyProtection="1" pivotButton="0" quotePrefix="0" xfId="37">
      <protection locked="0" hidden="0"/>
    </xf>
    <xf numFmtId="0" fontId="22" fillId="33" borderId="19" applyProtection="1" pivotButton="0" quotePrefix="0" xfId="37">
      <protection locked="0" hidden="0"/>
    </xf>
    <xf numFmtId="0" fontId="44" fillId="0" borderId="19" applyAlignment="1" applyProtection="1" pivotButton="0" quotePrefix="0" xfId="36">
      <alignment horizontal="left" wrapText="1"/>
      <protection locked="0" hidden="0"/>
    </xf>
    <xf numFmtId="0" fontId="22" fillId="39" borderId="19" applyProtection="1" pivotButton="0" quotePrefix="0" xfId="37">
      <protection locked="0" hidden="0"/>
    </xf>
    <xf numFmtId="0" fontId="22" fillId="39" borderId="20" applyProtection="1" pivotButton="0" quotePrefix="0" xfId="37">
      <protection locked="0" hidden="0"/>
    </xf>
    <xf numFmtId="0" fontId="22" fillId="39" borderId="50" applyProtection="1" pivotButton="0" quotePrefix="0" xfId="37">
      <protection locked="0" hidden="0"/>
    </xf>
    <xf numFmtId="0" fontId="22" fillId="33" borderId="78" applyAlignment="1" applyProtection="1" pivotButton="0" quotePrefix="0" xfId="0">
      <alignment horizontal="center"/>
      <protection locked="0" hidden="0"/>
    </xf>
    <xf numFmtId="0" fontId="22" fillId="33" borderId="37" applyAlignment="1" applyProtection="1" pivotButton="0" quotePrefix="0" xfId="0">
      <alignment horizontal="center"/>
      <protection locked="0" hidden="0"/>
    </xf>
    <xf numFmtId="0" fontId="22" fillId="39" borderId="37" applyAlignment="1" applyProtection="1" pivotButton="0" quotePrefix="0" xfId="0">
      <alignment horizontal="center"/>
      <protection locked="0" hidden="0"/>
    </xf>
    <xf numFmtId="0" fontId="22" fillId="39" borderId="39" applyAlignment="1" applyProtection="1" pivotButton="0" quotePrefix="0" xfId="0">
      <alignment horizontal="center"/>
      <protection locked="0" hidden="0"/>
    </xf>
    <xf numFmtId="0" fontId="22" fillId="33" borderId="14" applyAlignment="1" applyProtection="1" pivotButton="0" quotePrefix="0" xfId="37">
      <alignment horizontal="center"/>
      <protection locked="0" hidden="0"/>
    </xf>
    <xf numFmtId="0" fontId="22" fillId="33" borderId="13" applyAlignment="1" applyProtection="1" pivotButton="0" quotePrefix="0" xfId="37">
      <alignment horizontal="center"/>
      <protection locked="0" hidden="0"/>
    </xf>
    <xf numFmtId="0" fontId="22" fillId="39" borderId="13" applyAlignment="1" applyProtection="1" pivotButton="0" quotePrefix="0" xfId="37">
      <alignment horizontal="center"/>
      <protection locked="0" hidden="0"/>
    </xf>
    <xf numFmtId="0" fontId="22" fillId="39" borderId="38" applyAlignment="1" applyProtection="1" pivotButton="0" quotePrefix="0" xfId="37">
      <alignment horizontal="center"/>
      <protection locked="0" hidden="0"/>
    </xf>
    <xf numFmtId="0" fontId="22" fillId="0" borderId="41" applyAlignment="1" applyProtection="1" pivotButton="0" quotePrefix="0" xfId="0">
      <alignment horizontal="center" vertical="center"/>
      <protection locked="0" hidden="0"/>
    </xf>
    <xf numFmtId="0" fontId="22" fillId="0" borderId="19" applyAlignment="1" applyProtection="1" pivotButton="0" quotePrefix="0" xfId="35">
      <alignment vertical="center"/>
      <protection locked="0" hidden="0"/>
    </xf>
    <xf numFmtId="0" fontId="22" fillId="0" borderId="50" applyAlignment="1" applyProtection="1" pivotButton="0" quotePrefix="0" xfId="0">
      <alignment horizontal="left" vertical="center"/>
      <protection locked="0" hidden="0"/>
    </xf>
    <xf numFmtId="0" fontId="22" fillId="0" borderId="19" applyAlignment="1" applyProtection="1" pivotButton="0" quotePrefix="0" xfId="0">
      <alignment vertical="center" wrapText="1"/>
      <protection locked="0" hidden="0"/>
    </xf>
    <xf numFmtId="4" fontId="22" fillId="0" borderId="99" applyAlignment="1" applyProtection="1" pivotButton="0" quotePrefix="0" xfId="0">
      <alignment horizontal="center" vertical="center"/>
      <protection locked="0" hidden="0"/>
    </xf>
    <xf numFmtId="164" fontId="22" fillId="0" borderId="72" applyAlignment="1" applyProtection="1" pivotButton="0" quotePrefix="0" xfId="37">
      <alignment horizontal="center"/>
      <protection locked="0" hidden="0"/>
    </xf>
    <xf numFmtId="0" fontId="22" fillId="0" borderId="91" applyAlignment="1" applyProtection="1" pivotButton="0" quotePrefix="0" xfId="37">
      <alignment horizontal="center"/>
      <protection locked="0" hidden="0"/>
    </xf>
    <xf numFmtId="0" fontId="22" fillId="0" borderId="80" applyAlignment="1" applyProtection="1" pivotButton="0" quotePrefix="0" xfId="37">
      <alignment horizontal="center"/>
      <protection locked="0" hidden="0"/>
    </xf>
    <xf numFmtId="0" fontId="22" fillId="0" borderId="93" applyAlignment="1" applyProtection="1" pivotButton="0" quotePrefix="0" xfId="37">
      <alignment horizontal="center"/>
      <protection locked="0" hidden="0"/>
    </xf>
    <xf numFmtId="0" fontId="19" fillId="0" borderId="93" applyAlignment="1" applyProtection="1" pivotButton="0" quotePrefix="0" xfId="37">
      <alignment horizontal="center"/>
      <protection locked="0" hidden="0"/>
    </xf>
    <xf numFmtId="0" fontId="22" fillId="0" borderId="97" applyAlignment="1" applyProtection="1" pivotButton="0" quotePrefix="0" xfId="37">
      <alignment horizontal="center"/>
      <protection locked="0" hidden="0"/>
    </xf>
    <xf numFmtId="164" fontId="22" fillId="0" borderId="80" applyAlignment="1" applyProtection="1" pivotButton="0" quotePrefix="0" xfId="37">
      <alignment horizontal="center"/>
      <protection locked="0" hidden="0"/>
    </xf>
    <xf numFmtId="2" fontId="22" fillId="0" borderId="80" applyAlignment="1" applyProtection="1" pivotButton="0" quotePrefix="0" xfId="37">
      <alignment horizontal="center"/>
      <protection locked="0" hidden="0"/>
    </xf>
    <xf numFmtId="0" fontId="21" fillId="0" borderId="35" applyAlignment="1" applyProtection="1" pivotButton="0" quotePrefix="0" xfId="37">
      <alignment vertical="center"/>
      <protection locked="0" hidden="0"/>
    </xf>
    <xf numFmtId="0" fontId="21" fillId="0" borderId="49" applyAlignment="1" applyProtection="1" pivotButton="0" quotePrefix="0" xfId="37">
      <alignment horizontal="center" vertical="center"/>
      <protection locked="0" hidden="0"/>
    </xf>
    <xf numFmtId="0" fontId="22" fillId="0" borderId="99" applyAlignment="1" applyProtection="1" pivotButton="0" quotePrefix="0" xfId="37">
      <alignment horizontal="center"/>
      <protection locked="0" hidden="0"/>
    </xf>
    <xf numFmtId="164" fontId="22" fillId="0" borderId="41" applyAlignment="1" applyProtection="1" pivotButton="0" quotePrefix="0" xfId="37">
      <alignment horizontal="center"/>
      <protection locked="0" hidden="0"/>
    </xf>
    <xf numFmtId="164" fontId="22" fillId="0" borderId="36" applyAlignment="1" applyProtection="1" pivotButton="0" quotePrefix="0" xfId="37">
      <alignment horizontal="center"/>
      <protection locked="0" hidden="0"/>
    </xf>
    <xf numFmtId="164" fontId="22" fillId="0" borderId="39" applyAlignment="1" applyProtection="1" pivotButton="0" quotePrefix="0" xfId="37">
      <alignment horizontal="center"/>
      <protection locked="0" hidden="0"/>
    </xf>
    <xf numFmtId="0" fontId="22" fillId="0" borderId="37" applyAlignment="1" applyProtection="1" pivotButton="0" quotePrefix="0" xfId="37">
      <alignment horizontal="center"/>
      <protection locked="0" hidden="0"/>
    </xf>
    <xf numFmtId="0" fontId="22" fillId="0" borderId="97" applyAlignment="1" applyProtection="1" pivotButton="0" quotePrefix="0" xfId="37">
      <alignment horizontal="center"/>
      <protection locked="0" hidden="0"/>
    </xf>
    <xf numFmtId="0" fontId="22" fillId="0" borderId="35" applyAlignment="1" applyProtection="1" pivotButton="0" quotePrefix="0" xfId="37">
      <alignment horizontal="left"/>
      <protection locked="0" hidden="0"/>
    </xf>
    <xf numFmtId="0" fontId="22" fillId="0" borderId="38" applyAlignment="1" applyProtection="1" pivotButton="0" quotePrefix="0" xfId="37">
      <alignment horizontal="left"/>
      <protection locked="0" hidden="0"/>
    </xf>
    <xf numFmtId="0" fontId="22" fillId="0" borderId="23" applyAlignment="1" applyProtection="1" pivotButton="0" quotePrefix="0" xfId="37">
      <alignment horizontal="left"/>
      <protection locked="0" hidden="0"/>
    </xf>
    <xf numFmtId="0" fontId="22" fillId="0" borderId="14" applyAlignment="1" applyProtection="1" pivotButton="0" quotePrefix="0" xfId="37">
      <alignment horizontal="left"/>
      <protection locked="0" hidden="0"/>
    </xf>
    <xf numFmtId="0" fontId="22" fillId="0" borderId="51" applyAlignment="1" applyProtection="1" pivotButton="0" quotePrefix="0" xfId="37">
      <alignment horizontal="left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0" borderId="78" applyAlignment="1" applyProtection="1" pivotButton="0" quotePrefix="0" xfId="0">
      <alignment horizontal="center" vertical="center"/>
      <protection locked="0" hidden="0"/>
    </xf>
    <xf numFmtId="0" fontId="22" fillId="34" borderId="84" applyAlignment="1" pivotButton="0" quotePrefix="0" xfId="0">
      <alignment horizontal="center" vertical="center"/>
    </xf>
    <xf numFmtId="0" fontId="22" fillId="0" borderId="14" applyAlignment="1" applyProtection="1" pivotButton="0" quotePrefix="0" xfId="0">
      <alignment horizontal="left" vertical="center"/>
      <protection locked="0" hidden="0"/>
    </xf>
    <xf numFmtId="0" fontId="22" fillId="0" borderId="38" applyAlignment="1" applyProtection="1" pivotButton="0" quotePrefix="0" xfId="0">
      <alignment horizontal="left" vertical="center"/>
      <protection locked="0" hidden="0"/>
    </xf>
    <xf numFmtId="0" fontId="19" fillId="0" borderId="35" applyAlignment="1" applyProtection="1" pivotButton="0" quotePrefix="0" xfId="0">
      <alignment horizontal="center" vertical="center"/>
      <protection locked="0" hidden="0"/>
    </xf>
    <xf numFmtId="0" fontId="19" fillId="24" borderId="34" applyAlignment="1" applyProtection="1" pivotButton="0" quotePrefix="0" xfId="37">
      <alignment horizontal="left"/>
      <protection locked="0" hidden="0"/>
    </xf>
    <xf numFmtId="0" fontId="19" fillId="24" borderId="16" applyAlignment="1" applyProtection="1" pivotButton="0" quotePrefix="0" xfId="37">
      <alignment horizontal="center"/>
      <protection locked="0" hidden="0"/>
    </xf>
    <xf numFmtId="0" fontId="19" fillId="24" borderId="10" applyAlignment="1" applyProtection="1" pivotButton="0" quotePrefix="0" xfId="37">
      <alignment horizontal="center"/>
      <protection locked="0" hidden="0"/>
    </xf>
    <xf numFmtId="165" fontId="19" fillId="24" borderId="10" applyAlignment="1" applyProtection="1" pivotButton="0" quotePrefix="0" xfId="37">
      <alignment horizontal="center"/>
      <protection locked="0" hidden="0"/>
    </xf>
    <xf numFmtId="165" fontId="19" fillId="24" borderId="48" applyAlignment="1" applyProtection="1" pivotButton="0" quotePrefix="0" xfId="37">
      <alignment horizontal="center"/>
      <protection locked="0" hidden="0"/>
    </xf>
    <xf numFmtId="0" fontId="19" fillId="30" borderId="12" applyAlignment="1" applyProtection="1" pivotButton="0" quotePrefix="0" xfId="37">
      <alignment horizontal="left"/>
      <protection locked="0" hidden="0"/>
    </xf>
    <xf numFmtId="4" fontId="19" fillId="30" borderId="45" applyAlignment="1" applyProtection="1" pivotButton="0" quotePrefix="0" xfId="37">
      <alignment horizontal="center"/>
      <protection locked="0" hidden="0"/>
    </xf>
    <xf numFmtId="0" fontId="22" fillId="0" borderId="20" applyAlignment="1" applyProtection="1" pivotButton="0" quotePrefix="0" xfId="0">
      <alignment vertical="center"/>
      <protection locked="0" hidden="0"/>
    </xf>
    <xf numFmtId="0" fontId="19" fillId="0" borderId="53" applyAlignment="1" applyProtection="1" pivotButton="0" quotePrefix="0" xfId="0">
      <alignment horizontal="center" vertical="center" wrapText="1"/>
      <protection locked="0" hidden="0"/>
    </xf>
    <xf numFmtId="0" fontId="22" fillId="0" borderId="57" applyAlignment="1" applyProtection="1" pivotButton="0" quotePrefix="0" xfId="0">
      <alignment horizontal="left" vertical="center"/>
      <protection locked="0" hidden="0"/>
    </xf>
    <xf numFmtId="0" fontId="19" fillId="0" borderId="57" applyAlignment="1" applyProtection="1" pivotButton="0" quotePrefix="0" xfId="0">
      <alignment horizontal="left" vertical="center" wrapText="1"/>
      <protection locked="0" hidden="0"/>
    </xf>
    <xf numFmtId="4" fontId="24" fillId="27" borderId="11" applyAlignment="1" pivotButton="0" quotePrefix="0" xfId="0">
      <alignment horizontal="center"/>
    </xf>
    <xf numFmtId="0" fontId="24" fillId="26" borderId="11" applyAlignment="1" pivotButton="0" quotePrefix="0" xfId="0">
      <alignment horizontal="center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19" fillId="0" borderId="61" applyAlignment="1" applyProtection="1" pivotButton="0" quotePrefix="0" xfId="0">
      <alignment horizontal="left" vertical="center" wrapText="1"/>
      <protection locked="0" hidden="0"/>
    </xf>
    <xf numFmtId="164" fontId="22" fillId="0" borderId="33" applyAlignment="1" applyProtection="1" pivotButton="0" quotePrefix="0" xfId="37">
      <alignment horizontal="center"/>
      <protection locked="0" hidden="0"/>
    </xf>
    <xf numFmtId="0" fontId="23" fillId="0" borderId="38" applyAlignment="1" applyProtection="1" pivotButton="0" quotePrefix="0" xfId="37">
      <alignment horizontal="center"/>
      <protection locked="0" hidden="0"/>
    </xf>
    <xf numFmtId="0" fontId="22" fillId="34" borderId="84" applyAlignment="1" pivotButton="0" quotePrefix="0" xfId="0">
      <alignment horizontal="center"/>
    </xf>
    <xf numFmtId="0" fontId="22" fillId="0" borderId="25" applyAlignment="1" applyProtection="1" pivotButton="0" quotePrefix="0" xfId="37">
      <alignment horizontal="left"/>
      <protection locked="0" hidden="0"/>
    </xf>
    <xf numFmtId="0" fontId="22" fillId="0" borderId="76" applyAlignment="1" applyProtection="1" pivotButton="0" quotePrefix="0" xfId="37">
      <alignment horizontal="center"/>
      <protection locked="0" hidden="0"/>
    </xf>
    <xf numFmtId="0" fontId="23" fillId="0" borderId="81" applyAlignment="1" applyProtection="1" pivotButton="0" quotePrefix="0" xfId="37">
      <alignment horizont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22" fillId="0" borderId="90" applyAlignment="1" applyProtection="1" pivotButton="0" quotePrefix="0" xfId="37">
      <alignment horizontal="center"/>
      <protection locked="0" hidden="0"/>
    </xf>
    <xf numFmtId="0" fontId="22" fillId="0" borderId="13" applyAlignment="1" applyProtection="1" pivotButton="0" quotePrefix="0" xfId="37">
      <alignment horizontal="left"/>
      <protection locked="0" hidden="0"/>
    </xf>
    <xf numFmtId="0" fontId="22" fillId="42" borderId="13" applyAlignment="1" applyProtection="1" pivotButton="0" quotePrefix="0" xfId="37">
      <alignment horizontal="left"/>
      <protection locked="0" hidden="0"/>
    </xf>
    <xf numFmtId="0" fontId="22" fillId="0" borderId="38" applyAlignment="1" applyProtection="1" pivotButton="0" quotePrefix="0" xfId="37">
      <alignment horizontal="left"/>
      <protection locked="0" hidden="0"/>
    </xf>
    <xf numFmtId="0" fontId="22" fillId="0" borderId="35" applyAlignment="1" applyProtection="1" pivotButton="0" quotePrefix="0" xfId="37">
      <alignment horizontal="center"/>
      <protection locked="0" hidden="0"/>
    </xf>
    <xf numFmtId="0" fontId="22" fillId="0" borderId="24" applyAlignment="1" applyProtection="1" pivotButton="0" quotePrefix="0" xfId="37">
      <alignment horizontal="center"/>
      <protection locked="1" hidden="1"/>
    </xf>
    <xf numFmtId="0" fontId="21" fillId="0" borderId="11" applyAlignment="1" applyProtection="1" pivotButton="0" quotePrefix="0" xfId="37">
      <alignment horizontal="center" vertical="center" wrapText="1" shrinkToFit="1"/>
      <protection locked="0" hidden="0"/>
    </xf>
    <xf numFmtId="0" fontId="21" fillId="0" borderId="21" applyAlignment="1" applyProtection="1" pivotButton="0" quotePrefix="0" xfId="37">
      <alignment vertical="center" wrapText="1" shrinkToFit="1"/>
      <protection locked="0" hidden="0"/>
    </xf>
    <xf numFmtId="0" fontId="21" fillId="0" borderId="27" applyAlignment="1" applyProtection="1" pivotButton="0" quotePrefix="0" xfId="37">
      <alignment horizontal="center" vertical="center" wrapText="1" shrinkToFit="1"/>
      <protection locked="0" hidden="0"/>
    </xf>
    <xf numFmtId="165" fontId="21" fillId="0" borderId="27" applyAlignment="1" applyProtection="1" pivotButton="0" quotePrefix="0" xfId="37">
      <alignment horizontal="center" vertical="center" wrapText="1" shrinkToFit="1"/>
      <protection locked="0" hidden="0"/>
    </xf>
    <xf numFmtId="4" fontId="21" fillId="0" borderId="21" applyAlignment="1" applyProtection="1" pivotButton="0" quotePrefix="0" xfId="37">
      <alignment horizontal="center" vertical="center" wrapText="1" shrinkToFit="1"/>
      <protection locked="0" hidden="0"/>
    </xf>
    <xf numFmtId="0" fontId="22" fillId="0" borderId="11" applyAlignment="1" applyProtection="1" pivotButton="0" quotePrefix="0" xfId="37">
      <alignment horizontal="center"/>
      <protection locked="0" hidden="0"/>
    </xf>
    <xf numFmtId="0" fontId="21" fillId="0" borderId="22" applyAlignment="1" applyProtection="1" pivotButton="0" quotePrefix="0" xfId="37">
      <alignment horizontal="center" vertical="center" wrapText="1" shrinkToFit="1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164" fontId="22" fillId="0" borderId="27" applyAlignment="1" applyProtection="1" pivotButton="0" quotePrefix="0" xfId="37">
      <alignment horizontal="center"/>
      <protection locked="0" hidden="0"/>
    </xf>
    <xf numFmtId="0" fontId="22" fillId="0" borderId="21" applyAlignment="1" applyProtection="1" pivotButton="0" quotePrefix="0" xfId="37">
      <alignment horizontal="center"/>
      <protection locked="0" hidden="0"/>
    </xf>
    <xf numFmtId="0" fontId="0" fillId="34" borderId="25" applyAlignment="1" pivotButton="0" quotePrefix="0" xfId="0">
      <alignment horizontal="center"/>
    </xf>
    <xf numFmtId="0" fontId="0" fillId="34" borderId="22" applyAlignment="1" pivotButton="0" quotePrefix="0" xfId="0">
      <alignment horizontal="center"/>
    </xf>
    <xf numFmtId="0" fontId="22" fillId="0" borderId="14" applyAlignment="1" applyProtection="1" pivotButton="0" quotePrefix="0" xfId="37">
      <alignment horizontal="left"/>
      <protection locked="0" hidden="0"/>
    </xf>
    <xf numFmtId="0" fontId="31" fillId="0" borderId="16" applyAlignment="1" applyProtection="1" pivotButton="0" quotePrefix="0" xfId="37">
      <alignment horizontal="center" vertical="center" wrapText="1" shrinkToFit="1"/>
      <protection locked="0" hidden="0"/>
    </xf>
    <xf numFmtId="0" fontId="31" fillId="0" borderId="11" applyAlignment="1" applyProtection="1" pivotButton="0" quotePrefix="0" xfId="37">
      <alignment horizontal="center"/>
      <protection locked="0" hidden="0"/>
    </xf>
    <xf numFmtId="0" fontId="22" fillId="0" borderId="63" applyAlignment="1" applyProtection="1" pivotButton="0" quotePrefix="0" xfId="37">
      <alignment horizontal="center"/>
      <protection locked="0" hidden="0"/>
    </xf>
    <xf numFmtId="0" fontId="22" fillId="0" borderId="59" applyAlignment="1" applyProtection="1" pivotButton="0" quotePrefix="0" xfId="37">
      <alignment horizontal="center"/>
      <protection locked="0" hidden="0"/>
    </xf>
    <xf numFmtId="0" fontId="23" fillId="0" borderId="59" applyAlignment="1" applyProtection="1" pivotButton="0" quotePrefix="0" xfId="37">
      <alignment horizontal="center"/>
      <protection locked="0" hidden="0"/>
    </xf>
    <xf numFmtId="0" fontId="22" fillId="0" borderId="60" applyAlignment="1" applyProtection="1" pivotButton="0" quotePrefix="0" xfId="37">
      <alignment horizontal="center"/>
      <protection locked="0" hidden="0"/>
    </xf>
    <xf numFmtId="0" fontId="22" fillId="0" borderId="94" applyAlignment="1" applyProtection="1" pivotButton="0" quotePrefix="0" xfId="37">
      <alignment horizontal="center"/>
      <protection locked="0" hidden="0"/>
    </xf>
    <xf numFmtId="0" fontId="0" fillId="34" borderId="53" applyAlignment="1" pivotButton="0" quotePrefix="0" xfId="0">
      <alignment horizontal="center"/>
    </xf>
    <xf numFmtId="0" fontId="0" fillId="34" borderId="84" applyAlignment="1" pivotButton="0" quotePrefix="0" xfId="0">
      <alignment horizontal="center"/>
    </xf>
    <xf numFmtId="0" fontId="0" fillId="34" borderId="64" applyAlignment="1" pivotButton="0" quotePrefix="0" xfId="0">
      <alignment horizontal="center"/>
    </xf>
    <xf numFmtId="0" fontId="25" fillId="36" borderId="11" applyAlignment="1" pivotButton="0" quotePrefix="0" xfId="0">
      <alignment horizontal="center"/>
    </xf>
    <xf numFmtId="0" fontId="31" fillId="0" borderId="21" applyAlignment="1" applyProtection="1" pivotButton="0" quotePrefix="0" xfId="37">
      <alignment horizontal="center"/>
      <protection locked="0" hidden="0"/>
    </xf>
    <xf numFmtId="0" fontId="22" fillId="0" borderId="89" applyAlignment="1" applyProtection="1" pivotButton="0" quotePrefix="0" xfId="0">
      <alignment horizontal="center"/>
      <protection locked="0" hidden="0"/>
    </xf>
    <xf numFmtId="0" fontId="22" fillId="0" borderId="45" applyAlignment="1" applyProtection="1" pivotButton="0" quotePrefix="0" xfId="37">
      <alignment horizontal="center"/>
      <protection locked="0" hidden="0"/>
    </xf>
    <xf numFmtId="0" fontId="22" fillId="0" borderId="100" applyAlignment="1" applyProtection="1" pivotButton="0" quotePrefix="0" xfId="0">
      <alignment horizontal="center"/>
      <protection locked="0" hidden="0"/>
    </xf>
    <xf numFmtId="0" fontId="22" fillId="0" borderId="93" applyAlignment="1" applyProtection="1" pivotButton="0" quotePrefix="0" xfId="37">
      <alignment horizontal="center"/>
      <protection locked="0" hidden="0"/>
    </xf>
    <xf numFmtId="9" fontId="22" fillId="0" borderId="15" applyAlignment="1" applyProtection="1" pivotButton="0" quotePrefix="0" xfId="37">
      <alignment horizontal="center"/>
      <protection locked="0" hidden="0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4" fontId="22" fillId="0" borderId="25" applyAlignment="1" applyProtection="1" pivotButton="0" quotePrefix="0" xfId="0">
      <alignment horizontal="center" vertical="center"/>
      <protection locked="0" hidden="0"/>
    </xf>
    <xf numFmtId="0" fontId="22" fillId="0" borderId="47" applyAlignment="1" applyProtection="1" pivotButton="0" quotePrefix="0" xfId="37">
      <alignment horizontal="left"/>
      <protection locked="0" hidden="0"/>
    </xf>
    <xf numFmtId="0" fontId="22" fillId="46" borderId="19" applyProtection="1" pivotButton="0" quotePrefix="0" xfId="37">
      <protection locked="0" hidden="0"/>
    </xf>
    <xf numFmtId="0" fontId="22" fillId="46" borderId="13" applyAlignment="1" applyProtection="1" pivotButton="0" quotePrefix="0" xfId="37">
      <alignment horizontal="center"/>
      <protection locked="0" hidden="0"/>
    </xf>
    <xf numFmtId="0" fontId="22" fillId="46" borderId="37" applyAlignment="1" applyProtection="1" pivotButton="0" quotePrefix="0" xfId="0">
      <alignment horizontal="center"/>
      <protection locked="0" hidden="0"/>
    </xf>
    <xf numFmtId="0" fontId="22" fillId="46" borderId="25" applyAlignment="1" applyProtection="1" pivotButton="0" quotePrefix="0" xfId="0">
      <alignment horizontal="center"/>
      <protection locked="0" hidden="0"/>
    </xf>
    <xf numFmtId="165" fontId="22" fillId="46" borderId="25" applyAlignment="1" applyProtection="1" pivotButton="0" quotePrefix="0" xfId="37">
      <alignment horizontal="center"/>
      <protection locked="1" hidden="1"/>
    </xf>
    <xf numFmtId="0" fontId="22" fillId="46" borderId="25" applyAlignment="1" applyProtection="1" pivotButton="0" quotePrefix="0" xfId="37">
      <alignment horizontal="center"/>
      <protection locked="1" hidden="1"/>
    </xf>
    <xf numFmtId="0" fontId="22" fillId="46" borderId="25" applyAlignment="1" applyProtection="1" pivotButton="0" quotePrefix="0" xfId="37">
      <alignment horizontal="center"/>
      <protection locked="0" hidden="0"/>
    </xf>
    <xf numFmtId="2" fontId="22" fillId="46" borderId="25" applyAlignment="1" applyProtection="1" pivotButton="0" quotePrefix="0" xfId="37">
      <alignment horizontal="center"/>
      <protection locked="0" hidden="0"/>
    </xf>
    <xf numFmtId="4" fontId="22" fillId="46" borderId="47" applyAlignment="1" applyProtection="1" pivotButton="0" quotePrefix="0" xfId="37">
      <alignment horizont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0" borderId="100" applyAlignment="1" applyProtection="1" pivotButton="0" quotePrefix="0" xfId="0">
      <alignment horizontal="center" vertical="center"/>
      <protection locked="0" hidden="0"/>
    </xf>
    <xf numFmtId="0" fontId="0" fillId="0" borderId="16" applyProtection="1" pivotButton="0" quotePrefix="0" xfId="0">
      <protection locked="0" hidden="0"/>
    </xf>
    <xf numFmtId="0" fontId="22" fillId="0" borderId="17" applyProtection="1" pivotButton="0" quotePrefix="0" xfId="37">
      <protection locked="0" hidden="0"/>
    </xf>
    <xf numFmtId="0" fontId="22" fillId="0" borderId="78" applyAlignment="1" applyProtection="1" pivotButton="0" quotePrefix="0" xfId="0">
      <alignment horizontal="center"/>
      <protection locked="0" hidden="0"/>
    </xf>
    <xf numFmtId="164" fontId="22" fillId="0" borderId="72" applyAlignment="1" applyProtection="1" pivotButton="0" quotePrefix="0" xfId="0">
      <alignment horizontal="center"/>
      <protection locked="0" hidden="0"/>
    </xf>
    <xf numFmtId="0" fontId="22" fillId="0" borderId="53" applyProtection="1" pivotButton="0" quotePrefix="0" xfId="37">
      <protection locked="0" hidden="0"/>
    </xf>
    <xf numFmtId="0" fontId="22" fillId="0" borderId="91" applyAlignment="1" applyProtection="1" pivotButton="0" quotePrefix="0" xfId="37">
      <alignment horizontal="center"/>
      <protection locked="0" hidden="0"/>
    </xf>
    <xf numFmtId="0" fontId="22" fillId="42" borderId="91" applyAlignment="1" applyProtection="1" pivotButton="0" quotePrefix="0" xfId="37">
      <alignment horizontal="center"/>
      <protection locked="0" hidden="0"/>
    </xf>
    <xf numFmtId="0" fontId="20" fillId="0" borderId="89" applyAlignment="1" applyProtection="1" pivotButton="0" quotePrefix="0" xfId="37">
      <alignment horizontal="center"/>
      <protection locked="0" hidden="0"/>
    </xf>
    <xf numFmtId="0" fontId="20" fillId="0" borderId="15" applyAlignment="1" applyProtection="1" pivotButton="0" quotePrefix="0" xfId="37">
      <alignment horizontal="center"/>
      <protection locked="0" hidden="0"/>
    </xf>
    <xf numFmtId="0" fontId="20" fillId="0" borderId="45" applyAlignment="1" applyProtection="1" pivotButton="0" quotePrefix="0" xfId="37">
      <alignment horizontal="center"/>
      <protection locked="0" hidden="0"/>
    </xf>
    <xf numFmtId="0" fontId="22" fillId="0" borderId="52" applyAlignment="1" applyProtection="1" pivotButton="0" quotePrefix="0" xfId="0">
      <alignment horizontal="center" vertical="center"/>
      <protection locked="0" hidden="0"/>
    </xf>
    <xf numFmtId="0" fontId="21" fillId="0" borderId="34" applyAlignment="1" applyProtection="1" pivotButton="0" quotePrefix="0" xfId="37">
      <alignment horizontal="center" vertical="center"/>
      <protection locked="0" hidden="0"/>
    </xf>
    <xf numFmtId="165" fontId="21" fillId="0" borderId="10" applyAlignment="1" applyProtection="1" pivotButton="0" quotePrefix="0" xfId="37">
      <alignment horizontal="center" vertical="center"/>
      <protection locked="0" hidden="0"/>
    </xf>
    <xf numFmtId="0" fontId="50" fillId="0" borderId="47" applyAlignment="1" applyProtection="1" pivotButton="0" quotePrefix="0" xfId="0">
      <alignment horizontal="left" vertical="center"/>
      <protection locked="0" hidden="0"/>
    </xf>
    <xf numFmtId="0" fontId="22" fillId="0" borderId="84" applyAlignment="1" applyProtection="1" pivotButton="0" quotePrefix="0" xfId="0">
      <alignment horizontal="left" vertical="center"/>
      <protection locked="0" hidden="0"/>
    </xf>
    <xf numFmtId="0" fontId="19" fillId="0" borderId="65" applyAlignment="1" applyProtection="1" pivotButton="0" quotePrefix="0" xfId="0">
      <alignment horizontal="center" vertical="center"/>
      <protection locked="0" hidden="0"/>
    </xf>
    <xf numFmtId="0" fontId="22" fillId="0" borderId="74" applyAlignment="1" applyProtection="1" pivotButton="0" quotePrefix="0" xfId="0">
      <alignment horizontal="center" vertical="center"/>
      <protection locked="0" hidden="0"/>
    </xf>
    <xf numFmtId="3" fontId="27" fillId="24" borderId="78" applyAlignment="1" applyProtection="1" pivotButton="0" quotePrefix="0" xfId="0">
      <alignment horizontal="center"/>
      <protection locked="0" hidden="0"/>
    </xf>
    <xf numFmtId="0" fontId="22" fillId="0" borderId="76" applyAlignment="1" applyProtection="1" pivotButton="0" quotePrefix="0" xfId="0">
      <alignment horizontal="center"/>
      <protection locked="0" hidden="0"/>
    </xf>
    <xf numFmtId="0" fontId="22" fillId="0" borderId="85" applyAlignment="1" applyProtection="1" pivotButton="0" quotePrefix="0" xfId="0">
      <alignment horizontal="center"/>
      <protection locked="0" hidden="0"/>
    </xf>
    <xf numFmtId="0" fontId="26" fillId="24" borderId="65" applyAlignment="1" applyProtection="1" pivotButton="0" quotePrefix="0" xfId="37">
      <alignment horizontal="center"/>
      <protection locked="0" hidden="0"/>
    </xf>
    <xf numFmtId="165" fontId="19" fillId="24" borderId="44" applyAlignment="1" applyProtection="1" pivotButton="0" quotePrefix="0" xfId="37">
      <alignment horizontal="center"/>
      <protection locked="0" hidden="0"/>
    </xf>
    <xf numFmtId="165" fontId="19" fillId="24" borderId="66" applyAlignment="1" applyProtection="1" pivotButton="0" quotePrefix="0" xfId="37">
      <alignment horizontal="center"/>
      <protection locked="0" hidden="0"/>
    </xf>
    <xf numFmtId="0" fontId="19" fillId="0" borderId="16" applyAlignment="1" applyProtection="1" pivotButton="0" quotePrefix="0" xfId="37">
      <alignment horizontal="center"/>
      <protection locked="0" hidden="0"/>
    </xf>
    <xf numFmtId="0" fontId="22" fillId="0" borderId="17" applyAlignment="1" applyProtection="1" pivotButton="0" quotePrefix="0" xfId="0">
      <alignment horizontal="center"/>
      <protection locked="0" hidden="0"/>
    </xf>
    <xf numFmtId="0" fontId="22" fillId="0" borderId="19" applyAlignment="1" applyProtection="1" pivotButton="0" quotePrefix="0" xfId="0">
      <alignment horizontal="center"/>
      <protection locked="0" hidden="0"/>
    </xf>
    <xf numFmtId="0" fontId="22" fillId="42" borderId="50" applyAlignment="1" applyProtection="1" pivotButton="0" quotePrefix="0" xfId="0">
      <alignment horizontal="center"/>
      <protection locked="0" hidden="0"/>
    </xf>
    <xf numFmtId="0" fontId="21" fillId="0" borderId="48" applyAlignment="1" applyProtection="1" pivotButton="0" quotePrefix="0" xfId="37">
      <alignment horizontal="center" vertical="center"/>
      <protection locked="0" hidden="0"/>
    </xf>
    <xf numFmtId="3" fontId="22" fillId="0" borderId="91" applyAlignment="1" applyProtection="1" pivotButton="0" quotePrefix="0" xfId="37">
      <alignment horizontal="center" vertical="center"/>
      <protection locked="0" hidden="0"/>
    </xf>
    <xf numFmtId="0" fontId="22" fillId="0" borderId="86" applyAlignment="1" applyProtection="1" pivotButton="0" quotePrefix="0" xfId="37">
      <alignment horizontal="center" vertical="center"/>
      <protection locked="0" hidden="0"/>
    </xf>
    <xf numFmtId="0" fontId="22" fillId="42" borderId="81" applyAlignment="1" applyProtection="1" pivotButton="0" quotePrefix="0" xfId="0">
      <alignment horizontal="center"/>
      <protection locked="0" hidden="0"/>
    </xf>
    <xf numFmtId="1" fontId="22" fillId="42" borderId="82" applyAlignment="1" applyProtection="1" pivotButton="0" quotePrefix="0" xfId="37">
      <alignment horizontal="center"/>
      <protection locked="0" hidden="0"/>
    </xf>
    <xf numFmtId="0" fontId="21" fillId="0" borderId="76" applyAlignment="1" applyProtection="1" pivotButton="0" quotePrefix="0" xfId="37">
      <alignment horizontal="center" vertical="center"/>
      <protection locked="0" hidden="0"/>
    </xf>
    <xf numFmtId="3" fontId="22" fillId="0" borderId="25" applyAlignment="1" applyProtection="1" pivotButton="0" quotePrefix="0" xfId="37">
      <alignment horizontal="center" vertical="center"/>
      <protection locked="0" hidden="0"/>
    </xf>
    <xf numFmtId="165" fontId="19" fillId="30" borderId="44" applyAlignment="1" applyProtection="1" pivotButton="0" quotePrefix="0" xfId="37">
      <alignment horizontal="center"/>
      <protection locked="0" hidden="0"/>
    </xf>
    <xf numFmtId="4" fontId="19" fillId="30" borderId="101" applyAlignment="1" applyProtection="1" pivotButton="0" quotePrefix="0" xfId="37">
      <alignment horizontal="center"/>
      <protection locked="0" hidden="0"/>
    </xf>
    <xf numFmtId="0" fontId="19" fillId="24" borderId="26" applyAlignment="1" applyProtection="1" pivotButton="0" quotePrefix="0" xfId="37">
      <alignment horizontal="center"/>
      <protection locked="0" hidden="0"/>
    </xf>
    <xf numFmtId="165" fontId="19" fillId="24" borderId="26" applyAlignment="1" applyProtection="1" pivotButton="0" quotePrefix="0" xfId="37">
      <alignment horizontal="center"/>
      <protection locked="0" hidden="0"/>
    </xf>
    <xf numFmtId="165" fontId="19" fillId="24" borderId="82" applyAlignment="1" applyProtection="1" pivotButton="0" quotePrefix="0" xfId="37">
      <alignment horizontal="center"/>
      <protection locked="0" hidden="0"/>
    </xf>
    <xf numFmtId="0" fontId="22" fillId="0" borderId="84" applyProtection="1" pivotButton="0" quotePrefix="0" xfId="37">
      <protection locked="0" hidden="0"/>
    </xf>
    <xf numFmtId="0" fontId="19" fillId="24" borderId="54" applyAlignment="1" applyProtection="1" pivotButton="0" quotePrefix="0" xfId="37">
      <alignment horizontal="left"/>
      <protection locked="0" hidden="0"/>
    </xf>
    <xf numFmtId="0" fontId="19" fillId="24" borderId="39" applyAlignment="1" applyProtection="1" pivotButton="0" quotePrefix="0" xfId="37">
      <alignment horizontal="center"/>
      <protection locked="0" hidden="0"/>
    </xf>
    <xf numFmtId="0" fontId="19" fillId="24" borderId="38" applyAlignment="1" applyProtection="1" pivotButton="0" quotePrefix="0" xfId="37">
      <alignment horizontal="center"/>
      <protection locked="0" hidden="0"/>
    </xf>
    <xf numFmtId="0" fontId="22" fillId="0" borderId="19" applyAlignment="1" applyProtection="1" pivotButton="0" quotePrefix="0" xfId="37">
      <alignment horizontal="center" vertical="center"/>
      <protection locked="0" hidden="0"/>
    </xf>
    <xf numFmtId="0" fontId="22" fillId="0" borderId="86" applyAlignment="1" applyProtection="1" pivotButton="0" quotePrefix="0" xfId="37">
      <alignment horizontal="center" vertical="center"/>
      <protection locked="0" hidden="0"/>
    </xf>
    <xf numFmtId="0" fontId="22" fillId="0" borderId="84" applyAlignment="1" applyProtection="1" pivotButton="0" quotePrefix="0" xfId="37">
      <alignment horizontal="left" vertical="center"/>
      <protection locked="0" hidden="0"/>
    </xf>
    <xf numFmtId="0" fontId="22" fillId="0" borderId="57" applyProtection="1" pivotButton="0" quotePrefix="0" xfId="37">
      <protection locked="0" hidden="0"/>
    </xf>
    <xf numFmtId="0" fontId="22" fillId="42" borderId="54" applyProtection="1" pivotButton="0" quotePrefix="0" xfId="37">
      <protection locked="0" hidden="0"/>
    </xf>
    <xf numFmtId="3" fontId="27" fillId="35" borderId="34" applyAlignment="1" applyProtection="1" pivotButton="0" quotePrefix="0" xfId="0">
      <alignment horizontal="center"/>
      <protection locked="0" hidden="0"/>
    </xf>
    <xf numFmtId="0" fontId="22" fillId="0" borderId="69" applyAlignment="1" applyProtection="1" pivotButton="0" quotePrefix="0" xfId="37">
      <alignment horizontal="left"/>
      <protection locked="0" hidden="0"/>
    </xf>
    <xf numFmtId="0" fontId="22" fillId="42" borderId="62" applyAlignment="1" applyProtection="1" pivotButton="0" quotePrefix="0" xfId="37">
      <alignment horizontal="center"/>
      <protection locked="0" hidden="0"/>
    </xf>
    <xf numFmtId="0" fontId="22" fillId="0" borderId="62" applyAlignment="1" applyProtection="1" pivotButton="0" quotePrefix="0" xfId="37">
      <alignment horizontal="center"/>
      <protection locked="0" hidden="0"/>
    </xf>
    <xf numFmtId="0" fontId="21" fillId="0" borderId="16" applyAlignment="1" applyProtection="1" pivotButton="0" quotePrefix="0" xfId="37">
      <alignment horizontal="center" vertical="center"/>
      <protection locked="0" hidden="0"/>
    </xf>
    <xf numFmtId="4" fontId="21" fillId="0" borderId="48" applyAlignment="1" applyProtection="1" pivotButton="0" quotePrefix="0" xfId="37">
      <alignment horizontal="center" vertical="center"/>
      <protection locked="0" hidden="0"/>
    </xf>
    <xf numFmtId="4" fontId="22" fillId="44" borderId="86" applyAlignment="1" applyProtection="1" pivotButton="0" quotePrefix="0" xfId="37">
      <alignment horizontal="center"/>
      <protection locked="0" hidden="0"/>
    </xf>
    <xf numFmtId="4" fontId="22" fillId="42" borderId="86" applyAlignment="1" applyProtection="1" pivotButton="0" quotePrefix="0" xfId="37">
      <alignment horizont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19" fillId="0" borderId="10" applyAlignment="1" applyProtection="1" pivotButton="0" quotePrefix="0" xfId="37">
      <alignment horizontal="center" vertical="center"/>
      <protection locked="0" hidden="0"/>
    </xf>
    <xf numFmtId="4" fontId="22" fillId="31" borderId="86" applyAlignment="1" applyProtection="1" pivotButton="0" quotePrefix="0" xfId="37">
      <alignment horizontal="center" vertical="center"/>
      <protection locked="0" hidden="0"/>
    </xf>
    <xf numFmtId="0" fontId="22" fillId="0" borderId="23" applyAlignment="1" applyProtection="1" pivotButton="0" quotePrefix="0" xfId="37">
      <alignment horizontal="center"/>
      <protection locked="0" hidden="0"/>
    </xf>
    <xf numFmtId="0" fontId="22" fillId="0" borderId="0" applyAlignment="1" applyProtection="1" pivotButton="0" quotePrefix="0" xfId="37">
      <alignment horizontal="center"/>
      <protection locked="0" hidden="0"/>
    </xf>
    <xf numFmtId="164" fontId="22" fillId="0" borderId="0" applyAlignment="1" applyProtection="1" pivotButton="0" quotePrefix="0" xfId="37">
      <alignment horizontal="center"/>
      <protection locked="0" hidden="0"/>
    </xf>
    <xf numFmtId="165" fontId="22" fillId="0" borderId="0" applyAlignment="1" applyProtection="1" pivotButton="0" quotePrefix="0" xfId="37">
      <alignment horizontal="center"/>
      <protection locked="1" hidden="1"/>
    </xf>
    <xf numFmtId="0" fontId="22" fillId="0" borderId="0" applyAlignment="1" applyProtection="1" pivotButton="0" quotePrefix="0" xfId="37">
      <alignment horizontal="center"/>
      <protection locked="1" hidden="1"/>
    </xf>
    <xf numFmtId="2" fontId="22" fillId="0" borderId="0" applyAlignment="1" applyProtection="1" pivotButton="0" quotePrefix="0" xfId="37">
      <alignment horizontal="center"/>
      <protection locked="0" hidden="0"/>
    </xf>
    <xf numFmtId="4" fontId="22" fillId="0" borderId="63" applyAlignment="1" applyProtection="1" pivotButton="0" quotePrefix="0" xfId="37">
      <alignment horizontal="center"/>
      <protection locked="0" hidden="0"/>
    </xf>
    <xf numFmtId="3" fontId="24" fillId="0" borderId="65" applyAlignment="1" applyProtection="1" pivotButton="0" quotePrefix="0" xfId="0">
      <alignment horizontal="center"/>
      <protection locked="0" hidden="0"/>
    </xf>
    <xf numFmtId="0" fontId="26" fillId="24" borderId="16" applyAlignment="1" applyProtection="1" pivotButton="0" quotePrefix="0" xfId="37">
      <alignment horizontal="center"/>
      <protection locked="0" hidden="0"/>
    </xf>
    <xf numFmtId="0" fontId="22" fillId="42" borderId="55" applyProtection="1" pivotButton="0" quotePrefix="0" xfId="37">
      <protection locked="0" hidden="0"/>
    </xf>
    <xf numFmtId="0" fontId="22" fillId="42" borderId="72" applyAlignment="1" applyProtection="1" pivotButton="0" quotePrefix="0" xfId="37">
      <alignment horizontal="center"/>
      <protection locked="0" hidden="0"/>
    </xf>
    <xf numFmtId="0" fontId="22" fillId="42" borderId="72" applyAlignment="1" applyProtection="1" pivotButton="0" quotePrefix="0" xfId="0">
      <alignment horizontal="center"/>
      <protection locked="0" hidden="0"/>
    </xf>
    <xf numFmtId="0" fontId="22" fillId="42" borderId="85" applyProtection="1" pivotButton="0" quotePrefix="0" xfId="37">
      <protection locked="0" hidden="0"/>
    </xf>
    <xf numFmtId="0" fontId="22" fillId="36" borderId="84" applyAlignment="1" pivotButton="0" quotePrefix="0" xfId="0">
      <alignment horizontal="center"/>
    </xf>
    <xf numFmtId="0" fontId="22" fillId="0" borderId="102" applyAlignment="1" applyProtection="1" pivotButton="0" quotePrefix="0" xfId="0">
      <alignment horizontal="center"/>
      <protection locked="0" hidden="0"/>
    </xf>
    <xf numFmtId="0" fontId="22" fillId="0" borderId="103" applyAlignment="1" applyProtection="1" pivotButton="0" quotePrefix="0" xfId="0">
      <alignment horizontal="center"/>
      <protection locked="0" hidden="0"/>
    </xf>
    <xf numFmtId="0" fontId="0" fillId="0" borderId="35" applyProtection="1" pivotButton="0" quotePrefix="0" xfId="0">
      <protection locked="0" hidden="0"/>
    </xf>
    <xf numFmtId="4" fontId="21" fillId="0" borderId="48" applyAlignment="1" applyProtection="1" pivotButton="0" quotePrefix="0" xfId="37">
      <alignment horizontal="center" vertical="center"/>
      <protection locked="0" hidden="0"/>
    </xf>
    <xf numFmtId="0" fontId="22" fillId="0" borderId="53" applyProtection="1" pivotButton="0" quotePrefix="0" xfId="37">
      <protection locked="0" hidden="0"/>
    </xf>
    <xf numFmtId="0" fontId="22" fillId="0" borderId="53" applyAlignment="1" applyProtection="1" pivotButton="0" quotePrefix="0" xfId="0">
      <alignment horizontal="center"/>
      <protection locked="0" hidden="0"/>
    </xf>
    <xf numFmtId="164" fontId="22" fillId="0" borderId="24" applyAlignment="1" applyProtection="1" pivotButton="0" quotePrefix="0" xfId="0">
      <alignment horizontal="center"/>
      <protection locked="0" hidden="0"/>
    </xf>
    <xf numFmtId="165" fontId="22" fillId="0" borderId="36" applyAlignment="1" applyProtection="1" pivotButton="0" quotePrefix="0" xfId="37">
      <alignment horizontal="center"/>
      <protection locked="1" hidden="1"/>
    </xf>
    <xf numFmtId="4" fontId="30" fillId="0" borderId="77" applyAlignment="1" applyProtection="1" pivotButton="0" quotePrefix="0" xfId="37">
      <alignment horizontal="center"/>
      <protection locked="0" hidden="0"/>
    </xf>
    <xf numFmtId="0" fontId="22" fillId="0" borderId="13" applyAlignment="1" applyProtection="1" pivotButton="0" quotePrefix="0" xfId="37">
      <alignment horizontal="left" vertical="center"/>
      <protection locked="0" hidden="0"/>
    </xf>
    <xf numFmtId="0" fontId="22" fillId="0" borderId="17" applyAlignment="1" applyProtection="1" pivotButton="0" quotePrefix="0" xfId="37">
      <alignment horizontal="left" vertical="center"/>
      <protection locked="0" hidden="0"/>
    </xf>
    <xf numFmtId="0" fontId="22" fillId="0" borderId="14" applyAlignment="1" applyProtection="1" pivotButton="0" quotePrefix="0" xfId="37">
      <alignment horizontal="left" vertical="center"/>
      <protection locked="0" hidden="0"/>
    </xf>
    <xf numFmtId="0" fontId="19" fillId="0" borderId="34" applyAlignment="1" applyProtection="1" pivotButton="0" quotePrefix="0" xfId="37">
      <alignment horizontal="center" vertical="center"/>
      <protection locked="0" hidden="0"/>
    </xf>
    <xf numFmtId="0" fontId="19" fillId="0" borderId="48" applyAlignment="1" applyProtection="1" pivotButton="0" quotePrefix="0" xfId="37">
      <alignment horizontal="center" vertical="center"/>
      <protection locked="0" hidden="0"/>
    </xf>
    <xf numFmtId="1" fontId="22" fillId="0" borderId="93" applyAlignment="1" applyProtection="1" pivotButton="0" quotePrefix="0" xfId="37">
      <alignment horizontal="center" vertic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0" borderId="20" applyAlignment="1" applyProtection="1" pivotButton="0" quotePrefix="0" xfId="37">
      <alignment horizontal="left"/>
      <protection locked="0" hidden="0"/>
    </xf>
    <xf numFmtId="0" fontId="22" fillId="34" borderId="23" applyAlignment="1" pivotButton="0" quotePrefix="0" xfId="0">
      <alignment horizontal="center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22" fillId="34" borderId="57" applyAlignment="1" pivotButton="0" quotePrefix="0" xfId="0">
      <alignment horizontal="center"/>
    </xf>
    <xf numFmtId="1" fontId="22" fillId="0" borderId="47" applyAlignment="1" applyProtection="1" pivotButton="0" quotePrefix="0" xfId="37">
      <alignment horizontal="center" vertical="center"/>
      <protection locked="0" hidden="0"/>
    </xf>
    <xf numFmtId="0" fontId="22" fillId="0" borderId="53" applyAlignment="1" applyProtection="1" pivotButton="0" quotePrefix="0" xfId="37">
      <alignment horizontal="left" vertical="center"/>
      <protection locked="0" hidden="0"/>
    </xf>
    <xf numFmtId="0" fontId="22" fillId="0" borderId="65" applyAlignment="1" applyProtection="1" pivotButton="0" quotePrefix="0" xfId="37">
      <alignment horizontal="left" vertical="center"/>
      <protection locked="0" hidden="0"/>
    </xf>
    <xf numFmtId="0" fontId="22" fillId="0" borderId="97" applyAlignment="1" applyProtection="1" pivotButton="0" quotePrefix="0" xfId="37">
      <alignment horizontal="center" vertical="center"/>
      <protection locked="0" hidden="0"/>
    </xf>
    <xf numFmtId="165" fontId="22" fillId="0" borderId="72" applyAlignment="1" applyProtection="1" pivotButton="0" quotePrefix="0" xfId="37">
      <alignment horizontal="center"/>
      <protection locked="1" hidden="1"/>
    </xf>
    <xf numFmtId="0" fontId="22" fillId="0" borderId="72" applyAlignment="1" applyProtection="1" pivotButton="0" quotePrefix="0" xfId="37">
      <alignment horizontal="center"/>
      <protection locked="1" hidden="1"/>
    </xf>
    <xf numFmtId="0" fontId="22" fillId="0" borderId="72" applyAlignment="1" applyProtection="1" pivotButton="0" quotePrefix="0" xfId="37">
      <alignment horizontal="center"/>
      <protection locked="0" hidden="0"/>
    </xf>
    <xf numFmtId="2" fontId="22" fillId="0" borderId="72" applyAlignment="1" applyProtection="1" pivotButton="0" quotePrefix="0" xfId="37">
      <alignment horizontal="center"/>
      <protection locked="0" hidden="0"/>
    </xf>
    <xf numFmtId="4" fontId="30" fillId="0" borderId="83" applyAlignment="1" applyProtection="1" pivotButton="0" quotePrefix="0" xfId="37">
      <alignment horizontal="center"/>
      <protection locked="0" hidden="0"/>
    </xf>
    <xf numFmtId="3" fontId="24" fillId="0" borderId="34" applyAlignment="1" applyProtection="1" pivotButton="0" quotePrefix="0" xfId="0">
      <alignment horizontal="center"/>
      <protection locked="0" hidden="0"/>
    </xf>
    <xf numFmtId="3" fontId="24" fillId="0" borderId="66" applyAlignment="1" applyProtection="1" pivotButton="0" quotePrefix="0" xfId="0">
      <alignment horizontal="center"/>
      <protection locked="0" hidden="0"/>
    </xf>
    <xf numFmtId="0" fontId="22" fillId="0" borderId="13" applyAlignment="1" applyProtection="1" pivotButton="0" quotePrefix="0" xfId="37">
      <alignment horizontal="left"/>
      <protection locked="0" hidden="0"/>
    </xf>
    <xf numFmtId="0" fontId="22" fillId="36" borderId="85" applyAlignment="1" applyProtection="1" pivotButton="0" quotePrefix="0" xfId="0">
      <alignment horizontal="center" vertic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22" fillId="0" borderId="61" applyAlignment="1" applyProtection="1" pivotButton="0" quotePrefix="0" xfId="0">
      <alignment vertical="center"/>
      <protection locked="0" hidden="0"/>
    </xf>
    <xf numFmtId="0" fontId="22" fillId="0" borderId="76" applyAlignment="1" applyProtection="1" pivotButton="0" quotePrefix="0" xfId="0">
      <alignment vertical="center"/>
      <protection locked="0" hidden="0"/>
    </xf>
    <xf numFmtId="0" fontId="22" fillId="0" borderId="104" applyAlignment="1" applyProtection="1" pivotButton="0" quotePrefix="0" xfId="0">
      <alignment horizontal="left" vertic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50" fillId="36" borderId="19" applyAlignment="1" applyProtection="1" pivotButton="0" quotePrefix="0" xfId="0">
      <alignment horizontal="left" vertical="center"/>
      <protection locked="0" hidden="0"/>
    </xf>
    <xf numFmtId="3" fontId="22" fillId="0" borderId="24" applyAlignment="1" applyProtection="1" pivotButton="0" quotePrefix="0" xfId="37">
      <alignment horizontal="center" vertical="center"/>
      <protection locked="0" hidden="0"/>
    </xf>
    <xf numFmtId="0" fontId="22" fillId="0" borderId="35" applyAlignment="1" applyProtection="1" pivotButton="0" quotePrefix="0" xfId="0">
      <alignment vertical="center"/>
      <protection locked="0" hidden="0"/>
    </xf>
    <xf numFmtId="0" fontId="22" fillId="0" borderId="36" applyAlignment="1" applyProtection="1" pivotButton="0" quotePrefix="0" xfId="0">
      <alignment horizontal="center" vertical="center"/>
      <protection locked="0" hidden="0"/>
    </xf>
    <xf numFmtId="0" fontId="22" fillId="0" borderId="37" applyAlignment="1" applyProtection="1" pivotButton="0" quotePrefix="0" xfId="35">
      <alignment horizontal="center" vertical="center"/>
      <protection locked="0" hidden="0"/>
    </xf>
    <xf numFmtId="0" fontId="22" fillId="36" borderId="19" applyAlignment="1" applyProtection="1" pivotButton="0" quotePrefix="0" xfId="0">
      <alignment horizontal="left" vertical="center"/>
      <protection locked="0" hidden="0"/>
    </xf>
    <xf numFmtId="0" fontId="49" fillId="24" borderId="10" applyAlignment="1" pivotButton="0" quotePrefix="0" xfId="0">
      <alignment horizontal="center"/>
    </xf>
    <xf numFmtId="0" fontId="49" fillId="24" borderId="48" applyAlignment="1" pivotButton="0" quotePrefix="0" xfId="0">
      <alignment horizontal="center"/>
    </xf>
    <xf numFmtId="0" fontId="19" fillId="0" borderId="10" applyAlignment="1" applyProtection="1" pivotButton="0" quotePrefix="0" xfId="37">
      <alignment horizontal="center" vertical="center"/>
      <protection locked="0" hidden="0"/>
    </xf>
    <xf numFmtId="0" fontId="19" fillId="0" borderId="48" applyAlignment="1" applyProtection="1" pivotButton="0" quotePrefix="0" xfId="37">
      <alignment horizontal="center" vertical="center"/>
      <protection locked="0" hidden="0"/>
    </xf>
    <xf numFmtId="0" fontId="25" fillId="25" borderId="12" applyAlignment="1" pivotButton="0" quotePrefix="0" xfId="0">
      <alignment horizontal="center"/>
    </xf>
    <xf numFmtId="0" fontId="25" fillId="25" borderId="27" applyAlignment="1" pivotButton="0" quotePrefix="0" xfId="0">
      <alignment horizontal="center"/>
    </xf>
    <xf numFmtId="0" fontId="25" fillId="25" borderId="21" applyAlignment="1" pivotButton="0" quotePrefix="0" xfId="0">
      <alignment horizontal="center"/>
    </xf>
    <xf numFmtId="0" fontId="25" fillId="25" borderId="34" applyAlignment="1" pivotButton="0" quotePrefix="0" xfId="0">
      <alignment horizontal="center"/>
    </xf>
    <xf numFmtId="0" fontId="25" fillId="25" borderId="48" applyAlignment="1" pivotButton="0" quotePrefix="0" xfId="0">
      <alignment horizontal="center"/>
    </xf>
    <xf numFmtId="0" fontId="25" fillId="25" borderId="65" applyAlignment="1" pivotButton="0" quotePrefix="0" xfId="0">
      <alignment horizontal="center"/>
    </xf>
    <xf numFmtId="0" fontId="25" fillId="25" borderId="66" applyAlignment="1" pivotButton="0" quotePrefix="0" xfId="0">
      <alignment horizontal="center"/>
    </xf>
    <xf numFmtId="14" fontId="31" fillId="25" borderId="34" applyAlignment="1" pivotButton="0" quotePrefix="0" xfId="37">
      <alignment horizontal="center"/>
    </xf>
    <xf numFmtId="14" fontId="31" fillId="25" borderId="10" applyAlignment="1" pivotButton="0" quotePrefix="0" xfId="37">
      <alignment horizontal="center"/>
    </xf>
    <xf numFmtId="49" fontId="46" fillId="36" borderId="0" applyAlignment="1" pivotButton="0" quotePrefix="0" xfId="37">
      <alignment vertical="center" wrapText="1"/>
    </xf>
    <xf numFmtId="49" fontId="46" fillId="36" borderId="10" applyAlignment="1" pivotButton="0" quotePrefix="0" xfId="37">
      <alignment vertical="center" wrapText="1"/>
    </xf>
    <xf numFmtId="49" fontId="46" fillId="36" borderId="48" applyAlignment="1" pivotButton="0" quotePrefix="0" xfId="37">
      <alignment vertical="center" wrapText="1"/>
    </xf>
    <xf numFmtId="49" fontId="46" fillId="36" borderId="44" applyAlignment="1" pivotButton="0" quotePrefix="0" xfId="37">
      <alignment vertical="center" wrapText="1"/>
    </xf>
    <xf numFmtId="0" fontId="22" fillId="0" borderId="33" applyAlignment="1" applyProtection="1" pivotButton="0" quotePrefix="0" xfId="0">
      <alignment horizontal="center" vertical="center" wrapText="1"/>
      <protection locked="0" hidden="0"/>
    </xf>
    <xf numFmtId="0" fontId="22" fillId="0" borderId="41" applyAlignment="1" applyProtection="1" pivotButton="0" quotePrefix="0" xfId="0">
      <alignment horizontal="center" vertical="center" wrapText="1"/>
      <protection locked="0" hidden="0"/>
    </xf>
    <xf numFmtId="0" fontId="22" fillId="0" borderId="72" applyAlignment="1" applyProtection="1" pivotButton="0" quotePrefix="0" xfId="0">
      <alignment horizontal="center" vertical="center" wrapText="1"/>
      <protection locked="0" hidden="0"/>
    </xf>
    <xf numFmtId="0" fontId="22" fillId="0" borderId="41" applyAlignment="1" applyProtection="1" pivotButton="0" quotePrefix="0" xfId="0">
      <alignment horizontal="center" vertic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22" fillId="0" borderId="52" applyAlignment="1" applyProtection="1" pivotButton="0" quotePrefix="0" xfId="0">
      <alignment horizontal="center" vertical="center"/>
      <protection locked="0" hidden="0"/>
    </xf>
    <xf numFmtId="0" fontId="0" fillId="0" borderId="10" pivotButton="0" quotePrefix="0" xfId="0"/>
    <xf numFmtId="0" fontId="0" fillId="0" borderId="48" pivotButton="0" quotePrefix="0" xfId="0"/>
    <xf numFmtId="0" fontId="0" fillId="0" borderId="27" pivotButton="0" quotePrefix="0" xfId="0"/>
    <xf numFmtId="0" fontId="25" fillId="25" borderId="11" applyAlignment="1" pivotButton="0" quotePrefix="0" xfId="0">
      <alignment horizontal="center"/>
    </xf>
    <xf numFmtId="0" fontId="0" fillId="0" borderId="21" pivotButton="0" quotePrefix="0" xfId="0"/>
    <xf numFmtId="0" fontId="0" fillId="0" borderId="65" pivotButton="0" quotePrefix="0" xfId="0"/>
    <xf numFmtId="0" fontId="0" fillId="0" borderId="66" pivotButton="0" quotePrefix="0" xfId="0"/>
    <xf numFmtId="0" fontId="0" fillId="0" borderId="44" pivotButton="0" quotePrefix="0" xfId="0"/>
    <xf numFmtId="0" fontId="22" fillId="0" borderId="25" applyAlignment="1" applyProtection="1" pivotButton="0" quotePrefix="0" xfId="0">
      <alignment horizontal="center" vertical="center" wrapText="1"/>
      <protection locked="0" hidden="0"/>
    </xf>
    <xf numFmtId="0" fontId="0" fillId="0" borderId="41" applyProtection="1" pivotButton="0" quotePrefix="0" xfId="0">
      <protection locked="0" hidden="0"/>
    </xf>
    <xf numFmtId="0" fontId="0" fillId="0" borderId="72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</cellXfs>
  <cellStyles count="45">
    <cellStyle name="Обычный" xfId="0" builtinId="0"/>
    <cellStyle name="20% — акцент1" xfId="1" builtinId="30"/>
    <cellStyle name="20% — акцент2" xfId="2" builtinId="34"/>
    <cellStyle name="20% — акцент3" xfId="3" builtinId="38"/>
    <cellStyle name="20% — акцент4" xfId="4" builtinId="42"/>
    <cellStyle name="20% — акцент5" xfId="5" builtinId="46"/>
    <cellStyle name="20% — акцент6" xfId="6" builtinId="50"/>
    <cellStyle name="40% — акцент1" xfId="7" builtinId="31"/>
    <cellStyle name="40% — акцент2" xfId="8" builtinId="35"/>
    <cellStyle name="40% — акцент3" xfId="9" builtinId="39"/>
    <cellStyle name="40% — акцент4" xfId="10" builtinId="43"/>
    <cellStyle name="40% — акцент5" xfId="11" builtinId="47"/>
    <cellStyle name="40% — акцент6" xfId="12" builtinId="51"/>
    <cellStyle name="60% — акцент1" xfId="13" builtinId="32"/>
    <cellStyle name="60% — акцент2" xfId="14" builtinId="36"/>
    <cellStyle name="60% — акцент3" xfId="15" builtinId="40"/>
    <cellStyle name="60% — акцент4" xfId="16" builtinId="44"/>
    <cellStyle name="60% — акцент5" xfId="17" builtinId="48"/>
    <cellStyle name="60% — акцент6" xfId="18" builtinId="52"/>
    <cellStyle name="Акцент1" xfId="19" builtinId="29"/>
    <cellStyle name="Акцент2" xfId="20" builtinId="33"/>
    <cellStyle name="Акцент3" xfId="21" builtinId="37"/>
    <cellStyle name="Акцент4" xfId="22" builtinId="41"/>
    <cellStyle name="Акцент5" xfId="23" builtinId="45"/>
    <cellStyle name="Акцент6" xfId="24" builtinId="49"/>
    <cellStyle name="Ввод " xfId="25" builtinId="20"/>
    <cellStyle name="Вывод" xfId="26" builtinId="21"/>
    <cellStyle name="Вычисление" xfId="27" builtinId="22"/>
    <cellStyle name="Заголовок 1" xfId="28" builtinId="16"/>
    <cellStyle name="Заголовок 2" xfId="29" builtinId="17"/>
    <cellStyle name="Заголовок 3" xfId="30" builtinId="18"/>
    <cellStyle name="Заголовок 4" xfId="31" builtinId="19"/>
    <cellStyle name="Итог" xfId="32" builtinId="25"/>
    <cellStyle name="Контрольная ячейка" xfId="33" builtinId="23"/>
    <cellStyle name="Название" xfId="34" builtinId="15"/>
    <cellStyle name="Нейтральный" xfId="35" builtinId="28"/>
    <cellStyle name="Обычный_ЗАЯВКА ОБЩ" xfId="36"/>
    <cellStyle name="Обычный_Лист1" xfId="37"/>
    <cellStyle name="Плохой" xfId="38" builtinId="27"/>
    <cellStyle name="Пояснение" xfId="39" builtinId="53"/>
    <cellStyle name="Примечание" xfId="40" builtinId="10"/>
    <cellStyle name="Связанная ячейка" xfId="41" builtinId="24"/>
    <cellStyle name="Текст предупреждения" xfId="42" builtinId="11"/>
    <cellStyle name="Хороший" xfId="43" builtinId="26"/>
    <cellStyle name="Обычный_Лист1_1" xfId="44"/>
  </cellStyles>
  <dxfs count="25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 val="1"/>
        <i val="1"/>
        <condense val="0"/>
        <color indexed="10"/>
        <extend val="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externalLink" Target="/xl/externalLinks/externalLink2.xml" Id="rId5"/><Relationship Type="http://schemas.openxmlformats.org/officeDocument/2006/relationships/externalLink" Target="/xl/externalLinks/externalLink3.xml" Id="rId6"/><Relationship Type="http://schemas.openxmlformats.org/officeDocument/2006/relationships/externalLink" Target="/xl/externalLinks/externalLink4.xml" Id="rId7"/><Relationship Type="http://schemas.openxmlformats.org/officeDocument/2006/relationships/externalLink" Target="/xl/externalLinks/externalLink5.xml" Id="rId8"/><Relationship Type="http://schemas.openxmlformats.org/officeDocument/2006/relationships/externalLink" Target="/xl/externalLinks/externalLink6.xml" Id="rId9"/><Relationship Type="http://schemas.openxmlformats.org/officeDocument/2006/relationships/externalLink" Target="/xl/externalLinks/externalLink7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&#1040;&#1088;&#1093;&#1080;&#1074;/4%20&#1074;&#1077;&#1088;&#1089;&#1080;&#1103;%202020/&#1042;&#1077;&#1088;&#1089;&#1080;&#1103;%204%20&#1054;&#1041;&#1065;&#1040;&#1071;%20&#1089;%2001.04.2020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30%20&#1074;&#1077;&#1088;&#1089;&#1080;&#1103;/30%20&#1074;&#1077;&#1088;&#1089;&#1080;&#1103;%20&#1054;&#1041;&#1065;&#1040;&#1071;%20&#1089;%20%2002.05.2023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&#1040;&#1088;&#1093;&#1080;&#1074;/32%20&#1074;&#1077;&#1088;&#1089;&#1080;&#1103;/32%20&#1074;&#1077;&#1088;&#1089;&#1080;&#1103;%20&#1054;&#1041;&#1065;&#1040;&#1071;%20&#1089;%20%2004.12.2023.xlsx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C:\Users\klimova\Desktop\39%20&#1074;&#1077;&#1088;&#1089;&#1080;&#1103;\39%20&#1074;&#1077;&#1088;&#1089;&#1080;&#1103;%20&#1042;&#1069;&#1044;%20%20&#1086;&#1090;%2010.03.xlsx" TargetMode="External" Id="rId1"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10%20&#1074;&#1077;&#1088;&#1089;&#1080;&#1103;%202019/&#1042;&#1077;&#1088;&#1089;&#1080;&#1103;%205%20&#1042;&#1040;&#1043;&#1054;&#1053;&#1067;%20&#1089;%2020.03.2019.xlsx" TargetMode="External" Id="rId1"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19%20&#1054;&#1041;&#1053;%20&#1074;&#1077;&#1088;&#1089;&#1080;&#1103;%20&#1050;&#1054;&#1053;&#1044;&#1048;%20&#1089;%2009.07.2021.xlsx" TargetMode="External" Id="rId1"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/29%20&#1074;&#1077;&#1088;&#1089;&#1080;&#1103;/29%20&#1074;&#1077;&#1088;&#1089;&#1080;&#1103;%20&#1050;&#1054;&#1053;&#1044;&#1048;%20&#1089;%2012.12.2022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>
        <row r="1">
          <cell r="A1" t="str">
            <v>ВEРСИЯ</v>
          </cell>
        </row>
        <row r="2">
          <cell r="A2">
            <v>39</v>
          </cell>
        </row>
        <row r="3">
          <cell r="K3" t="str">
            <v>1 машина</v>
          </cell>
          <cell r="L3" t="str">
            <v>2 машина</v>
          </cell>
          <cell r="M3" t="str">
            <v>3 машина</v>
          </cell>
          <cell r="N3" t="str">
            <v>4 машина</v>
          </cell>
          <cell r="O3" t="str">
            <v>5 машина</v>
          </cell>
        </row>
        <row r="4">
          <cell r="K4" t="str">
            <v>ФА</v>
          </cell>
          <cell r="P4" t="str">
            <v>майонез</v>
          </cell>
        </row>
        <row r="5">
          <cell r="P5" t="str">
            <v>томат</v>
          </cell>
        </row>
        <row r="6">
          <cell r="P6" t="str">
            <v>джем</v>
          </cell>
        </row>
        <row r="7">
          <cell r="P7" t="str">
            <v>гха+бп+ЭА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соусы</v>
          </cell>
        </row>
        <row r="9">
          <cell r="A9" t="str">
            <v>Артикул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конд</v>
          </cell>
        </row>
        <row r="10">
          <cell r="P10" t="str">
            <v>огр ведра</v>
          </cell>
        </row>
        <row r="11">
          <cell r="P11" t="str">
            <v>Кол-во паллет</v>
          </cell>
        </row>
        <row r="13">
          <cell r="A13" t="str">
            <v>E-1MZ-265-D19-X00-Y20</v>
          </cell>
        </row>
        <row r="14">
          <cell r="A14" t="str">
            <v>E-1MZ-265-D38-X00-Y20</v>
          </cell>
        </row>
        <row r="15">
          <cell r="A15" t="str">
            <v>E-1MZ-264-D77-X00-Y10</v>
          </cell>
        </row>
        <row r="16">
          <cell r="A16" t="str">
            <v>E-1MZ-264-D01-X00-Y8</v>
          </cell>
        </row>
        <row r="17">
          <cell r="A17" t="str">
            <v>E-1MZ-264-V80-X00-Y12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1">
          <cell r="A21" t="str">
            <v>E-1MZ-274-D19-X00-Y20</v>
          </cell>
        </row>
        <row r="22">
          <cell r="A22" t="str">
            <v>E-1MZ-274-D38-X00-Y20</v>
          </cell>
        </row>
        <row r="23">
          <cell r="A23" t="str">
            <v>E-1MZ-273-D38-X00-Y20</v>
          </cell>
        </row>
        <row r="24">
          <cell r="A24" t="str">
            <v>E-1MZ-273-D77-X00-Y10</v>
          </cell>
        </row>
        <row r="25">
          <cell r="A25" t="str">
            <v>E-1MZ-273-V80-X00-Y12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9">
          <cell r="A29" t="str">
            <v>E-1MZ-269-D19-X00-Y20</v>
          </cell>
        </row>
        <row r="30">
          <cell r="A30" t="str">
            <v>E-1MZ-267-D19-X00-Y20</v>
          </cell>
        </row>
        <row r="31">
          <cell r="A31" t="str">
            <v>E-1MZ-267-D38-X00-Y20</v>
          </cell>
        </row>
        <row r="32">
          <cell r="A32" t="str">
            <v>E-1MZ-724-D38-X00-Y20</v>
          </cell>
        </row>
        <row r="33">
          <cell r="A33" t="str">
            <v>E-1MZ-541-D63-X10-Y12</v>
          </cell>
        </row>
        <row r="34">
          <cell r="A34" t="str">
            <v>E-2MC-329-D63-X20-Y12</v>
          </cell>
        </row>
        <row r="35">
          <cell r="A35" t="str">
            <v>E-1MZ-267-D77-X00-Y10</v>
          </cell>
        </row>
        <row r="36">
          <cell r="A36" t="str">
            <v>E-2MC-329-V70-X00-Y12</v>
          </cell>
        </row>
        <row r="37">
          <cell r="A37" t="str">
            <v>E-1MZ-267-V80-X00-Y12</v>
          </cell>
        </row>
        <row r="38">
          <cell r="A38" t="str">
            <v>E-1MZ-267-V01-X00-Y12</v>
          </cell>
        </row>
        <row r="39"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2">
          <cell r="A42" t="str">
            <v>E-1MZ-259-D19-X00-Y20</v>
          </cell>
        </row>
        <row r="43">
          <cell r="A43" t="str">
            <v>E-1MZ-259-D38-X00-Y20</v>
          </cell>
        </row>
        <row r="44">
          <cell r="A44" t="str">
            <v>E-1MZ-258-D38-X00-Y20</v>
          </cell>
        </row>
        <row r="45">
          <cell r="A45" t="str">
            <v>E-1MZ-258-D77-X00-Y10</v>
          </cell>
        </row>
        <row r="46">
          <cell r="A46" t="str">
            <v>E-1MZ-258-D01-X00-Y8</v>
          </cell>
        </row>
        <row r="47">
          <cell r="A47" t="str">
            <v>E-1MZ-258-V80-X00-Y12</v>
          </cell>
        </row>
        <row r="48"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49"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1">
          <cell r="A51" t="str">
            <v>E-1MZ-268-D19-X00-Y20</v>
          </cell>
        </row>
        <row r="52">
          <cell r="A52" t="str">
            <v>E-1MZ-268-D38-X00-Y20</v>
          </cell>
        </row>
        <row r="53">
          <cell r="A53" t="str">
            <v>E-1MZ-268-D77-X00-Y10</v>
          </cell>
        </row>
        <row r="54">
          <cell r="A54" t="str">
            <v>E-1MZ-267-D01-X00-Y8</v>
          </cell>
        </row>
        <row r="55">
          <cell r="A55" t="str">
            <v>E-1MZ-268-V80-X00-Y12</v>
          </cell>
        </row>
        <row r="56"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</row>
        <row r="57"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9">
          <cell r="A59" t="str">
            <v>E-1MZ-663-V30-X00-Y3</v>
          </cell>
        </row>
        <row r="60">
          <cell r="A60" t="str">
            <v>E-1MZ-267-V30-X00-Y4</v>
          </cell>
        </row>
        <row r="61"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</row>
        <row r="62"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</row>
        <row r="64">
          <cell r="A64" t="str">
            <v>E-1MZ-402-V94-X00-Y1</v>
          </cell>
        </row>
        <row r="65">
          <cell r="A65" t="str">
            <v>E-1MZ-438-V94-X00-Y1</v>
          </cell>
        </row>
        <row r="66">
          <cell r="A66" t="str">
            <v>E-1MZ-401-V94-X00-Y1</v>
          </cell>
        </row>
        <row r="67">
          <cell r="A67" t="str">
            <v>E-1MZ-267-D01-X31-Y8</v>
          </cell>
        </row>
        <row r="68">
          <cell r="A68" t="str">
            <v>E-2MC-320-D01-X00-Y8</v>
          </cell>
        </row>
        <row r="69">
          <cell r="A69" t="str">
            <v>E-2MC-322-D01-X00-Y8</v>
          </cell>
        </row>
        <row r="70">
          <cell r="A70" t="str">
            <v>E-2MC-323-D01-X00-Y8</v>
          </cell>
        </row>
        <row r="71">
          <cell r="A71" t="str">
            <v>E-3SD-232-P00-X00-Y8</v>
          </cell>
        </row>
        <row r="72">
          <cell r="A72" t="str">
            <v>E-3SD-534-P00-X00-Y8</v>
          </cell>
        </row>
        <row r="73">
          <cell r="A73" t="str">
            <v>E-3SD-753-P00-X00-Y8</v>
          </cell>
        </row>
        <row r="74">
          <cell r="A74" t="str">
            <v>E-3SD-282-P00-X00-Y8</v>
          </cell>
        </row>
        <row r="75">
          <cell r="A75" t="str">
            <v>E-1KH-284-D01-X00-Y8</v>
          </cell>
        </row>
        <row r="76">
          <cell r="A76" t="str">
            <v>E-1KH-295-D01-X00-Y8</v>
          </cell>
        </row>
        <row r="77">
          <cell r="A77" t="str">
            <v>E-1GO-162-D01-X00-Y8</v>
          </cell>
        </row>
        <row r="78">
          <cell r="A78" t="str">
            <v>E-1DZ-252-D01-X00-Y8</v>
          </cell>
        </row>
        <row r="79">
          <cell r="A79" t="str">
            <v>E-1DZ-228-D01-X00-Y8</v>
          </cell>
        </row>
        <row r="80">
          <cell r="A80" t="str">
            <v>E-1DZ-244-D01-X00-Y8</v>
          </cell>
        </row>
        <row r="81"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2"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</row>
        <row r="84">
          <cell r="A84" t="str">
            <v>E-1MZ-279-D38-X00-Y20</v>
          </cell>
        </row>
        <row r="85">
          <cell r="A85" t="str">
            <v>E-1MZ-279-D77-X00-Y10</v>
          </cell>
        </row>
        <row r="86"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</row>
        <row r="87"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</row>
        <row r="90">
          <cell r="A90" t="str">
            <v>E-1MZ-657-D63-X00-Y12</v>
          </cell>
        </row>
        <row r="91">
          <cell r="A91" t="str">
            <v>E-1MZ-658-D63-X00-Y12</v>
          </cell>
        </row>
        <row r="93"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6">
          <cell r="A96" t="str">
            <v>E-1MZ-236-D38-X00-Y20</v>
          </cell>
        </row>
        <row r="97"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100">
          <cell r="A100" t="str">
            <v>E-2MC-324-D39-X23-Y20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6">
          <cell r="A106" t="str">
            <v>E-2MC-321-D20-X00-Y20</v>
          </cell>
        </row>
        <row r="107">
          <cell r="A107" t="str">
            <v>E-2MC-320-D20-X00-Y20</v>
          </cell>
        </row>
        <row r="108">
          <cell r="A108" t="str">
            <v>E-2MC-277-D38-X00-Y20</v>
          </cell>
        </row>
        <row r="109">
          <cell r="A109" t="str">
            <v>E-2MC-322-D20-X00-Y20</v>
          </cell>
        </row>
        <row r="110">
          <cell r="A110" t="str">
            <v>E-2MC-280-D38-X00-Y20</v>
          </cell>
        </row>
        <row r="111">
          <cell r="A111" t="str">
            <v>E-2MC-323-D20-X00-Y20</v>
          </cell>
        </row>
        <row r="112">
          <cell r="A112" t="str">
            <v>E-2MC-617-D38-X00-Y20</v>
          </cell>
        </row>
        <row r="113">
          <cell r="A113" t="str">
            <v>E-2MC-500-D20-X00-Y20</v>
          </cell>
        </row>
        <row r="114">
          <cell r="A114" t="str">
            <v>E-2MC-679-D20-X00-Y20</v>
          </cell>
        </row>
        <row r="115">
          <cell r="A115" t="str">
            <v>E-2MC-680-D20-X00-Y20</v>
          </cell>
        </row>
        <row r="116">
          <cell r="A116" t="str">
            <v>E-2MC-772-D20-X00-Y20</v>
          </cell>
        </row>
        <row r="117">
          <cell r="A117" t="str">
            <v>E-2MC-533-D20-X00-Y20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1">
          <cell r="A121" t="str">
            <v>E-2MC-263-D19-X00-Y20</v>
          </cell>
        </row>
        <row r="122">
          <cell r="A122" t="str">
            <v>E-2MC-262-D39-X00-Y20</v>
          </cell>
        </row>
        <row r="123"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6">
          <cell r="A126" t="str">
            <v>E-2MC-329-P01-X00-Y52</v>
          </cell>
        </row>
        <row r="127"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E-1KH-284-P01-X00-Y52</v>
          </cell>
        </row>
        <row r="130"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E-1GO-205-P01-X00-Y52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6">
          <cell r="A136" t="str">
            <v>E-1KH-623-D26-X00-Y16</v>
          </cell>
        </row>
        <row r="137">
          <cell r="A137" t="str">
            <v>E-1KH-622-D26-X00-Y16</v>
          </cell>
        </row>
        <row r="138">
          <cell r="A138" t="str">
            <v>E-1KH-295-D30-X00-Y16</v>
          </cell>
        </row>
        <row r="139">
          <cell r="A139" t="str">
            <v>E-1KH-249-D30-X00-Y16</v>
          </cell>
        </row>
        <row r="140">
          <cell r="A140" t="str">
            <v>E-1KH-291-D30-X00-Y16</v>
          </cell>
        </row>
        <row r="141">
          <cell r="A141" t="str">
            <v>E-1KH-284-D30-X00-Y16</v>
          </cell>
        </row>
        <row r="142">
          <cell r="A142" t="str">
            <v>E-1KH-364-D30-X00-Y16</v>
          </cell>
        </row>
        <row r="143">
          <cell r="A143" t="str">
            <v>E-1KH-233-D30-X00-Y16</v>
          </cell>
        </row>
        <row r="144">
          <cell r="A144" t="str">
            <v>E-1KH-281-D30-X00-Y16</v>
          </cell>
        </row>
        <row r="145">
          <cell r="A145" t="str">
            <v>E-1KH-247-D30-X00-Y16</v>
          </cell>
        </row>
        <row r="146">
          <cell r="A146" t="str">
            <v>E-1KH-271-D30-X00-Y16</v>
          </cell>
        </row>
        <row r="147">
          <cell r="A147" t="str">
            <v>E-1KH-726-D30-X00-Y16</v>
          </cell>
        </row>
        <row r="148">
          <cell r="A148" t="str">
            <v>E-1KH-656-D30-X00-Y16</v>
          </cell>
        </row>
        <row r="149">
          <cell r="A149" t="str">
            <v>E-1KH-655-D30-X00-Y16</v>
          </cell>
        </row>
        <row r="150">
          <cell r="A150" t="str">
            <v>E-1KH-593-D30-X00-Y16</v>
          </cell>
        </row>
        <row r="151">
          <cell r="A151" t="str">
            <v>E-1KH-295-D50-X00-Y10</v>
          </cell>
        </row>
        <row r="152">
          <cell r="A152" t="str">
            <v>E-1KH-249-D50-X00-Y10</v>
          </cell>
        </row>
        <row r="153">
          <cell r="A153" t="str">
            <v>E-1KH-291-D50-X00-Y10</v>
          </cell>
        </row>
        <row r="154">
          <cell r="A154" t="str">
            <v>E-1KH-284-D50-X00-Y10</v>
          </cell>
        </row>
        <row r="155">
          <cell r="A155" t="str">
            <v>E-1KH-233-D50-X00-Y10</v>
          </cell>
        </row>
        <row r="156">
          <cell r="A156" t="str">
            <v>E-1KH-281-D50-X00-Y10</v>
          </cell>
        </row>
        <row r="157">
          <cell r="A157" t="str">
            <v>E-1KH-247-D50-X00-Y10</v>
          </cell>
        </row>
        <row r="158">
          <cell r="A158" t="str">
            <v>E-1KH-271-D50-X00-Y10</v>
          </cell>
        </row>
        <row r="159">
          <cell r="A159" t="str">
            <v>E-1KH-656-D50-X00-Y10</v>
          </cell>
        </row>
        <row r="160">
          <cell r="A160" t="str">
            <v>E-1KH-655-D50-X00-Y10</v>
          </cell>
        </row>
        <row r="161">
          <cell r="A161" t="str">
            <v>E-1KH-295-D70-X00-Y6</v>
          </cell>
        </row>
        <row r="162">
          <cell r="A162" t="str">
            <v>E-1KH-284-D70-X00-Y6</v>
          </cell>
        </row>
        <row r="165"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70">
          <cell r="A170" t="str">
            <v>E-1TP-225-D07-X00-Y36</v>
          </cell>
        </row>
        <row r="171">
          <cell r="A171" t="str">
            <v>E-1TP-225-D14-X00-Y18</v>
          </cell>
        </row>
        <row r="172">
          <cell r="A172" t="str">
            <v>E-1TP-225-B18-X00-Y12</v>
          </cell>
        </row>
        <row r="173">
          <cell r="A173" t="str">
            <v>E-1TP-225-B50-X00-Y12</v>
          </cell>
        </row>
        <row r="174">
          <cell r="A174" t="str">
            <v>E-1TP-225-B10-X00-Y6</v>
          </cell>
        </row>
        <row r="175"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8">
          <cell r="A178" t="str">
            <v>E-1DZ-228-D30-X00-Y16</v>
          </cell>
        </row>
        <row r="179">
          <cell r="A179" t="str">
            <v>E-1DZ-244-D30-X00-Y16</v>
          </cell>
        </row>
        <row r="180">
          <cell r="A180" t="str">
            <v>E-1DZ-252-D30-X00-Y16</v>
          </cell>
        </row>
        <row r="181">
          <cell r="A181" t="str">
            <v>E-1DZ-288-D30-X00-Y16</v>
          </cell>
        </row>
        <row r="183">
          <cell r="A183" t="str">
            <v>E-1DZ-231-D30-X00-Y16</v>
          </cell>
        </row>
        <row r="184">
          <cell r="A184" t="str">
            <v>E-1DZ-250-D30-X00-Y16</v>
          </cell>
        </row>
        <row r="185">
          <cell r="A185" t="str">
            <v>E-1DZ-251-D30-X00-Y16</v>
          </cell>
        </row>
        <row r="187">
          <cell r="A187" t="str">
            <v>E-1DZ-294-D30-X00-Y16</v>
          </cell>
        </row>
        <row r="188">
          <cell r="A188" t="str">
            <v>E-1DZ-260-D30-X00-Y16</v>
          </cell>
        </row>
        <row r="189">
          <cell r="A189" t="str">
            <v>E-1DZ-487-D30-X00-Y16</v>
          </cell>
        </row>
        <row r="190">
          <cell r="A190" t="str">
            <v>E-1YA-536-D30-X20-Y16</v>
          </cell>
        </row>
        <row r="191">
          <cell r="A191" t="str">
            <v>E-1YA-537-D30-X20-Y16</v>
          </cell>
        </row>
        <row r="192">
          <cell r="A192" t="str">
            <v>E-1YA-591-D30-X00-Y16</v>
          </cell>
        </row>
        <row r="195">
          <cell r="A195" t="str">
            <v>E-1DZ-415-D30-X00-Y16</v>
          </cell>
        </row>
        <row r="196">
          <cell r="A196" t="str">
            <v>E-1DZ-416-D30-X00-Y16</v>
          </cell>
        </row>
        <row r="199">
          <cell r="A199" t="str">
            <v>E-1DZ-244-C40-X00-Y10</v>
          </cell>
        </row>
        <row r="200">
          <cell r="A200" t="str">
            <v>E-1DZ-252-C40-X00-Y10</v>
          </cell>
        </row>
        <row r="201">
          <cell r="A201" t="str">
            <v>E-1DZ-260-C40-X00-Y10</v>
          </cell>
        </row>
        <row r="202">
          <cell r="A202" t="str">
            <v>E-1DZ-251-C40-X00-Y10</v>
          </cell>
        </row>
        <row r="203">
          <cell r="A203" t="str">
            <v>E-1DZ-250-C40-X00-Y10</v>
          </cell>
        </row>
        <row r="204">
          <cell r="A204" t="str">
            <v>E-1DZ-231-C40-X00-Y10</v>
          </cell>
        </row>
        <row r="205">
          <cell r="A205" t="str">
            <v>E-1DZ-288-C40-X00-Y10</v>
          </cell>
        </row>
        <row r="207">
          <cell r="A207" t="str">
            <v>E-1DZ-294-C40-X00-Y10</v>
          </cell>
        </row>
        <row r="208"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1">
          <cell r="A211" t="str">
            <v>E-2TP-413-D30-X00-Y16</v>
          </cell>
        </row>
        <row r="212">
          <cell r="A212">
            <v>31495</v>
          </cell>
        </row>
        <row r="213"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6">
          <cell r="A216" t="str">
            <v>E-1GO-205-T10-X00-Y15</v>
          </cell>
        </row>
        <row r="217">
          <cell r="A217" t="str">
            <v>E-1GO-162-T10-X00-Y15</v>
          </cell>
        </row>
        <row r="218">
          <cell r="A218" t="str">
            <v>E-1GO-163-D14-X00-Y18</v>
          </cell>
        </row>
        <row r="219">
          <cell r="A219" t="str">
            <v>E-1GO-497-D25-X00-Y16</v>
          </cell>
        </row>
        <row r="220">
          <cell r="A220" t="str">
            <v>E-1GO-205-D14-X00-Y18</v>
          </cell>
        </row>
        <row r="221">
          <cell r="A221" t="str">
            <v>E-1GO-462-D25-X00-Y16</v>
          </cell>
        </row>
        <row r="222">
          <cell r="A222" t="str">
            <v>E-1GO-205-B19-X00-Y12</v>
          </cell>
        </row>
        <row r="224">
          <cell r="A224" t="str">
            <v>E-1GO-163-B19-X00-Y12</v>
          </cell>
        </row>
        <row r="225"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</row>
        <row r="226"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8">
          <cell r="A228" t="str">
            <v>E-1XZ-206-T10-X00-Y15</v>
          </cell>
        </row>
        <row r="229">
          <cell r="A229" t="str">
            <v>E-1XZ-206-D14-X00-Y18</v>
          </cell>
        </row>
        <row r="230">
          <cell r="A230" t="str">
            <v>E-1XZ-206-B19-X00-Y12</v>
          </cell>
        </row>
        <row r="231">
          <cell r="A231" t="str">
            <v>E-1XZ-484-D25-X02-Y16</v>
          </cell>
        </row>
        <row r="232"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</row>
        <row r="233"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5">
          <cell r="A235" t="str">
            <v>E-3PP-229-T10-X00-Y15</v>
          </cell>
        </row>
        <row r="236">
          <cell r="A236" t="str">
            <v>E-3PP-230-D14-X00-Y18</v>
          </cell>
        </row>
        <row r="237">
          <cell r="A237" t="str">
            <v>E-3PP-230-B19-X00-Y12</v>
          </cell>
        </row>
        <row r="238">
          <cell r="A238" t="str">
            <v>E-3PP-682-D25-X00-Y16</v>
          </cell>
        </row>
        <row r="239"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</row>
        <row r="240"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</row>
        <row r="242">
          <cell r="A242" t="str">
            <v>E-3PP-254-D30-X00-Y16</v>
          </cell>
        </row>
        <row r="243">
          <cell r="A243" t="str">
            <v>E-3PP-256-D30-X00-Y16</v>
          </cell>
        </row>
        <row r="244">
          <cell r="A244" t="str">
            <v>E-3PP-767-D30-X00-Y16</v>
          </cell>
        </row>
        <row r="245">
          <cell r="A245" t="str">
            <v>E-3PP-464-D30-X00-Y16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</row>
        <row r="247"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</row>
        <row r="249">
          <cell r="A249" t="str">
            <v>E-3SD-232-D23-X00-Y16</v>
          </cell>
        </row>
        <row r="250">
          <cell r="A250" t="str">
            <v>E-3SD-243-D23-X00-Y16</v>
          </cell>
        </row>
        <row r="251">
          <cell r="A251" t="str">
            <v>E-3SD-753-D23-X00-Y16</v>
          </cell>
        </row>
        <row r="252">
          <cell r="A252" t="str">
            <v>E-3SD-282-D23-X00-Y16</v>
          </cell>
        </row>
        <row r="253">
          <cell r="A253" t="str">
            <v>E-3SD-534-D23-X00-Y16</v>
          </cell>
        </row>
        <row r="254">
          <cell r="A254" t="str">
            <v>E-3SD-232-D35-X00-Y12</v>
          </cell>
        </row>
        <row r="255">
          <cell r="A255" t="str">
            <v>E-3SD-243-D35-X00-Y12</v>
          </cell>
        </row>
        <row r="257"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</row>
        <row r="263"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</row>
        <row r="264"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</row>
        <row r="266">
          <cell r="A266" t="str">
            <v>E-4BP-308-C04-X07-Y64</v>
          </cell>
        </row>
        <row r="267">
          <cell r="A267" t="str">
            <v>E-4BP-305-C04-X07-Y64</v>
          </cell>
        </row>
        <row r="269">
          <cell r="A269" t="str">
            <v>E-4BP-309-C04-X00-Y64</v>
          </cell>
        </row>
        <row r="270">
          <cell r="A270" t="str">
            <v>E-4BP-306-C04-X00-Y64</v>
          </cell>
        </row>
        <row r="271">
          <cell r="A271" t="str">
            <v>E-4BP-307-C04-X07-Y64</v>
          </cell>
        </row>
        <row r="272">
          <cell r="A272" t="str">
            <v>E-4BP-305-C04-X00-Y32</v>
          </cell>
        </row>
        <row r="273">
          <cell r="A273" t="str">
            <v>E-4BP-306-C04-X00-Y32</v>
          </cell>
        </row>
        <row r="274">
          <cell r="A274" t="str">
            <v>E-4BP-307-C04-X00-Y32</v>
          </cell>
        </row>
        <row r="275">
          <cell r="A275" t="str">
            <v>E-4BP-308-C04-X07-Y32</v>
          </cell>
        </row>
        <row r="277">
          <cell r="A277" t="str">
            <v>E-4BP-309-C04-X00-Y32</v>
          </cell>
        </row>
        <row r="279">
          <cell r="A279" t="str">
            <v>E-4BP-305-C04-X00-Y48</v>
          </cell>
        </row>
        <row r="280">
          <cell r="A280" t="str">
            <v>E-4BP-306-C45-X00-Y64</v>
          </cell>
        </row>
        <row r="281">
          <cell r="A281" t="str">
            <v>E-4BP-306-P20-X00-Y24</v>
          </cell>
        </row>
        <row r="282"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</row>
        <row r="283"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</row>
        <row r="286">
          <cell r="A286" t="str">
            <v>E-5KP-185-P11-X00-Y14</v>
          </cell>
        </row>
        <row r="287">
          <cell r="A287" t="str">
            <v>E-5KP-193-P60-X00-Y25</v>
          </cell>
        </row>
        <row r="288">
          <cell r="A288" t="str">
            <v>E-5KP-538-P85-X00-Y20</v>
          </cell>
        </row>
        <row r="289">
          <cell r="A289" t="str">
            <v>E-5KP-171-P85-X00-Y20</v>
          </cell>
        </row>
        <row r="290">
          <cell r="A290" t="str">
            <v>E-1ZG-195-P23-X00-Y30</v>
          </cell>
        </row>
        <row r="291">
          <cell r="A291" t="str">
            <v>E-1ZG-412-P23-X00-Y16</v>
          </cell>
        </row>
        <row r="302">
          <cell r="A302" t="str">
            <v>E-1HR-633-P80-X00-Y18</v>
          </cell>
        </row>
        <row r="303">
          <cell r="A303" t="str">
            <v>E-1HR-633-P13-X00-Y18</v>
          </cell>
        </row>
        <row r="304">
          <cell r="A304" t="str">
            <v>E-1HR-764-P80-X00-Y18</v>
          </cell>
        </row>
        <row r="305">
          <cell r="A305" t="str">
            <v>E-1HR-744-P80-X00-Y18</v>
          </cell>
        </row>
        <row r="306">
          <cell r="A306" t="str">
            <v>E-1HR-745-P80-X00-Y18</v>
          </cell>
        </row>
        <row r="307">
          <cell r="A307" t="str">
            <v>E-1HR-632-P80-X00-Y18</v>
          </cell>
        </row>
        <row r="308">
          <cell r="A308" t="str">
            <v>E-1HR-632-P13-X00-Y18</v>
          </cell>
        </row>
        <row r="310">
          <cell r="A310" t="str">
            <v>E-1HR-170-P13-X00-Y18</v>
          </cell>
        </row>
        <row r="311">
          <cell r="A311" t="str">
            <v>E-1HR-169-P13-X00-Y18</v>
          </cell>
        </row>
        <row r="312">
          <cell r="A312" t="str">
            <v>E-1HR-765-P13-X00-Y18</v>
          </cell>
        </row>
        <row r="314">
          <cell r="A314" t="str">
            <v>E-1SM-492-P14-X00-Y36</v>
          </cell>
        </row>
        <row r="315"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</row>
        <row r="316"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</row>
        <row r="318">
          <cell r="A318" t="str">
            <v>E-3MD-285-G20-X00-Y4</v>
          </cell>
        </row>
        <row r="319">
          <cell r="A319" t="str">
            <v>E-3MD-285-P25-X00-Y10</v>
          </cell>
        </row>
        <row r="320">
          <cell r="A320" t="str">
            <v>E-3MD-287-G20-X00-Y4</v>
          </cell>
        </row>
        <row r="321">
          <cell r="A321" t="str">
            <v>E-3MD-287-P25-X00-Y10</v>
          </cell>
        </row>
        <row r="322">
          <cell r="A322" t="str">
            <v>E-3MD-626-P25-X00-Y10</v>
          </cell>
        </row>
        <row r="326">
          <cell r="A326" t="str">
            <v>E-4KF-511-W40-X00-Y1</v>
          </cell>
        </row>
        <row r="327">
          <cell r="A327" t="str">
            <v>E-4KF-511-K13-X00-Y12</v>
          </cell>
        </row>
        <row r="328">
          <cell r="A328" t="str">
            <v>E-4KF-511-F50-X00-Y10</v>
          </cell>
        </row>
        <row r="329">
          <cell r="A329" t="str">
            <v>E-4KF-719-K13-X00-Y12</v>
          </cell>
        </row>
        <row r="330">
          <cell r="A330" t="str">
            <v>E-4NK-718-K13-X00-Y12</v>
          </cell>
        </row>
        <row r="331">
          <cell r="A331" t="str">
            <v>E-4KF-590-W50-X00-Y1</v>
          </cell>
        </row>
        <row r="332">
          <cell r="A332" t="str">
            <v>E-4KF-590-F50-X00-Y10</v>
          </cell>
        </row>
        <row r="334">
          <cell r="A334" t="str">
            <v>E-4KF-404-F01-X00-Y4</v>
          </cell>
        </row>
        <row r="335">
          <cell r="A335" t="str">
            <v>E-4KF-404-W40-X21-Y1</v>
          </cell>
        </row>
        <row r="336">
          <cell r="A336" t="str">
            <v>E-4KF-404-P15-X00-Y12</v>
          </cell>
        </row>
        <row r="337">
          <cell r="A337" t="str">
            <v>E-4KF-404-P25-X00-Y10</v>
          </cell>
        </row>
        <row r="338">
          <cell r="A338" t="str">
            <v>E-4KF-526-F01-X00-Y4</v>
          </cell>
        </row>
        <row r="339">
          <cell r="A339" t="str">
            <v>E-4KF-526-W40-X21-Y1</v>
          </cell>
        </row>
        <row r="340">
          <cell r="A340" t="str">
            <v>E-4KF-670-P15-X00-Y12</v>
          </cell>
        </row>
        <row r="341">
          <cell r="A341" t="str">
            <v>E-4KF-670-W40-X00-Y1</v>
          </cell>
        </row>
        <row r="347">
          <cell r="A347" t="str">
            <v>E-1DE-672-W30-X00-Y1</v>
          </cell>
        </row>
        <row r="348">
          <cell r="A348" t="str">
            <v>E-1DE-672-F50-X00-Y8</v>
          </cell>
        </row>
        <row r="349">
          <cell r="A349" t="str">
            <v>E-4KF-502-F50-X19-Y10</v>
          </cell>
        </row>
        <row r="350">
          <cell r="A350" t="str">
            <v>E-4KF-675-W40-X00-Y1</v>
          </cell>
        </row>
        <row r="351">
          <cell r="A351" t="str">
            <v>E-1DE-746-W40-X00-Y1</v>
          </cell>
        </row>
        <row r="352">
          <cell r="A352" t="str">
            <v>E-1DE-746-P00-X00-Y4</v>
          </cell>
        </row>
        <row r="353">
          <cell r="A353" t="str">
            <v>E-4KF-774-W40-X00-Y1</v>
          </cell>
        </row>
        <row r="354">
          <cell r="A354" t="str">
            <v>E-4KF-774-P00-X00-Y4</v>
          </cell>
        </row>
        <row r="355">
          <cell r="A355" t="str">
            <v>E-4NK-775-W40-X00-Y1</v>
          </cell>
        </row>
        <row r="356">
          <cell r="A356" t="str">
            <v>E-1DE-747-W40-X00-Y1</v>
          </cell>
        </row>
        <row r="357">
          <cell r="A357" t="str">
            <v>E-1DE-747-P00-X00-Y4</v>
          </cell>
        </row>
        <row r="358">
          <cell r="A358" t="str">
            <v>E-4KF-751-W25-X00-Y1</v>
          </cell>
        </row>
        <row r="359">
          <cell r="A359" t="str">
            <v>E-4KF-751-P50-X00-Y6</v>
          </cell>
        </row>
        <row r="360">
          <cell r="A360" t="str">
            <v>E-4KF-750-W25-X00-Y1</v>
          </cell>
        </row>
        <row r="361">
          <cell r="A361" t="str">
            <v>E-4KF-750-P50-X00-Y6</v>
          </cell>
        </row>
        <row r="362">
          <cell r="A362" t="str">
            <v>E-4KF-752-W25-X00-Y1</v>
          </cell>
        </row>
        <row r="363">
          <cell r="A363" t="str">
            <v>E-4KF-752-P50-X00-Y6</v>
          </cell>
        </row>
        <row r="364">
          <cell r="A364" t="str">
            <v>E-4NK-779-W25-X00-Y1</v>
          </cell>
        </row>
        <row r="365">
          <cell r="A365" t="str">
            <v>E-4KF-496-K17-X00-Y13</v>
          </cell>
        </row>
        <row r="366">
          <cell r="A366" t="str">
            <v>E-4KF-496-S61-X00-Y4</v>
          </cell>
        </row>
        <row r="367">
          <cell r="A367" t="str">
            <v>E-4KF-496-W25-X00-Y1</v>
          </cell>
        </row>
        <row r="369">
          <cell r="A369" t="str">
            <v>E-4KZ-137-F20-X00-Y10</v>
          </cell>
        </row>
        <row r="370">
          <cell r="A370" t="str">
            <v>E-4KZ-137-F50-X00-Y10</v>
          </cell>
        </row>
        <row r="371">
          <cell r="A371" t="str">
            <v>E-4KF-137-W40-X00-Y1</v>
          </cell>
        </row>
        <row r="372">
          <cell r="A372" t="str">
            <v>E-4NK-748-P18-X00-Y10</v>
          </cell>
        </row>
        <row r="373">
          <cell r="A373" t="str">
            <v>E-4KF-523-F50-X00-Y7</v>
          </cell>
        </row>
        <row r="374">
          <cell r="A374" t="str">
            <v>E-4KF-451-P50-X00-Y7</v>
          </cell>
        </row>
        <row r="375">
          <cell r="A375" t="str">
            <v>E-4NK-717-P20-X00-Y10</v>
          </cell>
        </row>
        <row r="376">
          <cell r="A376" t="str">
            <v>E-4IR-666-F50-X00-Y10</v>
          </cell>
        </row>
        <row r="377">
          <cell r="A377" t="str">
            <v>E-4IR-666-W40-X00-Y1</v>
          </cell>
        </row>
        <row r="381">
          <cell r="A381" t="str">
            <v>E-4KF-441-N20-X00-Y10</v>
          </cell>
        </row>
        <row r="382">
          <cell r="A382" t="str">
            <v>E-4KF-440-N20-X00-Y10</v>
          </cell>
        </row>
        <row r="383">
          <cell r="A383" t="str">
            <v>E-4KF-602-F01-X00-Y4</v>
          </cell>
        </row>
        <row r="384">
          <cell r="A384" t="str">
            <v>E-4KF-602-W40-X00-Y1</v>
          </cell>
        </row>
        <row r="385">
          <cell r="A385" t="str">
            <v>E-4KF-441-F50-X00-Y10</v>
          </cell>
        </row>
        <row r="386">
          <cell r="A386" t="str">
            <v>E-4KF-441-P00-X00-Y4</v>
          </cell>
        </row>
        <row r="387">
          <cell r="A387" t="str">
            <v>E-4KF-440-F50-X00-Y10</v>
          </cell>
        </row>
        <row r="388">
          <cell r="A388" t="str">
            <v>E-4KF-440-P00-X00-Y4</v>
          </cell>
        </row>
        <row r="389">
          <cell r="A389" t="str">
            <v>E-4NK-648-K18-X00-Y10</v>
          </cell>
        </row>
        <row r="390">
          <cell r="A390" t="str">
            <v>E-4KF-601-F50-X00-Y10</v>
          </cell>
        </row>
        <row r="391">
          <cell r="A391" t="str">
            <v>E-4KF-601-W40-X00-Y1</v>
          </cell>
        </row>
        <row r="400">
          <cell r="A400" t="str">
            <v>E-4KF-345-W30-X00-Y1</v>
          </cell>
        </row>
        <row r="401">
          <cell r="A401" t="str">
            <v>E-4KF-345-W15-X00-Y1</v>
          </cell>
        </row>
        <row r="402">
          <cell r="A402" t="str">
            <v>E-4KF-473-W30-X00-Y1</v>
          </cell>
        </row>
        <row r="403">
          <cell r="A403" t="str">
            <v>E-4KF-603-W15-X00-Y1</v>
          </cell>
        </row>
        <row r="404">
          <cell r="A404" t="str">
            <v>E-4KF-603-W30-X00-Y1</v>
          </cell>
        </row>
        <row r="405">
          <cell r="A405" t="str">
            <v>E-4KF-782-S79-X00-Y4</v>
          </cell>
        </row>
        <row r="406">
          <cell r="A406" t="str">
            <v>E-4KF-654-S18-X00-Y4</v>
          </cell>
        </row>
        <row r="407">
          <cell r="A407" t="str">
            <v>E-4KF-608-S60-X00-Y4</v>
          </cell>
        </row>
        <row r="408">
          <cell r="A408" t="str">
            <v>E-4KF-653-S10-X00-Y4</v>
          </cell>
        </row>
        <row r="409">
          <cell r="A409" t="str">
            <v>E-4KF-607-S60-X00-Y4</v>
          </cell>
        </row>
        <row r="410">
          <cell r="A410" t="str">
            <v>E-4KF-513-S60-X00-Y8</v>
          </cell>
        </row>
        <row r="411">
          <cell r="A411" t="str">
            <v>E-4KF-674-S17-X00-Y4</v>
          </cell>
        </row>
        <row r="412">
          <cell r="A412" t="str">
            <v>E-4KF-475-P50-X00-Y6</v>
          </cell>
        </row>
        <row r="413">
          <cell r="A413" t="str">
            <v>E-4KF-475-W30-X00-Y1</v>
          </cell>
        </row>
        <row r="415">
          <cell r="A415" t="str">
            <v>E-4KF-600-S16-X00-Y4</v>
          </cell>
        </row>
        <row r="416">
          <cell r="A416" t="str">
            <v>E-4KF-600-P50-X00-Y8</v>
          </cell>
        </row>
        <row r="417">
          <cell r="A417" t="str">
            <v>E-4KF-600-W30-X00-Y1</v>
          </cell>
        </row>
        <row r="418">
          <cell r="A418" t="str">
            <v>E-4KF-600-P21-X00-Y8</v>
          </cell>
        </row>
        <row r="419">
          <cell r="A419" t="str">
            <v>E-4KF-400-W40-X00-Y1</v>
          </cell>
        </row>
        <row r="420">
          <cell r="A420" t="str">
            <v>E-4KF-400-F50-X19-Y8</v>
          </cell>
        </row>
        <row r="421">
          <cell r="A421" t="str">
            <v>E-4KF-369-W10-X00-Y1</v>
          </cell>
        </row>
        <row r="422">
          <cell r="A422" t="str">
            <v>E-4KF-369-P50-X00-Y9</v>
          </cell>
        </row>
        <row r="426">
          <cell r="A426" t="str">
            <v>E-4KF-110-W15-X00-Y1</v>
          </cell>
        </row>
        <row r="427">
          <cell r="A427" t="str">
            <v>E-4KF-110-W40-X00-Y40</v>
          </cell>
        </row>
        <row r="428">
          <cell r="A428" t="str">
            <v>E-4KF-111-W15-X00-Y1</v>
          </cell>
        </row>
        <row r="429">
          <cell r="A429" t="str">
            <v>E-4KF-111-W40-X00-Y40</v>
          </cell>
        </row>
        <row r="430">
          <cell r="A430" t="str">
            <v>E-4KF-494-W15-X00-Y1</v>
          </cell>
        </row>
        <row r="431">
          <cell r="A431" t="str">
            <v>E-4KF-494-W40-X00-Y1</v>
          </cell>
        </row>
        <row r="432">
          <cell r="A432" t="str">
            <v>E-4KF-609-F26-X00-Y61</v>
          </cell>
        </row>
        <row r="433">
          <cell r="A433" t="str">
            <v>E-4KF-104-D50-X00-Y5</v>
          </cell>
        </row>
        <row r="436">
          <cell r="A436" t="str">
            <v>E-4KF-425-W33-X00-Y1</v>
          </cell>
        </row>
        <row r="437">
          <cell r="A437" t="str">
            <v>E-4KF-425-P20-X00-Y8</v>
          </cell>
        </row>
        <row r="438">
          <cell r="A438" t="str">
            <v>E-4KF-424-W33-X00-Y1</v>
          </cell>
        </row>
        <row r="439">
          <cell r="A439" t="str">
            <v>E-4KF-424-P20-X00-Y8</v>
          </cell>
        </row>
        <row r="440">
          <cell r="A440" t="str">
            <v>E-4KF-110-S20-X00-Y8</v>
          </cell>
        </row>
        <row r="441">
          <cell r="A441" t="str">
            <v>E-4KF-604-P20-X00-Y8</v>
          </cell>
        </row>
        <row r="442">
          <cell r="A442" t="str">
            <v>E-4KF-604-W20-X00-Y1</v>
          </cell>
        </row>
        <row r="443">
          <cell r="A443" t="str">
            <v>E-4KF-522-K10-X00-Y6</v>
          </cell>
        </row>
        <row r="444">
          <cell r="A444" t="str">
            <v>E-4NK-598-W33-X00-Y1</v>
          </cell>
        </row>
        <row r="445">
          <cell r="A445" t="str">
            <v>E-4KF-136-F50-X00-Y6</v>
          </cell>
        </row>
        <row r="446">
          <cell r="A446" t="str">
            <v>E-4KF-136-W15-X00-Y1</v>
          </cell>
        </row>
        <row r="447">
          <cell r="A447" t="str">
            <v>E-4KF-135-F50-X00-Y6</v>
          </cell>
        </row>
        <row r="448">
          <cell r="A448" t="str">
            <v>E-4KF-135-W15-X00-Y1</v>
          </cell>
        </row>
        <row r="450">
          <cell r="A450" t="str">
            <v>E-1BA-781-G40-X00-Y9</v>
          </cell>
        </row>
        <row r="451">
          <cell r="A451" t="str">
            <v>E-1BA-152-G40-X00-Y9</v>
          </cell>
        </row>
        <row r="452">
          <cell r="A452" t="str">
            <v>E-1BA-150-G40-X00-Y9</v>
          </cell>
        </row>
        <row r="454">
          <cell r="A454" t="str">
            <v>E-4NK-649-K84-X00-Y13</v>
          </cell>
        </row>
        <row r="455">
          <cell r="A455" t="str">
            <v>E-4KF-128-K15-X00-Y6</v>
          </cell>
        </row>
        <row r="456">
          <cell r="A456" t="str">
            <v>E-4KF-519-K15-X00-Y6</v>
          </cell>
        </row>
        <row r="458">
          <cell r="A458" t="str">
            <v>E-4KF-187-F01-X00-Y4</v>
          </cell>
        </row>
        <row r="459">
          <cell r="A459" t="str">
            <v>E-4KF-444-P50-X00-Y10</v>
          </cell>
        </row>
        <row r="460">
          <cell r="A460" t="str">
            <v>E-4KF-444-W40-X00-Y1</v>
          </cell>
        </row>
        <row r="461">
          <cell r="A461" t="str">
            <v>E-4KF-167-P20-X00-Y10</v>
          </cell>
        </row>
        <row r="462">
          <cell r="A462" t="str">
            <v>E-4KF-167-F50-X00-Y10</v>
          </cell>
        </row>
        <row r="463">
          <cell r="A463" t="str">
            <v>E-4KF-167-F01-X00-Y4</v>
          </cell>
        </row>
        <row r="464">
          <cell r="A464" t="str">
            <v>E-4KF-167-W40-X00-Y1</v>
          </cell>
        </row>
        <row r="465">
          <cell r="A465" t="str">
            <v>E-4KF-469-F50-X00-Y10</v>
          </cell>
        </row>
        <row r="466">
          <cell r="A466" t="str">
            <v>E-4KF-469-F01-X00-Y4</v>
          </cell>
        </row>
        <row r="467">
          <cell r="A467" t="str">
            <v>E-4KF-469-W40-X00-Y1</v>
          </cell>
        </row>
        <row r="468">
          <cell r="A468" t="str">
            <v>E-4KF-773-P00-X00-Y4</v>
          </cell>
        </row>
        <row r="469">
          <cell r="A469" t="str">
            <v>E-4KF-773-W40-X00-Y1</v>
          </cell>
        </row>
        <row r="470">
          <cell r="A470" t="str">
            <v>E-4KF-204-F50-X00-Y10</v>
          </cell>
        </row>
        <row r="471">
          <cell r="A471" t="str">
            <v>E-4KF-204-F01-X00-Y4</v>
          </cell>
        </row>
        <row r="472">
          <cell r="A472" t="str">
            <v>E-4KF-204-W40-X00-Y1</v>
          </cell>
        </row>
        <row r="473">
          <cell r="A473" t="str">
            <v xml:space="preserve">E-4KF-642-W40-X00-Y1 </v>
          </cell>
        </row>
        <row r="474">
          <cell r="A474" t="str">
            <v xml:space="preserve">E-4KF-644-W40-X00-Y1 </v>
          </cell>
        </row>
        <row r="475">
          <cell r="A475" t="str">
            <v>E-4KF-141-P20-X00-Y10</v>
          </cell>
        </row>
        <row r="476">
          <cell r="A476" t="str">
            <v>E-4KF-141-F50-X00-Y10</v>
          </cell>
        </row>
        <row r="477">
          <cell r="A477" t="str">
            <v>E-4KF-140-F01-X00-Y4</v>
          </cell>
        </row>
        <row r="478">
          <cell r="A478" t="str">
            <v>E-4KF-140-W40-X00-Y1</v>
          </cell>
        </row>
        <row r="479">
          <cell r="A479" t="str">
            <v>E-4KF-595-P50-X00-Y10</v>
          </cell>
        </row>
        <row r="480">
          <cell r="A480" t="str">
            <v>E-4KF-595-W40-X00-Y1</v>
          </cell>
        </row>
        <row r="481">
          <cell r="A481" t="str">
            <v>E-4KF-215-P20-X00-Y10</v>
          </cell>
        </row>
        <row r="482">
          <cell r="A482" t="str">
            <v>E-4KF-214-W40-X00-Y1</v>
          </cell>
        </row>
        <row r="483">
          <cell r="A483" t="str">
            <v>E-4KF-214-F01-X00-Y4</v>
          </cell>
        </row>
        <row r="484">
          <cell r="A484" t="str">
            <v>E-4KF-215-F50-X11-Y10</v>
          </cell>
        </row>
        <row r="486">
          <cell r="A486" t="str">
            <v>E-2SN-376-P15-X00-Y12</v>
          </cell>
        </row>
        <row r="487">
          <cell r="A487" t="str">
            <v>E-2SN-377-P15-X00-Y12</v>
          </cell>
        </row>
        <row r="488">
          <cell r="A488" t="str">
            <v>E-4EX-638-G40-X00-Y9</v>
          </cell>
        </row>
        <row r="489">
          <cell r="A489" t="str">
            <v>E-4EX-639-G40-X00-Y9</v>
          </cell>
        </row>
        <row r="490">
          <cell r="A490" t="str">
            <v>E-4EX-678-G40-X00-Y9</v>
          </cell>
        </row>
        <row r="491">
          <cell r="A491" t="str">
            <v>E-2SN-389-P18-X00-Y14</v>
          </cell>
        </row>
        <row r="492">
          <cell r="A492" t="str">
            <v>E-2SN-390-P18-X00-Y14</v>
          </cell>
        </row>
        <row r="493">
          <cell r="A493" t="str">
            <v>E-4EX-645-W30-X00-Y1</v>
          </cell>
        </row>
        <row r="494">
          <cell r="A494" t="str">
            <v>E-2SN-446-W30-X00-Y1</v>
          </cell>
        </row>
        <row r="495">
          <cell r="A495" t="str">
            <v>E-4EX-640-P25-X00-Y12</v>
          </cell>
        </row>
        <row r="496">
          <cell r="A496" t="str">
            <v>E-4EX-605-P25-X00-Y12</v>
          </cell>
        </row>
        <row r="497">
          <cell r="A497" t="str">
            <v>E-4EX-606-P25-X00-Y12</v>
          </cell>
        </row>
        <row r="499">
          <cell r="A499" t="str">
            <v>E-2SN-780-G40-X00-Y9</v>
          </cell>
        </row>
        <row r="500">
          <cell r="A500" t="str">
            <v>E-2SN-780-W20-X00-Y1</v>
          </cell>
        </row>
        <row r="501">
          <cell r="A501" t="str">
            <v>E-2SN-209-G40-X00-Y9</v>
          </cell>
        </row>
        <row r="502">
          <cell r="A502" t="str">
            <v>E-2SN-209-W20-X00-Y1</v>
          </cell>
        </row>
        <row r="503">
          <cell r="A503" t="str">
            <v>E-2SN-652-G40-X00-Y9</v>
          </cell>
        </row>
        <row r="504">
          <cell r="A504" t="str">
            <v>E-2SN-652-W20-X00-Y1</v>
          </cell>
        </row>
        <row r="505">
          <cell r="A505" t="str">
            <v>E-2SN-208-G40-X00-Y9</v>
          </cell>
        </row>
        <row r="506">
          <cell r="A506" t="str">
            <v>E-2SN-208-W20-X00-Y1</v>
          </cell>
        </row>
        <row r="507"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</row>
        <row r="508"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</row>
      </sheetData>
      <sheetData sheetId="1">
        <row r="530">
          <cell r="A530" t="str">
            <v>E-4NK-649-K84-X00-Y13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91"/>
  <sheetViews>
    <sheetView tabSelected="1" zoomScale="70" zoomScaleNormal="70" workbookViewId="0">
      <pane ySplit="11" topLeftCell="A12" activePane="bottomLeft" state="frozen"/>
      <selection pane="bottomLeft" activeCell="B436" sqref="B436"/>
    </sheetView>
  </sheetViews>
  <sheetFormatPr baseColWidth="8" defaultRowHeight="12.75"/>
  <cols>
    <col width="29.28515625" customWidth="1" style="324" min="1" max="1"/>
    <col width="111.28515625" customWidth="1" style="144" min="2" max="2"/>
    <col width="9.28515625" customWidth="1" style="144" min="3" max="3"/>
    <col width="7.140625" customWidth="1" style="13" min="4" max="4"/>
    <col width="11.5703125" customWidth="1" style="324" min="5" max="5"/>
    <col width="7.85546875" customWidth="1" style="219" min="6" max="6"/>
    <col width="8.140625" customWidth="1" style="324" min="7" max="7"/>
    <col width="11.28515625" customWidth="1" style="13" min="8" max="8"/>
    <col width="7.28515625" customWidth="1" style="13" min="9" max="9"/>
    <col width="7.85546875" customWidth="1" style="3" min="10" max="10"/>
    <col width="15.7109375" customWidth="1" style="1" min="11" max="15"/>
    <col width="19.42578125" customWidth="1" style="13" min="16" max="16"/>
    <col width="17.28515625" bestFit="1" customWidth="1" style="13" min="17" max="19"/>
    <col width="17.28515625" customWidth="1" style="13" min="20" max="21"/>
    <col width="11.42578125" bestFit="1" customWidth="1" style="13" min="22" max="22"/>
  </cols>
  <sheetData>
    <row r="1" ht="19.5" customHeight="1" s="13" thickBot="1">
      <c r="A1" s="756" t="inlineStr">
        <is>
          <t>ВEРСИЯ</t>
        </is>
      </c>
      <c r="B1" s="757" t="n"/>
      <c r="C1" s="150" t="n"/>
      <c r="D1" s="4" t="n"/>
      <c r="E1" s="1043" t="inlineStr">
        <is>
          <t>Номер заказа дистрибьютора</t>
        </is>
      </c>
      <c r="F1" s="1066" t="n"/>
      <c r="G1" s="1066" t="n"/>
      <c r="H1" s="1066" t="n"/>
      <c r="I1" s="1066" t="n"/>
      <c r="J1" s="1067" t="n"/>
      <c r="K1" s="474" t="n"/>
      <c r="L1" s="474" t="n"/>
      <c r="M1" s="474" t="n"/>
      <c r="N1" s="474" t="n"/>
      <c r="O1" s="474" t="n"/>
      <c r="P1" s="398" t="n"/>
      <c r="Q1" s="396" t="inlineStr">
        <is>
          <t>Тотал ОК</t>
        </is>
      </c>
      <c r="R1" s="858" t="inlineStr">
        <is>
          <t>Тотал ОК</t>
        </is>
      </c>
      <c r="S1" s="396" t="inlineStr">
        <is>
          <t>Тотал ОК</t>
        </is>
      </c>
      <c r="T1" s="858" t="inlineStr">
        <is>
          <t>Тотал ОК</t>
        </is>
      </c>
      <c r="U1" s="396" t="inlineStr">
        <is>
          <t>Тотал ОК</t>
        </is>
      </c>
      <c r="V1" s="8" t="inlineStr">
        <is>
          <t>огр</t>
        </is>
      </c>
    </row>
    <row r="2" ht="19.5" customHeight="1" s="13" thickBot="1">
      <c r="A2" s="899" t="n">
        <v>39</v>
      </c>
      <c r="B2" s="758" t="n"/>
      <c r="C2" s="401" t="n"/>
      <c r="D2" s="404" t="inlineStr">
        <is>
          <t xml:space="preserve"> &lt;&lt;&lt;&lt;&lt;&lt;&lt;&lt;  Пожалуйста обязательно соблюдайте кратность!!! &gt;&gt;&gt;&gt;&gt;&gt;&gt;&gt;</t>
        </is>
      </c>
      <c r="E2" s="402" t="n"/>
      <c r="F2" s="403" t="n"/>
      <c r="G2" s="408" t="n"/>
      <c r="H2" s="404" t="n"/>
      <c r="I2" s="404" t="n"/>
      <c r="J2" s="404" t="n"/>
      <c r="K2" s="404" t="n"/>
      <c r="L2" s="404" t="n"/>
      <c r="M2" s="404" t="n"/>
      <c r="N2" s="404" t="n"/>
      <c r="O2" s="404" t="n"/>
      <c r="P2" s="399" t="n"/>
      <c r="Q2" s="857">
        <f>Q4+Q5+Q6+Q7+Q8</f>
        <v/>
      </c>
      <c r="R2" s="397">
        <f>R4+R5+R6+R7+R8</f>
        <v/>
      </c>
      <c r="S2" s="857">
        <f>S4+S5+S6+S7+S8</f>
        <v/>
      </c>
      <c r="T2" s="397">
        <f>T4+T5+T6+T7+T8</f>
        <v/>
      </c>
      <c r="U2" s="857">
        <f>U4+U5+U6+U7+U8</f>
        <v/>
      </c>
      <c r="V2" s="7" t="n"/>
    </row>
    <row r="3" ht="16.5" customHeight="1" s="13" thickBot="1">
      <c r="A3" s="355" t="n"/>
      <c r="B3" s="759" t="inlineStr">
        <is>
          <t>Для машин:</t>
        </is>
      </c>
      <c r="C3" s="151" t="n"/>
      <c r="D3" s="145" t="n"/>
      <c r="E3" s="155" t="n"/>
      <c r="F3" s="197" t="n"/>
      <c r="G3" s="155" t="n"/>
      <c r="H3" s="145" t="n"/>
      <c r="I3" s="145" t="n"/>
      <c r="J3" s="146" t="n"/>
      <c r="K3" s="510" t="inlineStr">
        <is>
          <t>1 машина</t>
        </is>
      </c>
      <c r="L3" s="511" t="inlineStr">
        <is>
          <t>2 машина</t>
        </is>
      </c>
      <c r="M3" s="11" t="inlineStr">
        <is>
          <t>3 машина</t>
        </is>
      </c>
      <c r="N3" s="11" t="inlineStr">
        <is>
          <t>4 машина</t>
        </is>
      </c>
      <c r="O3" s="392" t="inlineStr">
        <is>
          <t>5 машина</t>
        </is>
      </c>
      <c r="P3" s="400" t="n"/>
      <c r="Q3" s="528" t="inlineStr">
        <is>
          <t>НЕТТО БЕЗ 10гр.</t>
        </is>
      </c>
      <c r="R3" s="529" t="inlineStr">
        <is>
          <t>НЕТТО БЕЗ 10гр.</t>
        </is>
      </c>
      <c r="S3" s="529" t="inlineStr">
        <is>
          <t>НЕТТО БЕЗ 10гр.</t>
        </is>
      </c>
      <c r="T3" s="529" t="inlineStr">
        <is>
          <t>НЕТТО БЕЗ 10гр.</t>
        </is>
      </c>
      <c r="U3" s="529" t="inlineStr">
        <is>
          <t>НЕТТО БЕЗ 10гр.</t>
        </is>
      </c>
      <c r="V3" s="6" t="n"/>
    </row>
    <row r="4" ht="16.5" customHeight="1" s="13" thickBot="1">
      <c r="A4" s="690" t="n"/>
      <c r="B4" s="761" t="inlineStr">
        <is>
          <t xml:space="preserve">       Дата загрузки:</t>
        </is>
      </c>
      <c r="C4" s="151" t="n"/>
      <c r="D4" s="145" t="n"/>
      <c r="E4" s="155" t="n"/>
      <c r="F4" s="197" t="n"/>
      <c r="G4" s="155" t="n"/>
      <c r="H4" s="1046" t="inlineStr">
        <is>
          <t>Код типа скидки</t>
        </is>
      </c>
      <c r="I4" s="1068" t="n"/>
      <c r="J4" s="1068" t="n"/>
      <c r="K4" s="390" t="inlineStr">
        <is>
          <t>ФА</t>
        </is>
      </c>
      <c r="L4" s="390" t="n"/>
      <c r="M4" s="509" t="n"/>
      <c r="N4" s="390" t="n"/>
      <c r="O4" s="393" t="n"/>
      <c r="P4" s="482" t="inlineStr">
        <is>
          <t>майонез</t>
        </is>
      </c>
      <c r="Q4" s="532">
        <f>SUMIF($B:$B,$B$18,K:K)</f>
        <v/>
      </c>
      <c r="R4" s="532">
        <f>SUMIF($B:$B,$B$18,L:L)</f>
        <v/>
      </c>
      <c r="S4" s="532">
        <f>SUMIF($B:$B,$B$18,M:M)</f>
        <v/>
      </c>
      <c r="T4" s="532">
        <f>SUMIF($B:$B,$B$18,N:N)</f>
        <v/>
      </c>
      <c r="U4" s="532">
        <f>SUMIF($B:$B,$B$18,O:O)</f>
        <v/>
      </c>
      <c r="V4" s="484" t="n"/>
    </row>
    <row r="5" ht="16.5" customHeight="1" s="13" thickBot="1">
      <c r="A5" s="690" t="n"/>
      <c r="B5" s="761" t="inlineStr">
        <is>
          <t xml:space="preserve">       Дата выгрузки:</t>
        </is>
      </c>
      <c r="C5" s="152" t="n"/>
      <c r="D5" s="147" t="n"/>
      <c r="E5" s="191" t="n"/>
      <c r="F5" s="198" t="n"/>
      <c r="G5" s="156" t="n"/>
      <c r="H5" s="1069" t="inlineStr">
        <is>
          <t>Назв. дистр-ра</t>
        </is>
      </c>
      <c r="I5" s="1068" t="n"/>
      <c r="J5" s="1070" t="n"/>
      <c r="K5" s="512" t="n"/>
      <c r="L5" s="513" t="n"/>
      <c r="M5" s="140" t="n"/>
      <c r="N5" s="140" t="n"/>
      <c r="O5" s="394" t="n"/>
      <c r="P5" s="482" t="inlineStr">
        <is>
          <t>томат</t>
        </is>
      </c>
      <c r="Q5" s="532">
        <f>SUMIF($B:$B,$B$162,K:K)</f>
        <v/>
      </c>
      <c r="R5" s="532">
        <f>SUMIF($B:$B,$B$162,L:L)</f>
        <v/>
      </c>
      <c r="S5" s="532">
        <f>SUMIF($B:$B,$B$162,M:M)</f>
        <v/>
      </c>
      <c r="T5" s="532">
        <f>SUMIF($B:$B,$B$162,N:N)</f>
        <v/>
      </c>
      <c r="U5" s="532">
        <f>SUMIF($B:$B,$B$162,O:O)</f>
        <v/>
      </c>
      <c r="V5" s="483" t="n"/>
    </row>
    <row r="6" ht="16.5" customHeight="1" s="13" thickBot="1">
      <c r="A6" s="323" t="n"/>
      <c r="B6" s="762" t="inlineStr">
        <is>
          <t xml:space="preserve">       Адрес выгрузки:</t>
        </is>
      </c>
      <c r="C6" s="153" t="n"/>
      <c r="D6" s="148" t="n"/>
      <c r="E6" s="192" t="n"/>
      <c r="F6" s="199" t="n"/>
      <c r="G6" s="157" t="n"/>
      <c r="H6" s="1069" t="n"/>
      <c r="I6" s="1067" t="n"/>
      <c r="J6" s="5" t="inlineStr">
        <is>
          <t>Код</t>
        </is>
      </c>
      <c r="K6" s="474" t="n"/>
      <c r="L6" s="474" t="n"/>
      <c r="M6" s="474" t="n"/>
      <c r="N6" s="474" t="n"/>
      <c r="O6" s="474" t="n"/>
      <c r="P6" s="482" t="inlineStr">
        <is>
          <t>джем</t>
        </is>
      </c>
      <c r="Q6" s="532">
        <f>SUMIF($B:$B,$B$205,K:K)</f>
        <v/>
      </c>
      <c r="R6" s="532">
        <f>SUMIF($B:$B,$B$205,L:L)</f>
        <v/>
      </c>
      <c r="S6" s="532">
        <f>SUMIF($B:$B,$B$205,M:M)</f>
        <v/>
      </c>
      <c r="T6" s="532">
        <f>SUMIF($B:$B,$B$205,N:N)</f>
        <v/>
      </c>
      <c r="U6" s="532">
        <f>SUMIF($B:$B,$B$205,O:O)</f>
        <v/>
      </c>
      <c r="V6" s="484" t="n"/>
    </row>
    <row r="7" ht="14.25" customFormat="1" customHeight="1" s="2" thickBot="1">
      <c r="A7" s="322" t="n"/>
      <c r="B7" s="142" t="n"/>
      <c r="C7" s="153" t="n"/>
      <c r="D7" s="148" t="n"/>
      <c r="E7" s="192" t="n"/>
      <c r="F7" s="199" t="n"/>
      <c r="G7" s="157" t="n"/>
      <c r="H7" s="1071" t="n"/>
      <c r="I7" s="1072" t="n"/>
      <c r="J7" s="167" t="inlineStr">
        <is>
          <t>Город</t>
        </is>
      </c>
      <c r="K7" s="475" t="n"/>
      <c r="L7" s="475" t="n"/>
      <c r="M7" s="186" t="n"/>
      <c r="N7" s="186" t="n"/>
      <c r="O7" s="395" t="n"/>
      <c r="P7" s="482" t="inlineStr">
        <is>
          <t>гха+бп+ЭА</t>
        </is>
      </c>
      <c r="Q7" s="532">
        <f>SUMIF($B:$B,$B$222,K:K)</f>
        <v/>
      </c>
      <c r="R7" s="532">
        <f>SUMIF($B:$B,$B$222,L:L)</f>
        <v/>
      </c>
      <c r="S7" s="532">
        <f>SUMIF($B:$B,$B$222,M:M)</f>
        <v/>
      </c>
      <c r="T7" s="532">
        <f>SUMIF($B:$B,$B$222,N:N)</f>
        <v/>
      </c>
      <c r="U7" s="532">
        <f>SUMIF($B:$B,$B$222,O:O)</f>
        <v/>
      </c>
      <c r="V7" s="484" t="n"/>
    </row>
    <row r="8" ht="20.25" customFormat="1" customHeight="1" s="2" thickBot="1">
      <c r="A8" s="322" t="n"/>
      <c r="B8" s="143" t="n"/>
      <c r="C8" s="154" t="n"/>
      <c r="D8" s="149" t="n"/>
      <c r="E8" s="193" t="n"/>
      <c r="F8" s="200" t="n"/>
      <c r="G8" s="158" t="n"/>
      <c r="H8" s="1053" t="inlineStr">
        <is>
          <t>Тоннаж брутто</t>
        </is>
      </c>
      <c r="I8" s="1066" t="n"/>
      <c r="J8" s="1066" t="n"/>
      <c r="K8" s="318">
        <f>SUMIF($B:$B,$B19,K:K)</f>
        <v/>
      </c>
      <c r="L8" s="318">
        <f>SUMIF($B:$B,$B19,L:L)</f>
        <v/>
      </c>
      <c r="M8" s="318">
        <f>SUMIF($B:$B,$B19,M:M)</f>
        <v/>
      </c>
      <c r="N8" s="318">
        <f>SUMIF($B:$B,$B19,N:N)</f>
        <v/>
      </c>
      <c r="O8" s="318">
        <f>SUMIF($B:$B,$B19,O:O)</f>
        <v/>
      </c>
      <c r="P8" s="482" t="inlineStr">
        <is>
          <t>соусы</t>
        </is>
      </c>
      <c r="Q8" s="532">
        <f>SUMPRODUCT($I$101:$I$112,K$101:K$112)+SUMPRODUCT($I$245:$I$253,K245:K253)</f>
        <v/>
      </c>
      <c r="R8" s="532">
        <f>SUMPRODUCT($I$101:$I$112,L$101:L$112)+SUMPRODUCT($I$245:$I$253,L245:L253)</f>
        <v/>
      </c>
      <c r="S8" s="532">
        <f>SUMPRODUCT($I$101:$I$112,M$101:M$112)+SUMPRODUCT($I$245:$I$253,M245:M253)</f>
        <v/>
      </c>
      <c r="T8" s="532">
        <f>SUMPRODUCT($I$101:$I$112,N$101:N$112)+SUMPRODUCT($I$245:$I$253,N245:N253)</f>
        <v/>
      </c>
      <c r="U8" s="532">
        <f>SUMPRODUCT($I$101:$I$112,O$101:O$112)+SUMPRODUCT($I$245:$I$253,O245:O253)</f>
        <v/>
      </c>
      <c r="V8" s="483" t="n"/>
    </row>
    <row r="9" ht="27.75" customFormat="1" customHeight="1" s="2" thickBot="1">
      <c r="A9" s="766" t="inlineStr">
        <is>
          <t>Артикул</t>
        </is>
      </c>
      <c r="B9" s="769" t="inlineStr">
        <is>
          <t>Наименование</t>
        </is>
      </c>
      <c r="C9" s="768" t="inlineStr">
        <is>
          <t>фасовка</t>
        </is>
      </c>
      <c r="D9" s="12" t="inlineStr">
        <is>
          <t>шт/уп</t>
        </is>
      </c>
      <c r="E9" s="10" t="inlineStr">
        <is>
          <t>жирность</t>
        </is>
      </c>
      <c r="F9" s="220" t="inlineStr">
        <is>
          <t>объём</t>
        </is>
      </c>
      <c r="G9" s="221" t="inlineStr">
        <is>
          <t>кол-во в ряду</t>
        </is>
      </c>
      <c r="H9" s="221" t="inlineStr">
        <is>
          <t>кол-во на поддоне</t>
        </is>
      </c>
      <c r="I9" s="9" t="inlineStr">
        <is>
          <t>нетто</t>
        </is>
      </c>
      <c r="J9" s="767" t="inlineStr">
        <is>
          <t>брутто</t>
        </is>
      </c>
      <c r="K9" s="321">
        <f>SUMIF($E:$E,E170,F:F)</f>
        <v/>
      </c>
      <c r="L9" s="321">
        <f>SUMIF($E:$E,E170,G:G)</f>
        <v/>
      </c>
      <c r="M9" s="321">
        <f>SUMIF($E:$E,E170,H:H)</f>
        <v/>
      </c>
      <c r="N9" s="321">
        <f>SUMIF($E:$E,E170,I:I)</f>
        <v/>
      </c>
      <c r="O9" s="321">
        <f>SUMIF($E:$E,I170,J:J)</f>
        <v/>
      </c>
      <c r="P9" s="482" t="inlineStr">
        <is>
          <t>конд</t>
        </is>
      </c>
      <c r="Q9" s="532">
        <f>SUMIF($B:$B,$B$488,K:K)</f>
        <v/>
      </c>
      <c r="R9" s="532">
        <f>SUMIF($B:$B,$B$488,L:L)</f>
        <v/>
      </c>
      <c r="S9" s="532">
        <f>SUMIF($B:$B,$B$488,M:M)</f>
        <v/>
      </c>
      <c r="T9" s="532">
        <f>SUMIF($B:$B,$B$488,N:N)</f>
        <v/>
      </c>
      <c r="U9" s="532">
        <f>SUMIF($B:$B,$B$488,O:O)</f>
        <v/>
      </c>
      <c r="V9" s="527" t="n"/>
    </row>
    <row r="10" ht="21" customFormat="1" customHeight="1" s="2" thickBot="1">
      <c r="A10" s="336" t="n"/>
      <c r="B10" s="1058" t="n"/>
      <c r="P10" s="464" t="inlineStr">
        <is>
          <t>огр ведра</t>
        </is>
      </c>
      <c r="Q10" s="530">
        <f>SUMIF($B:$B,$B17,$K:$K)</f>
        <v/>
      </c>
      <c r="R10" s="531">
        <f>SUMIF($B:$B,$B17,$K:$K)</f>
        <v/>
      </c>
      <c r="S10" s="531">
        <f>SUMIF($B:$B,$B17,$K:$K)</f>
        <v/>
      </c>
      <c r="T10" s="531">
        <f>SUMIF($B:$B,$B17,$K:$K)</f>
        <v/>
      </c>
      <c r="U10" s="531">
        <f>SUMIF($B:$B,$B17,$K:$K)</f>
        <v/>
      </c>
      <c r="V10" s="465">
        <f>SUM(Q10:U10)</f>
        <v/>
      </c>
    </row>
    <row r="11" ht="15" customFormat="1" customHeight="1" s="2" thickBot="1">
      <c r="A11" s="771" t="n"/>
      <c r="B11" s="1073" t="n"/>
      <c r="C11" s="1073" t="n"/>
      <c r="D11" s="1073" t="n"/>
      <c r="E11" s="1073" t="n"/>
      <c r="F11" s="1073" t="n"/>
      <c r="G11" s="1073" t="n"/>
      <c r="H11" s="1073" t="n"/>
      <c r="I11" s="1073" t="n"/>
      <c r="J11" s="1073" t="n"/>
      <c r="K11" s="1073" t="n"/>
      <c r="L11" s="1073" t="n"/>
      <c r="M11" s="1073" t="n"/>
      <c r="N11" s="1073" t="n"/>
      <c r="O11" s="1073" t="n"/>
      <c r="P11" s="466" t="inlineStr">
        <is>
          <t>Кол-во паллет</t>
        </is>
      </c>
      <c r="Q11" s="473">
        <f>SUM(Лист3!G4:G782)</f>
        <v/>
      </c>
      <c r="R11" s="473">
        <f>SUM(Лист3!H4:H782)</f>
        <v/>
      </c>
      <c r="S11" s="473">
        <f>SUM(Лист3!I4:I782)</f>
        <v/>
      </c>
      <c r="T11" s="473">
        <f>SUM(Лист3!J4:J782)</f>
        <v/>
      </c>
      <c r="U11" s="473">
        <f>SUM(Лист3!K4:K782)</f>
        <v/>
      </c>
      <c r="V11" s="467" t="n"/>
    </row>
    <row r="12" customFormat="1" s="144">
      <c r="A12" s="770" t="n"/>
      <c r="B12" s="73" t="inlineStr">
        <is>
          <t xml:space="preserve">Майонез "Махеевъ"  "Провансаль с лимонным соком"  </t>
        </is>
      </c>
      <c r="C12" s="973" t="n"/>
      <c r="D12" s="73" t="n"/>
      <c r="E12" s="73" t="n"/>
      <c r="F12" s="933" t="n"/>
      <c r="G12" s="73" t="n"/>
      <c r="H12" s="73" t="n"/>
      <c r="I12" s="73" t="n"/>
      <c r="J12" s="168" t="n"/>
      <c r="K12" s="119" t="n"/>
      <c r="L12" s="119" t="n"/>
      <c r="M12" s="353" t="n"/>
      <c r="N12" s="119" t="n"/>
      <c r="O12" s="391" t="n"/>
    </row>
    <row r="13" customFormat="1" s="144">
      <c r="A13" s="338" t="inlineStr">
        <is>
          <t>E-1MZ-265-D19-X00-Y20</t>
        </is>
      </c>
      <c r="B13" s="185" t="inlineStr">
        <is>
          <t>Пакет Дой-пак с дозатором</t>
        </is>
      </c>
      <c r="C13" s="272" t="inlineStr">
        <is>
          <t>190 г</t>
        </is>
      </c>
      <c r="D13" s="183" t="n">
        <v>20</v>
      </c>
      <c r="E13" s="515" t="n">
        <v>0.67</v>
      </c>
      <c r="F13" s="203" t="n">
        <v>0.008999999999999999</v>
      </c>
      <c r="G13" s="52" t="n">
        <v>16</v>
      </c>
      <c r="H13" s="52" t="n">
        <v>144</v>
      </c>
      <c r="I13" s="85" t="n">
        <v>3.8</v>
      </c>
      <c r="J13" s="89" t="n">
        <v>4.2</v>
      </c>
      <c r="K13" s="544" t="n"/>
      <c r="L13" s="544" t="n"/>
      <c r="M13" s="544" t="n"/>
      <c r="N13" s="544" t="n"/>
      <c r="O13" s="544" t="n"/>
    </row>
    <row r="14" customFormat="1" s="144">
      <c r="A14" s="338" t="inlineStr">
        <is>
          <t>E-1MZ-265-D38-X00-Y20</t>
        </is>
      </c>
      <c r="B14" s="185" t="inlineStr">
        <is>
          <t>Пакет Дой-пак с дозатором</t>
        </is>
      </c>
      <c r="C14" s="272" t="inlineStr">
        <is>
          <t>380 г</t>
        </is>
      </c>
      <c r="D14" s="183" t="n">
        <v>20</v>
      </c>
      <c r="E14" s="515" t="n">
        <v>0.67</v>
      </c>
      <c r="F14" s="203" t="n">
        <v>0.015</v>
      </c>
      <c r="G14" s="409" t="n">
        <v>8</v>
      </c>
      <c r="H14" s="52" t="n">
        <v>80</v>
      </c>
      <c r="I14" s="85" t="n">
        <v>7.6</v>
      </c>
      <c r="J14" s="89" t="n">
        <v>8.618499999999999</v>
      </c>
      <c r="K14" s="544" t="n"/>
      <c r="L14" s="544" t="n"/>
      <c r="M14" s="544" t="n"/>
      <c r="N14" s="544" t="n"/>
      <c r="O14" s="544" t="n"/>
    </row>
    <row r="15" customFormat="1" s="144">
      <c r="A15" s="338" t="inlineStr">
        <is>
          <t>E-1MZ-264-D77-X00-Y10</t>
        </is>
      </c>
      <c r="B15" s="185" t="inlineStr">
        <is>
          <t>Пакет Дой-пак с дозатором</t>
        </is>
      </c>
      <c r="C15" s="272" t="inlineStr">
        <is>
          <t>770 г</t>
        </is>
      </c>
      <c r="D15" s="183" t="n">
        <v>10</v>
      </c>
      <c r="E15" s="181" t="n">
        <v>0.505</v>
      </c>
      <c r="F15" s="203" t="n">
        <v>0.015</v>
      </c>
      <c r="G15" s="409" t="n">
        <v>8</v>
      </c>
      <c r="H15" s="52" t="n">
        <v>80</v>
      </c>
      <c r="I15" s="85" t="n">
        <v>7.7</v>
      </c>
      <c r="J15" s="89" t="n">
        <v>8.6785</v>
      </c>
      <c r="K15" s="544" t="n"/>
      <c r="L15" s="544" t="n"/>
      <c r="M15" s="544" t="n"/>
      <c r="N15" s="544" t="n"/>
      <c r="O15" s="544" t="n"/>
    </row>
    <row r="16" customFormat="1" s="144">
      <c r="A16" s="338" t="inlineStr">
        <is>
          <t>E-1MZ-264-D01-X00-Y8</t>
        </is>
      </c>
      <c r="B16" s="740" t="inlineStr">
        <is>
          <t>Майонез Махеевъ "Провансаль с лимонным соком" 50,5% ДП 1000 г  УП8</t>
        </is>
      </c>
      <c r="C16" s="980" t="inlineStr">
        <is>
          <t>1000 г</t>
        </is>
      </c>
      <c r="D16" s="742" t="n">
        <v>8</v>
      </c>
      <c r="E16" s="526" t="n">
        <v>0.505</v>
      </c>
      <c r="F16" s="203" t="n">
        <v>0.015</v>
      </c>
      <c r="G16" s="747" t="n">
        <v>8</v>
      </c>
      <c r="H16" s="52" t="n">
        <v>64</v>
      </c>
      <c r="I16" s="85" t="n">
        <v>8</v>
      </c>
      <c r="J16" s="89" t="n">
        <v>8.58</v>
      </c>
      <c r="K16" s="544" t="n"/>
      <c r="L16" s="544" t="n"/>
      <c r="M16" s="544" t="n"/>
      <c r="N16" s="544" t="n"/>
      <c r="O16" s="544" t="n"/>
    </row>
    <row r="17" customFormat="1" s="144">
      <c r="A17" s="338" t="inlineStr">
        <is>
          <t>E-1MZ-264-V80-X00-Y12</t>
        </is>
      </c>
      <c r="B17" s="185" t="inlineStr">
        <is>
          <t>Ведро пластиковое</t>
        </is>
      </c>
      <c r="C17" s="272" t="inlineStr">
        <is>
          <t>800 г</t>
        </is>
      </c>
      <c r="D17" s="183" t="n">
        <v>12</v>
      </c>
      <c r="E17" s="181" t="n">
        <v>0.505</v>
      </c>
      <c r="F17" s="203" t="n">
        <v>0.03</v>
      </c>
      <c r="G17" s="409" t="n">
        <v>9</v>
      </c>
      <c r="H17" s="52" t="n">
        <v>54</v>
      </c>
      <c r="I17" s="85" t="n">
        <v>9.6</v>
      </c>
      <c r="J17" s="89" t="n">
        <v>11.028</v>
      </c>
      <c r="K17" s="544" t="n"/>
      <c r="L17" s="544" t="n"/>
      <c r="M17" s="544" t="n"/>
      <c r="N17" s="544" t="n"/>
      <c r="O17" s="544" t="n"/>
    </row>
    <row r="18" ht="13.5" customFormat="1" customHeight="1" s="144" thickBot="1">
      <c r="A18" s="338" t="n"/>
      <c r="B18" s="232" t="inlineStr">
        <is>
          <t>итого нетто майонез</t>
        </is>
      </c>
      <c r="C18" s="244" t="n"/>
      <c r="D18" s="224" t="n"/>
      <c r="E18" s="224" t="inlineStr">
        <is>
          <t>объем</t>
        </is>
      </c>
      <c r="F18" s="225">
        <f>SUMPRODUCT($F$13:$F$17,K13:K17)</f>
        <v/>
      </c>
      <c r="G18" s="225">
        <f>SUMPRODUCT($F$13:$F$17,L13:L17)</f>
        <v/>
      </c>
      <c r="H18" s="225">
        <f>SUMPRODUCT($F$13:$F$17,M13:M17)</f>
        <v/>
      </c>
      <c r="I18" s="225">
        <f>SUMPRODUCT($F$13:$F$17,N13:N17)</f>
        <v/>
      </c>
      <c r="J18" s="225">
        <f>SUMPRODUCT($F$13:$F$17,O13:O17)</f>
        <v/>
      </c>
      <c r="K18" s="412">
        <f>SUMPRODUCT($I$13:$I$17,K13:K17)</f>
        <v/>
      </c>
      <c r="L18" s="412">
        <f>SUMPRODUCT($I$13:$I$17,L13:L17)</f>
        <v/>
      </c>
      <c r="M18" s="412">
        <f>SUMPRODUCT($I$13:$I$17,M13:M17)</f>
        <v/>
      </c>
      <c r="N18" s="412">
        <f>SUMPRODUCT($I$13:$I$17,N13:N17)</f>
        <v/>
      </c>
      <c r="O18" s="412">
        <f>SUMPRODUCT($I$13:$I$17,O13:O17)</f>
        <v/>
      </c>
    </row>
    <row r="19" ht="13.5" customFormat="1" customHeight="1" s="144" thickBot="1">
      <c r="A19" s="338" t="n"/>
      <c r="B19" s="226" t="inlineStr">
        <is>
          <t>итого брутто</t>
        </is>
      </c>
      <c r="C19" s="227" t="n"/>
      <c r="D19" s="228" t="n"/>
      <c r="E19" s="228" t="n"/>
      <c r="F19" s="229" t="n"/>
      <c r="G19" s="228" t="n"/>
      <c r="H19" s="230" t="n"/>
      <c r="I19" s="230" t="n"/>
      <c r="J19" s="231" t="n"/>
      <c r="K19" s="43">
        <f>SUMPRODUCT($J$13:$J$17,K13:K17)</f>
        <v/>
      </c>
      <c r="L19" s="43">
        <f>SUMPRODUCT($J$13:$J$17,L13:L17)</f>
        <v/>
      </c>
      <c r="M19" s="43">
        <f>SUMPRODUCT($J$13:$J$17,M13:M17)</f>
        <v/>
      </c>
      <c r="N19" s="43">
        <f>SUMPRODUCT($J$13:$J$17,N13:N17)</f>
        <v/>
      </c>
      <c r="O19" s="43">
        <f>SUMPRODUCT($J$13:$J$17,O13:O17)</f>
        <v/>
      </c>
    </row>
    <row r="20" customFormat="1" s="144">
      <c r="A20" s="338" t="n"/>
      <c r="B20" s="73" t="inlineStr">
        <is>
          <t xml:space="preserve">Майонез "Махеевъ"  "С перепелиным яйцом"  </t>
        </is>
      </c>
      <c r="C20" s="187" t="n"/>
      <c r="D20" s="55" t="n"/>
      <c r="E20" s="55" t="n"/>
      <c r="F20" s="207" t="n"/>
      <c r="G20" s="55" t="n"/>
      <c r="H20" s="55" t="n"/>
      <c r="I20" s="55" t="n"/>
      <c r="J20" s="170" t="n"/>
      <c r="K20" s="294" t="n"/>
      <c r="L20" s="294" t="n"/>
      <c r="M20" s="295" t="n"/>
      <c r="N20" s="295" t="n"/>
      <c r="O20" s="295" t="n"/>
    </row>
    <row r="21" customFormat="1" s="144">
      <c r="A21" s="338" t="inlineStr">
        <is>
          <t>E-1MZ-274-D19-X00-Y20</t>
        </is>
      </c>
      <c r="B21" s="185" t="inlineStr">
        <is>
          <t>Пакет Дой-пак с дозатором</t>
        </is>
      </c>
      <c r="C21" s="272" t="inlineStr">
        <is>
          <t>190 г</t>
        </is>
      </c>
      <c r="D21" s="183" t="n">
        <v>20</v>
      </c>
      <c r="E21" s="515" t="n">
        <v>0.67</v>
      </c>
      <c r="F21" s="203" t="n">
        <v>0.008999999999999999</v>
      </c>
      <c r="G21" s="52" t="n">
        <v>16</v>
      </c>
      <c r="H21" s="52" t="n">
        <v>144</v>
      </c>
      <c r="I21" s="85" t="n">
        <v>3.8</v>
      </c>
      <c r="J21" s="89" t="n">
        <v>4.2</v>
      </c>
      <c r="K21" s="544" t="n">
        <v>16</v>
      </c>
      <c r="L21" s="544" t="n"/>
      <c r="M21" s="544" t="n"/>
      <c r="N21" s="544" t="n"/>
      <c r="O21" s="544" t="n"/>
    </row>
    <row r="22" customFormat="1" s="144">
      <c r="A22" s="338" t="inlineStr">
        <is>
          <t>E-1MZ-274-D38-X00-Y20</t>
        </is>
      </c>
      <c r="B22" s="185" t="inlineStr">
        <is>
          <t>Пакет Дой-пак с дозатором</t>
        </is>
      </c>
      <c r="C22" s="272" t="inlineStr">
        <is>
          <t>380 г</t>
        </is>
      </c>
      <c r="D22" s="183" t="n">
        <v>20</v>
      </c>
      <c r="E22" s="515" t="n">
        <v>0.67</v>
      </c>
      <c r="F22" s="203" t="n">
        <v>0.015</v>
      </c>
      <c r="G22" s="409" t="n">
        <v>8</v>
      </c>
      <c r="H22" s="52" t="n">
        <v>80</v>
      </c>
      <c r="I22" s="85" t="n">
        <v>7.6</v>
      </c>
      <c r="J22" s="89" t="n">
        <v>8.618499999999999</v>
      </c>
      <c r="K22" s="544" t="n"/>
      <c r="L22" s="544" t="n">
        <v>32</v>
      </c>
      <c r="M22" s="544" t="n"/>
      <c r="N22" s="544" t="n"/>
      <c r="O22" s="544" t="n"/>
    </row>
    <row r="23" customFormat="1" s="144">
      <c r="A23" s="338" t="inlineStr">
        <is>
          <t>E-1MZ-273-D38-X00-Y20</t>
        </is>
      </c>
      <c r="B23" s="185" t="inlineStr">
        <is>
          <t>Пакет Дой-пак с дозатором 50.5%</t>
        </is>
      </c>
      <c r="C23" s="272" t="inlineStr">
        <is>
          <t>380 г</t>
        </is>
      </c>
      <c r="D23" s="183" t="n">
        <v>20</v>
      </c>
      <c r="E23" s="181" t="n">
        <v>0.505</v>
      </c>
      <c r="F23" s="203" t="n">
        <v>0.015</v>
      </c>
      <c r="G23" s="409" t="n">
        <v>8</v>
      </c>
      <c r="H23" s="52" t="n">
        <v>80</v>
      </c>
      <c r="I23" s="85" t="n">
        <v>7.6</v>
      </c>
      <c r="J23" s="89" t="n">
        <v>8.618499999999999</v>
      </c>
      <c r="K23" s="544" t="n"/>
      <c r="L23" s="544" t="n">
        <v>64</v>
      </c>
      <c r="M23" s="544" t="n"/>
      <c r="N23" s="544" t="n"/>
      <c r="O23" s="544" t="n"/>
    </row>
    <row r="24" customFormat="1" s="144">
      <c r="A24" s="338" t="inlineStr">
        <is>
          <t>E-1MZ-273-D77-X00-Y10</t>
        </is>
      </c>
      <c r="B24" s="185" t="inlineStr">
        <is>
          <t>Пакет Дой-пак с дозатором</t>
        </is>
      </c>
      <c r="C24" s="272" t="inlineStr">
        <is>
          <t>770 г</t>
        </is>
      </c>
      <c r="D24" s="183" t="n">
        <v>10</v>
      </c>
      <c r="E24" s="181" t="n">
        <v>0.505</v>
      </c>
      <c r="F24" s="203" t="n">
        <v>0.015</v>
      </c>
      <c r="G24" s="409" t="n">
        <v>8</v>
      </c>
      <c r="H24" s="52" t="n">
        <v>80</v>
      </c>
      <c r="I24" s="85" t="n">
        <v>7.7</v>
      </c>
      <c r="J24" s="89" t="n">
        <v>8.6785</v>
      </c>
      <c r="K24" s="544" t="n">
        <v>176</v>
      </c>
      <c r="L24" s="544" t="n"/>
      <c r="M24" s="544" t="n"/>
      <c r="N24" s="544" t="n"/>
      <c r="O24" s="544" t="n"/>
    </row>
    <row r="25" customFormat="1" s="144">
      <c r="A25" s="338" t="inlineStr">
        <is>
          <t>E-1MZ-273-V80-X00-Y12</t>
        </is>
      </c>
      <c r="B25" s="185" t="inlineStr">
        <is>
          <t>Ведро пластиковое</t>
        </is>
      </c>
      <c r="C25" s="272" t="inlineStr">
        <is>
          <t>800 г</t>
        </is>
      </c>
      <c r="D25" s="183" t="n">
        <v>12</v>
      </c>
      <c r="E25" s="181" t="n">
        <v>0.505</v>
      </c>
      <c r="F25" s="203" t="n">
        <v>0.03</v>
      </c>
      <c r="G25" s="409" t="n">
        <v>9</v>
      </c>
      <c r="H25" s="52" t="n">
        <v>54</v>
      </c>
      <c r="I25" s="85" t="n">
        <v>9.6</v>
      </c>
      <c r="J25" s="89" t="n">
        <v>11.028</v>
      </c>
      <c r="K25" s="544" t="n"/>
      <c r="L25" s="544" t="n"/>
      <c r="M25" s="544" t="n"/>
      <c r="N25" s="544" t="n"/>
      <c r="O25" s="544" t="n"/>
    </row>
    <row r="26" ht="13.5" customFormat="1" customHeight="1" s="144" thickBot="1">
      <c r="A26" s="338" t="n"/>
      <c r="B26" s="232" t="inlineStr">
        <is>
          <t>итого нетто майонез</t>
        </is>
      </c>
      <c r="C26" s="244" t="n"/>
      <c r="D26" s="224" t="n"/>
      <c r="E26" s="224" t="inlineStr">
        <is>
          <t>объем</t>
        </is>
      </c>
      <c r="F26" s="225">
        <f>SUMPRODUCT($F$21:$F$25,K21:K25)</f>
        <v/>
      </c>
      <c r="G26" s="225">
        <f>SUMPRODUCT($F$21:$F$25,L21:L25)</f>
        <v/>
      </c>
      <c r="H26" s="225">
        <f>SUMPRODUCT($F$21:$F$25,M21:M25)</f>
        <v/>
      </c>
      <c r="I26" s="225">
        <f>SUMPRODUCT($F$21:$F$25,N21:N25)</f>
        <v/>
      </c>
      <c r="J26" s="225">
        <f>SUMPRODUCT($F$21:$F$25,O21:O25)</f>
        <v/>
      </c>
      <c r="K26" s="412">
        <f>SUMPRODUCT($I$21:$I$25,K21:K25)</f>
        <v/>
      </c>
      <c r="L26" s="412">
        <f>SUMPRODUCT($I$21:$I$25,L21:L25)</f>
        <v/>
      </c>
      <c r="M26" s="412">
        <f>SUMPRODUCT($I$21:$I$25,M21:M25)</f>
        <v/>
      </c>
      <c r="N26" s="412">
        <f>SUMPRODUCT($I$21:$I$25,N21:N25)</f>
        <v/>
      </c>
      <c r="O26" s="412">
        <f>SUMPRODUCT($I$21:$I$25,O21:O25)</f>
        <v/>
      </c>
    </row>
    <row r="27" ht="13.5" customFormat="1" customHeight="1" s="144" thickBot="1">
      <c r="A27" s="338" t="n"/>
      <c r="B27" s="226" t="inlineStr">
        <is>
          <t>итого брутто</t>
        </is>
      </c>
      <c r="C27" s="227" t="n"/>
      <c r="D27" s="228" t="n"/>
      <c r="E27" s="228" t="n"/>
      <c r="F27" s="229" t="n"/>
      <c r="G27" s="228" t="n"/>
      <c r="H27" s="230" t="n"/>
      <c r="I27" s="230" t="n"/>
      <c r="J27" s="231" t="n"/>
      <c r="K27" s="43">
        <f>SUMPRODUCT($J$21:$J$25,K21:K25)</f>
        <v/>
      </c>
      <c r="L27" s="43">
        <f>SUMPRODUCT($J$21:$J$25,L21:L25)</f>
        <v/>
      </c>
      <c r="M27" s="43">
        <f>SUMPRODUCT($J$21:$J$25,M21:M25)</f>
        <v/>
      </c>
      <c r="N27" s="43">
        <f>SUMPRODUCT($J$21:$J$25,N21:N25)</f>
        <v/>
      </c>
      <c r="O27" s="43">
        <f>SUMPRODUCT($J$21:$J$25,O21:O25)</f>
        <v/>
      </c>
    </row>
    <row r="28" customFormat="1" s="144">
      <c r="A28" s="338" t="n"/>
      <c r="B28" s="948" t="inlineStr">
        <is>
          <t>Майонез "Махеевъ"  "Провансаль"  (классика)</t>
        </is>
      </c>
      <c r="C28" s="973" t="n"/>
      <c r="D28" s="73" t="n"/>
      <c r="E28" s="73" t="n"/>
      <c r="F28" s="933" t="n"/>
      <c r="G28" s="73" t="n"/>
      <c r="H28" s="73" t="n"/>
      <c r="I28" s="73" t="n"/>
      <c r="J28" s="997" t="n"/>
      <c r="K28" s="294" t="n"/>
      <c r="L28" s="294" t="n"/>
      <c r="M28" s="295" t="n"/>
      <c r="N28" s="295" t="n"/>
      <c r="O28" s="295" t="n"/>
    </row>
    <row r="29" customFormat="1" s="144">
      <c r="A29" s="338" t="inlineStr">
        <is>
          <t>E-1MZ-269-D19-X00-Y20</t>
        </is>
      </c>
      <c r="B29" s="185" t="inlineStr">
        <is>
          <t>Пакет Дой-пак с дозатором 67%</t>
        </is>
      </c>
      <c r="C29" s="272" t="inlineStr">
        <is>
          <t>190 г</t>
        </is>
      </c>
      <c r="D29" s="183" t="n">
        <v>20</v>
      </c>
      <c r="E29" s="181" t="n">
        <v>0.67</v>
      </c>
      <c r="F29" s="203" t="n">
        <v>0.008999999999999999</v>
      </c>
      <c r="G29" s="52" t="n">
        <v>16</v>
      </c>
      <c r="H29" s="52" t="n">
        <v>144</v>
      </c>
      <c r="I29" s="85" t="n">
        <v>3.8</v>
      </c>
      <c r="J29" s="361" t="n">
        <v>4.2</v>
      </c>
      <c r="K29" s="544" t="n"/>
      <c r="L29" s="544" t="n">
        <v>16</v>
      </c>
      <c r="M29" s="544" t="n"/>
      <c r="N29" s="544" t="n"/>
      <c r="O29" s="544" t="n"/>
    </row>
    <row r="30" customFormat="1" s="144">
      <c r="A30" s="338" t="inlineStr">
        <is>
          <t>E-1MZ-267-D19-X00-Y20</t>
        </is>
      </c>
      <c r="B30" s="705" t="inlineStr">
        <is>
          <t>Пакет Дой-пак с дозатором 50,5%</t>
        </is>
      </c>
      <c r="C30" s="694" t="inlineStr">
        <is>
          <t>190 г</t>
        </is>
      </c>
      <c r="D30" s="695" t="n">
        <v>20</v>
      </c>
      <c r="E30" s="696" t="n">
        <v>0.505</v>
      </c>
      <c r="F30" s="697" t="n">
        <v>0.008999999999999999</v>
      </c>
      <c r="G30" s="698" t="n">
        <v>16</v>
      </c>
      <c r="H30" s="698" t="n">
        <v>144</v>
      </c>
      <c r="I30" s="699" t="n">
        <v>3.8</v>
      </c>
      <c r="J30" s="975" t="n">
        <v>4.2</v>
      </c>
      <c r="K30" s="544" t="n"/>
      <c r="L30" s="544" t="n">
        <v>64</v>
      </c>
      <c r="M30" s="544" t="n"/>
      <c r="N30" s="544" t="n"/>
      <c r="O30" s="544" t="n"/>
    </row>
    <row r="31" customFormat="1" s="144">
      <c r="A31" s="338" t="inlineStr">
        <is>
          <t>E-1MZ-267-D38-X00-Y20</t>
        </is>
      </c>
      <c r="B31" s="185" t="inlineStr">
        <is>
          <t>Пакет Дой-пак с дозатором</t>
        </is>
      </c>
      <c r="C31" s="272" t="inlineStr">
        <is>
          <t>380 г</t>
        </is>
      </c>
      <c r="D31" s="183" t="n">
        <v>20</v>
      </c>
      <c r="E31" s="181" t="n">
        <v>0.505</v>
      </c>
      <c r="F31" s="203" t="n">
        <v>0.015</v>
      </c>
      <c r="G31" s="409" t="n">
        <v>8</v>
      </c>
      <c r="H31" s="52" t="n">
        <v>80</v>
      </c>
      <c r="I31" s="85" t="n">
        <v>7.6</v>
      </c>
      <c r="J31" s="361" t="n">
        <v>8.618499999999999</v>
      </c>
      <c r="K31" s="544" t="n">
        <v>120</v>
      </c>
      <c r="L31" s="544" t="n"/>
      <c r="M31" s="544" t="n"/>
      <c r="N31" s="544" t="n"/>
      <c r="O31" s="544" t="n"/>
    </row>
    <row r="32" customFormat="1" s="144">
      <c r="A32" s="338" t="inlineStr">
        <is>
          <t>E-1MZ-724-D38-X00-Y20</t>
        </is>
      </c>
      <c r="B32" s="185" t="inlineStr">
        <is>
          <t>Майонез Махеевъ "Провансаль" 72% ДП 380 г  УП20</t>
        </is>
      </c>
      <c r="C32" s="272" t="inlineStr">
        <is>
          <t>380 г</t>
        </is>
      </c>
      <c r="D32" s="183" t="n">
        <v>20</v>
      </c>
      <c r="E32" s="181" t="n">
        <v>0.72</v>
      </c>
      <c r="F32" s="203" t="n">
        <v>0.015</v>
      </c>
      <c r="G32" s="409" t="n">
        <v>8</v>
      </c>
      <c r="H32" s="52" t="n">
        <v>80</v>
      </c>
      <c r="I32" s="85" t="n">
        <v>7.6</v>
      </c>
      <c r="J32" s="361" t="n">
        <v>8.618499999999999</v>
      </c>
      <c r="K32" s="544" t="n"/>
      <c r="L32" s="544" t="n"/>
      <c r="M32" s="544" t="n"/>
      <c r="N32" s="544" t="n"/>
      <c r="O32" s="544" t="n"/>
    </row>
    <row r="33" customFormat="1" s="144">
      <c r="A33" s="338" t="inlineStr">
        <is>
          <t>E-1MZ-541-D63-X10-Y12</t>
        </is>
      </c>
      <c r="B33" s="185" t="inlineStr">
        <is>
          <t>Пакет Дой-пак с дозатором 50.5% ДП 630 г  УП12 (0 до 25 С)</t>
        </is>
      </c>
      <c r="C33" s="272" t="inlineStr">
        <is>
          <t>630 г</t>
        </is>
      </c>
      <c r="D33" s="183" t="n">
        <v>12</v>
      </c>
      <c r="E33" s="181" t="n">
        <v>0.505</v>
      </c>
      <c r="F33" s="203" t="n">
        <v>0.015</v>
      </c>
      <c r="G33" s="409" t="n">
        <v>8</v>
      </c>
      <c r="H33" s="52" t="n">
        <v>80</v>
      </c>
      <c r="I33" s="85" t="n">
        <v>7.56</v>
      </c>
      <c r="J33" s="89" t="n">
        <v>8.02</v>
      </c>
      <c r="K33" s="544" t="n"/>
      <c r="L33" s="544" t="n"/>
      <c r="M33" s="544" t="n"/>
      <c r="N33" s="544" t="n"/>
      <c r="O33" s="544" t="n"/>
    </row>
    <row r="34" customFormat="1" s="144">
      <c r="A34" s="338" t="inlineStr">
        <is>
          <t>E-2MC-329-D63-X20-Y12</t>
        </is>
      </c>
      <c r="B34" s="650" t="inlineStr">
        <is>
          <t>Пакет Дой-пак с дозатором 40%</t>
        </is>
      </c>
      <c r="C34" s="643" t="inlineStr">
        <is>
          <t>630 г</t>
        </is>
      </c>
      <c r="D34" s="644" t="n">
        <v>12</v>
      </c>
      <c r="E34" s="645" t="n">
        <v>0.4</v>
      </c>
      <c r="F34" s="646" t="n">
        <v>0.015</v>
      </c>
      <c r="G34" s="647" t="n">
        <v>8</v>
      </c>
      <c r="H34" s="548" t="n">
        <v>80</v>
      </c>
      <c r="I34" s="648" t="n">
        <v>7.56</v>
      </c>
      <c r="J34" s="976" t="n">
        <v>8.02</v>
      </c>
      <c r="K34" s="544" t="n"/>
      <c r="L34" s="544" t="n"/>
      <c r="M34" s="544" t="n"/>
      <c r="N34" s="544" t="n"/>
      <c r="O34" s="544" t="n"/>
    </row>
    <row r="35" customFormat="1" s="144">
      <c r="A35" s="338" t="inlineStr">
        <is>
          <t>E-1MZ-267-D77-X00-Y10</t>
        </is>
      </c>
      <c r="B35" s="185" t="inlineStr">
        <is>
          <t>Пакет Дой-пак с дозатором</t>
        </is>
      </c>
      <c r="C35" s="272" t="inlineStr">
        <is>
          <t>770 г</t>
        </is>
      </c>
      <c r="D35" s="183" t="n">
        <v>10</v>
      </c>
      <c r="E35" s="181" t="n">
        <v>0.505</v>
      </c>
      <c r="F35" s="203" t="n">
        <v>0.015</v>
      </c>
      <c r="G35" s="409" t="n">
        <v>8</v>
      </c>
      <c r="H35" s="52" t="n">
        <v>80</v>
      </c>
      <c r="I35" s="85" t="n">
        <v>7.7</v>
      </c>
      <c r="J35" s="361" t="n">
        <v>8.6785</v>
      </c>
      <c r="K35" s="544" t="n">
        <v>256</v>
      </c>
      <c r="L35" s="544" t="n"/>
      <c r="M35" s="544" t="n"/>
      <c r="N35" s="544" t="n"/>
      <c r="O35" s="544" t="n"/>
    </row>
    <row r="36" customFormat="1" s="144">
      <c r="A36" s="338" t="inlineStr">
        <is>
          <t>E-2MC-329-V70-X00-Y12</t>
        </is>
      </c>
      <c r="B36" s="650" t="inlineStr">
        <is>
          <t>Майонезный соус Махеевъ "Провансаль" 40% ВЕДРО 700 г  УП12</t>
        </is>
      </c>
      <c r="C36" s="643" t="inlineStr">
        <is>
          <t>700 г</t>
        </is>
      </c>
      <c r="D36" s="644" t="n">
        <v>12</v>
      </c>
      <c r="E36" s="645" t="n">
        <v>0.4</v>
      </c>
      <c r="F36" s="646" t="n">
        <v>0.03</v>
      </c>
      <c r="G36" s="647" t="n">
        <v>9</v>
      </c>
      <c r="H36" s="548" t="n">
        <v>54</v>
      </c>
      <c r="I36" s="648" t="n">
        <v>8.4</v>
      </c>
      <c r="J36" s="976" t="n">
        <v>9.266400000000001</v>
      </c>
      <c r="K36" s="544" t="n"/>
      <c r="L36" s="544" t="n"/>
      <c r="M36" s="544" t="n"/>
      <c r="N36" s="544" t="n"/>
      <c r="O36" s="544" t="n"/>
    </row>
    <row r="37" customFormat="1" s="144">
      <c r="A37" s="338" t="inlineStr">
        <is>
          <t>E-1MZ-267-V80-X00-Y12</t>
        </is>
      </c>
      <c r="B37" s="185" t="inlineStr">
        <is>
          <t>Ведро пластиковое</t>
        </is>
      </c>
      <c r="C37" s="272" t="inlineStr">
        <is>
          <t>800 г</t>
        </is>
      </c>
      <c r="D37" s="183" t="n">
        <v>12</v>
      </c>
      <c r="E37" s="181" t="n">
        <v>0.505</v>
      </c>
      <c r="F37" s="203" t="n">
        <v>0.03</v>
      </c>
      <c r="G37" s="409" t="n">
        <v>9</v>
      </c>
      <c r="H37" s="52" t="n">
        <v>54</v>
      </c>
      <c r="I37" s="85" t="n">
        <v>9.6</v>
      </c>
      <c r="J37" s="361" t="n">
        <v>11.028</v>
      </c>
      <c r="K37" s="544" t="n"/>
      <c r="L37" s="544" t="n"/>
      <c r="M37" s="544" t="n"/>
      <c r="N37" s="544" t="n"/>
      <c r="O37" s="544" t="n"/>
    </row>
    <row r="38" customFormat="1" s="144">
      <c r="A38" s="338" t="inlineStr">
        <is>
          <t>E-1MZ-267-V01-X00-Y12</t>
        </is>
      </c>
      <c r="B38" s="185" t="inlineStr">
        <is>
          <t>Майонез Махеевъ "Провансаль" 50,5% Ведро 960 г  УП12</t>
        </is>
      </c>
      <c r="C38" s="272" t="inlineStr">
        <is>
          <t>960 г</t>
        </is>
      </c>
      <c r="D38" s="183" t="n">
        <v>12</v>
      </c>
      <c r="E38" s="181" t="n">
        <v>0.505</v>
      </c>
      <c r="F38" s="203" t="n">
        <v>0.03</v>
      </c>
      <c r="G38" s="409" t="n">
        <v>9</v>
      </c>
      <c r="H38" s="52" t="n">
        <v>54</v>
      </c>
      <c r="I38" s="85" t="n">
        <v>11.52</v>
      </c>
      <c r="J38" s="361" t="n">
        <v>12.39</v>
      </c>
      <c r="K38" s="544" t="n"/>
      <c r="L38" s="544" t="n"/>
      <c r="M38" s="544" t="n"/>
      <c r="N38" s="544" t="n"/>
      <c r="O38" s="544" t="n"/>
    </row>
    <row r="39" ht="13.5" customFormat="1" customHeight="1" s="144" thickBot="1">
      <c r="A39" s="338" t="n"/>
      <c r="B39" s="232" t="inlineStr">
        <is>
          <t>итого нетто майонез</t>
        </is>
      </c>
      <c r="C39" s="244" t="n"/>
      <c r="D39" s="224" t="n"/>
      <c r="E39" s="224" t="inlineStr">
        <is>
          <t>объем</t>
        </is>
      </c>
      <c r="F39" s="225">
        <f>SUMPRODUCT($F$29:$F$38,K29:K38)</f>
        <v/>
      </c>
      <c r="G39" s="225">
        <f>SUMPRODUCT($F$29:$F$38,L29:L38)</f>
        <v/>
      </c>
      <c r="H39" s="225">
        <f>SUMPRODUCT($F$29:$F$38,M29:M38)</f>
        <v/>
      </c>
      <c r="I39" s="225">
        <f>SUMPRODUCT($F$29:$F$38,N29:N38)</f>
        <v/>
      </c>
      <c r="J39" s="225">
        <f>SUMPRODUCT($F$29:$F$38,O29:O38)</f>
        <v/>
      </c>
      <c r="K39" s="412">
        <f>SUMPRODUCT($I$29:$I$38,K29:K38)</f>
        <v/>
      </c>
      <c r="L39" s="412">
        <f>SUMPRODUCT($I$29:$I$38,L29:L38)</f>
        <v/>
      </c>
      <c r="M39" s="412">
        <f>SUMPRODUCT($I$29:$I$38,M29:M38)</f>
        <v/>
      </c>
      <c r="N39" s="412">
        <f>SUMPRODUCT($I$29:$I$38,N29:N38)</f>
        <v/>
      </c>
      <c r="O39" s="412">
        <f>SUMPRODUCT($I$29:$I$38,O29:O38)</f>
        <v/>
      </c>
    </row>
    <row r="40" ht="13.5" customFormat="1" customHeight="1" s="144" thickBot="1">
      <c r="A40" s="338" t="n"/>
      <c r="B40" s="226" t="inlineStr">
        <is>
          <t>итого брутто</t>
        </is>
      </c>
      <c r="C40" s="227" t="n"/>
      <c r="D40" s="228" t="n"/>
      <c r="E40" s="228" t="n"/>
      <c r="F40" s="229" t="n"/>
      <c r="G40" s="228" t="n"/>
      <c r="H40" s="230" t="n"/>
      <c r="I40" s="230" t="n"/>
      <c r="J40" s="231" t="n"/>
      <c r="K40" s="43">
        <f>SUMPRODUCT($J$29:$J$38,K29:K38)</f>
        <v/>
      </c>
      <c r="L40" s="43">
        <f>SUMPRODUCT($J$29:$J$38,L29:L38)</f>
        <v/>
      </c>
      <c r="M40" s="43">
        <f>SUMPRODUCT($J$29:$J$38,M29:M38)</f>
        <v/>
      </c>
      <c r="N40" s="43">
        <f>SUMPRODUCT($J$29:$J$38,N29:N38)</f>
        <v/>
      </c>
      <c r="O40" s="43">
        <f>SUMPRODUCT($J$29:$J$38,O29:O38)</f>
        <v/>
      </c>
    </row>
    <row r="41" ht="13.5" customFormat="1" customHeight="1" s="144" thickBot="1">
      <c r="A41" s="338" t="n"/>
      <c r="B41" s="73" t="inlineStr">
        <is>
          <t xml:space="preserve"> Майонез "Махеевъ"  "Оливковый"  </t>
        </is>
      </c>
      <c r="C41" s="187" t="n"/>
      <c r="D41" s="55" t="n"/>
      <c r="E41" s="55" t="n"/>
      <c r="F41" s="207" t="n"/>
      <c r="G41" s="55" t="n"/>
      <c r="H41" s="55" t="n"/>
      <c r="I41" s="55" t="n"/>
      <c r="J41" s="170" t="n"/>
      <c r="K41" s="294" t="n"/>
      <c r="L41" s="294" t="n"/>
      <c r="M41" s="295" t="n"/>
      <c r="N41" s="295" t="n"/>
      <c r="O41" s="295" t="n"/>
    </row>
    <row r="42" customFormat="1" s="144">
      <c r="A42" s="338" t="inlineStr">
        <is>
          <t>E-1MZ-259-D19-X00-Y20</t>
        </is>
      </c>
      <c r="B42" s="99" t="inlineStr">
        <is>
          <t>Пакет Дой-пак с дозатором</t>
        </is>
      </c>
      <c r="C42" s="874" t="inlineStr">
        <is>
          <t>190 г</t>
        </is>
      </c>
      <c r="D42" s="100" t="n">
        <v>20</v>
      </c>
      <c r="E42" s="514" t="n">
        <v>0.67</v>
      </c>
      <c r="F42" s="448" t="n">
        <v>0.008999999999999999</v>
      </c>
      <c r="G42" s="48" t="n">
        <v>16</v>
      </c>
      <c r="H42" s="48" t="n">
        <v>144</v>
      </c>
      <c r="I42" s="92" t="n">
        <v>3.8</v>
      </c>
      <c r="J42" s="421" t="n">
        <v>4.2</v>
      </c>
      <c r="K42" s="425" t="n"/>
      <c r="L42" s="425" t="n"/>
      <c r="M42" s="425" t="n"/>
      <c r="N42" s="425" t="n"/>
      <c r="O42" s="425" t="n"/>
    </row>
    <row r="43" customFormat="1" s="144">
      <c r="A43" s="338" t="inlineStr">
        <is>
          <t>E-1MZ-259-D38-X00-Y20</t>
        </is>
      </c>
      <c r="B43" s="185" t="inlineStr">
        <is>
          <t>Пакет Дой-пак с дозатором</t>
        </is>
      </c>
      <c r="C43" s="272" t="inlineStr">
        <is>
          <t>380 г</t>
        </is>
      </c>
      <c r="D43" s="833" t="n">
        <v>20</v>
      </c>
      <c r="E43" s="58" t="n">
        <v>0.67</v>
      </c>
      <c r="F43" s="203" t="n">
        <v>0.015</v>
      </c>
      <c r="G43" s="409" t="n">
        <v>8</v>
      </c>
      <c r="H43" s="52" t="n">
        <v>80</v>
      </c>
      <c r="I43" s="85" t="n">
        <v>7.6</v>
      </c>
      <c r="J43" s="89" t="n">
        <v>8.618499999999999</v>
      </c>
      <c r="K43" s="544" t="n"/>
      <c r="L43" s="544" t="n"/>
      <c r="M43" s="544" t="n"/>
      <c r="N43" s="544" t="n"/>
      <c r="O43" s="544" t="n"/>
    </row>
    <row r="44" customFormat="1" s="144">
      <c r="A44" s="338" t="inlineStr">
        <is>
          <t>E-1MZ-258-D38-X00-Y20</t>
        </is>
      </c>
      <c r="B44" s="185" t="inlineStr">
        <is>
          <t>Пакет Дой-пак с дозатором 50.5%</t>
        </is>
      </c>
      <c r="C44" s="272" t="inlineStr">
        <is>
          <t>380 г</t>
        </is>
      </c>
      <c r="D44" s="833" t="n">
        <v>20</v>
      </c>
      <c r="E44" s="526" t="n">
        <v>0.505</v>
      </c>
      <c r="F44" s="203" t="n">
        <v>0.015</v>
      </c>
      <c r="G44" s="409" t="n">
        <v>8</v>
      </c>
      <c r="H44" s="52" t="n">
        <v>80</v>
      </c>
      <c r="I44" s="85" t="n">
        <v>7.6</v>
      </c>
      <c r="J44" s="89" t="n">
        <v>8.618499999999999</v>
      </c>
      <c r="K44" s="544" t="n"/>
      <c r="L44" s="544" t="n">
        <v>8</v>
      </c>
      <c r="M44" s="544" t="n"/>
      <c r="N44" s="544" t="n"/>
      <c r="O44" s="544" t="n"/>
    </row>
    <row r="45" customFormat="1" s="144">
      <c r="A45" s="338" t="inlineStr">
        <is>
          <t>E-1MZ-258-D77-X00-Y10</t>
        </is>
      </c>
      <c r="B45" s="185" t="inlineStr">
        <is>
          <t>Пакет Дой-пак с дозатором</t>
        </is>
      </c>
      <c r="C45" s="272" t="inlineStr">
        <is>
          <t>770 г</t>
        </is>
      </c>
      <c r="D45" s="833" t="n">
        <v>10</v>
      </c>
      <c r="E45" s="526" t="n">
        <v>0.505</v>
      </c>
      <c r="F45" s="203" t="n">
        <v>0.015</v>
      </c>
      <c r="G45" s="409" t="n">
        <v>8</v>
      </c>
      <c r="H45" s="52" t="n">
        <v>80</v>
      </c>
      <c r="I45" s="85" t="n">
        <v>7.7</v>
      </c>
      <c r="J45" s="89" t="n">
        <v>8.6785</v>
      </c>
      <c r="K45" s="544" t="n"/>
      <c r="L45" s="544" t="n">
        <v>24</v>
      </c>
      <c r="M45" s="544" t="n"/>
      <c r="N45" s="544" t="n"/>
      <c r="O45" s="544" t="n"/>
    </row>
    <row r="46" ht="13.5" customFormat="1" customHeight="1" s="144" thickBot="1">
      <c r="A46" s="338" t="inlineStr">
        <is>
          <t>E-1MZ-258-V80-X00-Y12</t>
        </is>
      </c>
      <c r="B46" s="101" t="inlineStr">
        <is>
          <t xml:space="preserve">Ведро пластиковое </t>
        </is>
      </c>
      <c r="C46" s="53" t="inlineStr">
        <is>
          <t>800 г</t>
        </is>
      </c>
      <c r="D46" s="54" t="n">
        <v>12</v>
      </c>
      <c r="E46" s="60" t="n">
        <v>0.505</v>
      </c>
      <c r="F46" s="204" t="n">
        <v>0.03</v>
      </c>
      <c r="G46" s="18" t="n">
        <v>9</v>
      </c>
      <c r="H46" s="35" t="n">
        <v>54</v>
      </c>
      <c r="I46" s="63" t="n">
        <v>9.6</v>
      </c>
      <c r="J46" s="171" t="n">
        <v>11.028</v>
      </c>
      <c r="K46" s="103" t="n"/>
      <c r="L46" s="103" t="n"/>
      <c r="M46" s="103" t="n"/>
      <c r="N46" s="103" t="n"/>
      <c r="O46" s="103" t="n"/>
    </row>
    <row r="47" ht="13.5" customFormat="1" customHeight="1" s="144" thickBot="1">
      <c r="A47" s="338" t="n"/>
      <c r="B47" s="222" t="inlineStr">
        <is>
          <t>итого нетто майонез</t>
        </is>
      </c>
      <c r="C47" s="233" t="n"/>
      <c r="D47" s="224" t="n"/>
      <c r="E47" s="224" t="inlineStr">
        <is>
          <t>объем</t>
        </is>
      </c>
      <c r="F47" s="225">
        <f>SUMPRODUCT($F$42:$F$46,K42:K46)</f>
        <v/>
      </c>
      <c r="G47" s="225">
        <f>SUMPRODUCT($F$42:$F$46,L42:L46)</f>
        <v/>
      </c>
      <c r="H47" s="225">
        <f>SUMPRODUCT($F$42:$F$46,M42:M46)</f>
        <v/>
      </c>
      <c r="I47" s="225">
        <f>SUMPRODUCT($F$42:$F$46,N42:N46)</f>
        <v/>
      </c>
      <c r="J47" s="225">
        <f>SUMPRODUCT($F$42:$F$46,O42:O46)</f>
        <v/>
      </c>
      <c r="K47" s="412">
        <f>SUMPRODUCT($I$42:$I$46,K42:K46)</f>
        <v/>
      </c>
      <c r="L47" s="412">
        <f>SUMPRODUCT($I$42:$I$46,L42:L46)</f>
        <v/>
      </c>
      <c r="M47" s="412">
        <f>SUMPRODUCT($I$42:$I$46,M42:M46)</f>
        <v/>
      </c>
      <c r="N47" s="412">
        <f>SUMPRODUCT($I$42:$I$46,N42:N46)</f>
        <v/>
      </c>
      <c r="O47" s="412">
        <f>SUMPRODUCT($I$42:$I$46,O42:O46)</f>
        <v/>
      </c>
    </row>
    <row r="48" ht="13.5" customFormat="1" customHeight="1" s="144" thickBot="1">
      <c r="A48" s="338" t="n"/>
      <c r="B48" s="226" t="inlineStr">
        <is>
          <t>итого брутто</t>
        </is>
      </c>
      <c r="C48" s="227" t="n"/>
      <c r="D48" s="228" t="n"/>
      <c r="E48" s="228" t="n"/>
      <c r="F48" s="229" t="n"/>
      <c r="G48" s="228" t="n"/>
      <c r="H48" s="230" t="n"/>
      <c r="I48" s="230" t="n"/>
      <c r="J48" s="231" t="n"/>
      <c r="K48" s="43">
        <f>SUMPRODUCT($J$42:$J$46,K42:K46)</f>
        <v/>
      </c>
      <c r="L48" s="43">
        <f>SUMPRODUCT($J$42:$J$46,L42:L46)</f>
        <v/>
      </c>
      <c r="M48" s="43">
        <f>SUMPRODUCT($J$42:$J$46,M42:M46)</f>
        <v/>
      </c>
      <c r="N48" s="43">
        <f>SUMPRODUCT($J$42:$J$46,N42:N46)</f>
        <v/>
      </c>
      <c r="O48" s="43">
        <f>SUMPRODUCT($J$42:$J$46,O42:O46)</f>
        <v/>
      </c>
    </row>
    <row r="49" ht="13.5" customFormat="1" customHeight="1" s="144" thickBot="1">
      <c r="A49" s="338" t="n"/>
      <c r="B49" s="64" t="inlineStr">
        <is>
          <t>Майонез "Махеевъ"  "Провансаль" (белый)</t>
        </is>
      </c>
      <c r="C49" s="65" t="n"/>
      <c r="D49" s="55" t="n"/>
      <c r="E49" s="55" t="n"/>
      <c r="F49" s="207" t="n"/>
      <c r="G49" s="55" t="n"/>
      <c r="H49" s="55" t="n"/>
      <c r="I49" s="55" t="n"/>
      <c r="J49" s="170" t="n"/>
      <c r="K49" s="294" t="n"/>
      <c r="L49" s="294" t="n"/>
      <c r="M49" s="295" t="n"/>
      <c r="N49" s="295" t="n"/>
      <c r="O49" s="295" t="n"/>
    </row>
    <row r="50" customFormat="1" s="144">
      <c r="A50" s="338" t="inlineStr">
        <is>
          <t>E-1MZ-268-D19-X00-Y20</t>
        </is>
      </c>
      <c r="B50" s="99" t="inlineStr">
        <is>
          <t>Пакет Дой-пак с дозатором</t>
        </is>
      </c>
      <c r="C50" s="874" t="inlineStr">
        <is>
          <t>190 г</t>
        </is>
      </c>
      <c r="D50" s="100" t="n">
        <v>20</v>
      </c>
      <c r="E50" s="526" t="n">
        <v>0.505</v>
      </c>
      <c r="F50" s="448" t="n">
        <v>0.008999999999999999</v>
      </c>
      <c r="G50" s="48" t="n">
        <v>16</v>
      </c>
      <c r="H50" s="48" t="n">
        <v>144</v>
      </c>
      <c r="I50" s="92" t="n">
        <v>3.8</v>
      </c>
      <c r="J50" s="421" t="n">
        <v>4.2</v>
      </c>
      <c r="K50" s="425" t="n"/>
      <c r="L50" s="425" t="n">
        <v>32</v>
      </c>
      <c r="M50" s="425" t="n"/>
      <c r="N50" s="425" t="n"/>
      <c r="O50" s="425" t="n"/>
    </row>
    <row r="51" customFormat="1" s="144">
      <c r="A51" s="338" t="inlineStr">
        <is>
          <t>E-1MZ-268-D38-X00-Y20</t>
        </is>
      </c>
      <c r="B51" s="185" t="inlineStr">
        <is>
          <t>Пакет Дой-пак с дозатором</t>
        </is>
      </c>
      <c r="C51" s="62" t="inlineStr">
        <is>
          <t>380 г</t>
        </is>
      </c>
      <c r="D51" s="188" t="n">
        <v>20</v>
      </c>
      <c r="E51" s="526" t="n">
        <v>0.505</v>
      </c>
      <c r="F51" s="203" t="n">
        <v>0.015</v>
      </c>
      <c r="G51" s="409" t="n">
        <v>8</v>
      </c>
      <c r="H51" s="52" t="n">
        <v>80</v>
      </c>
      <c r="I51" s="85" t="n">
        <v>7.6</v>
      </c>
      <c r="J51" s="89" t="n">
        <v>8.618499999999999</v>
      </c>
      <c r="K51" s="544" t="n"/>
      <c r="L51" s="544" t="n">
        <v>40</v>
      </c>
      <c r="M51" s="544" t="n"/>
      <c r="N51" s="544" t="n"/>
      <c r="O51" s="544" t="n"/>
    </row>
    <row r="52" customFormat="1" s="144">
      <c r="A52" s="338" t="inlineStr">
        <is>
          <t>E-1MZ-268-D77-X00-Y10</t>
        </is>
      </c>
      <c r="B52" s="185" t="inlineStr">
        <is>
          <t>Пакет Дой-пак с дозатором</t>
        </is>
      </c>
      <c r="C52" s="29" t="inlineStr">
        <is>
          <t>770 г</t>
        </is>
      </c>
      <c r="D52" s="188" t="n">
        <v>10</v>
      </c>
      <c r="E52" s="526" t="n">
        <v>0.505</v>
      </c>
      <c r="F52" s="203" t="n">
        <v>0.015</v>
      </c>
      <c r="G52" s="409" t="n">
        <v>8</v>
      </c>
      <c r="H52" s="52" t="n">
        <v>80</v>
      </c>
      <c r="I52" s="85" t="n">
        <v>7.7</v>
      </c>
      <c r="J52" s="89" t="n">
        <v>8.6785</v>
      </c>
      <c r="K52" s="544" t="n"/>
      <c r="L52" s="544" t="n"/>
      <c r="M52" s="544" t="n"/>
      <c r="N52" s="544" t="n"/>
      <c r="O52" s="544" t="n"/>
    </row>
    <row r="53" customFormat="1" s="144">
      <c r="A53" s="338" t="inlineStr">
        <is>
          <t>E-1MZ-267-D01-X00-Y8</t>
        </is>
      </c>
      <c r="B53" s="740" t="inlineStr">
        <is>
          <t>Майонез Махеевъ "Провансаль" 50,5% Белый ДП</t>
        </is>
      </c>
      <c r="C53" s="980" t="inlineStr">
        <is>
          <t>1000 г</t>
        </is>
      </c>
      <c r="D53" s="742" t="n">
        <v>8</v>
      </c>
      <c r="E53" s="526" t="n">
        <v>0.505</v>
      </c>
      <c r="F53" s="203" t="n">
        <v>0.015</v>
      </c>
      <c r="G53" s="747" t="n">
        <v>8</v>
      </c>
      <c r="H53" s="52" t="n">
        <v>64</v>
      </c>
      <c r="I53" s="85" t="n">
        <v>8</v>
      </c>
      <c r="J53" s="89" t="n">
        <v>8.58</v>
      </c>
      <c r="K53" s="544" t="n"/>
      <c r="L53" s="544" t="n"/>
      <c r="M53" s="544" t="n"/>
      <c r="N53" s="544" t="n"/>
      <c r="O53" s="544" t="n"/>
    </row>
    <row r="54" ht="13.5" customFormat="1" customHeight="1" s="144" thickBot="1">
      <c r="A54" s="338" t="inlineStr">
        <is>
          <t>E-1MZ-268-V80-X00-Y12</t>
        </is>
      </c>
      <c r="B54" s="31" t="inlineStr">
        <is>
          <t xml:space="preserve">Ведро пластиковое </t>
        </is>
      </c>
      <c r="C54" s="53" t="inlineStr">
        <is>
          <t>800 г</t>
        </is>
      </c>
      <c r="D54" s="33" t="n">
        <v>12</v>
      </c>
      <c r="E54" s="60" t="n">
        <v>0.505</v>
      </c>
      <c r="F54" s="204" t="n">
        <v>0.03</v>
      </c>
      <c r="G54" s="18" t="n">
        <v>9</v>
      </c>
      <c r="H54" s="69" t="n">
        <v>54</v>
      </c>
      <c r="I54" s="85" t="n">
        <v>9.6</v>
      </c>
      <c r="J54" s="89" t="n">
        <v>11.028</v>
      </c>
      <c r="K54" s="103" t="n"/>
      <c r="L54" s="103" t="n"/>
      <c r="M54" s="103" t="n"/>
      <c r="N54" s="103" t="n"/>
      <c r="O54" s="103" t="n"/>
    </row>
    <row r="55" ht="13.5" customFormat="1" customHeight="1" s="144" thickBot="1">
      <c r="A55" s="338" t="n"/>
      <c r="B55" s="222" t="inlineStr">
        <is>
          <t>итого нетто майонез</t>
        </is>
      </c>
      <c r="C55" s="223" t="n"/>
      <c r="D55" s="224" t="n"/>
      <c r="E55" s="224" t="inlineStr">
        <is>
          <t>объем</t>
        </is>
      </c>
      <c r="F55" s="225">
        <f>SUMPRODUCT($F$50:$F$54,K50:K54)</f>
        <v/>
      </c>
      <c r="G55" s="225">
        <f>SUMPRODUCT($F$50:$F$54,L50:L54)</f>
        <v/>
      </c>
      <c r="H55" s="225">
        <f>SUMPRODUCT($F$50:$F$54,M50:M54)</f>
        <v/>
      </c>
      <c r="I55" s="225">
        <f>SUMPRODUCT($F$50:$F$54,N50:N54)</f>
        <v/>
      </c>
      <c r="J55" s="225">
        <f>SUMPRODUCT($F$50:$F$54,O50:O54)</f>
        <v/>
      </c>
      <c r="K55" s="412">
        <f>SUMPRODUCT($I$50:$I$54,K50:K54)</f>
        <v/>
      </c>
      <c r="L55" s="412">
        <f>SUMPRODUCT($I$50:$I$54,L50:L54)</f>
        <v/>
      </c>
      <c r="M55" s="412">
        <f>SUMPRODUCT($I$50:$I$54,M50:M54)</f>
        <v/>
      </c>
      <c r="N55" s="412">
        <f>SUMPRODUCT($I$50:$I$54,N50:N54)</f>
        <v/>
      </c>
      <c r="O55" s="412">
        <f>SUMPRODUCT($I$50:$I$54,O50:O54)</f>
        <v/>
      </c>
    </row>
    <row r="56" ht="13.5" customFormat="1" customHeight="1" s="144" thickBot="1">
      <c r="A56" s="338" t="n"/>
      <c r="B56" s="226" t="inlineStr">
        <is>
          <t>итого брутто</t>
        </is>
      </c>
      <c r="C56" s="227" t="n"/>
      <c r="D56" s="228" t="n"/>
      <c r="E56" s="228" t="n"/>
      <c r="F56" s="229" t="n"/>
      <c r="G56" s="228" t="n"/>
      <c r="H56" s="230" t="n"/>
      <c r="I56" s="230" t="n"/>
      <c r="J56" s="231" t="n"/>
      <c r="K56" s="43">
        <f>SUMPRODUCT($J$50:$J$54,K50:K54)</f>
        <v/>
      </c>
      <c r="L56" s="43">
        <f>SUMPRODUCT($J$50:$J$54,L50:L54)</f>
        <v/>
      </c>
      <c r="M56" s="43">
        <f>SUMPRODUCT($J$50:$J$54,M50:M54)</f>
        <v/>
      </c>
      <c r="N56" s="43">
        <f>SUMPRODUCT($J$50:$J$54,N50:N54)</f>
        <v/>
      </c>
      <c r="O56" s="43">
        <f>SUMPRODUCT($J$50:$J$54,O50:O54)</f>
        <v/>
      </c>
    </row>
    <row r="57" ht="13.5" customFormat="1" customHeight="1" s="144" thickBot="1">
      <c r="A57" s="338" t="n"/>
      <c r="B57" s="73" t="inlineStr">
        <is>
          <t xml:space="preserve">Майонез "Махеевъ"  3 кг </t>
        </is>
      </c>
      <c r="C57" s="65" t="n"/>
      <c r="D57" s="55" t="n"/>
      <c r="E57" s="55" t="n"/>
      <c r="F57" s="207" t="n"/>
      <c r="G57" s="55" t="n"/>
      <c r="H57" s="55" t="n"/>
      <c r="I57" s="55" t="n"/>
      <c r="J57" s="170" t="n"/>
      <c r="K57" s="294" t="n"/>
      <c r="L57" s="294" t="n"/>
      <c r="M57" s="295" t="n"/>
      <c r="N57" s="295" t="n"/>
      <c r="O57" s="295" t="n"/>
    </row>
    <row r="58" hidden="1" ht="13.5" customFormat="1" customHeight="1" s="144" thickBot="1">
      <c r="A58" s="338" t="n"/>
      <c r="B58" s="748" t="inlineStr">
        <is>
          <t>Майонез среднекал. Махеевъ "С перепелиным яйцом" ВЕДРО 3 кг ТОЛЬКО ДЛЯ ВЭД!!!!!!! (Монголия)</t>
        </is>
      </c>
      <c r="C58" s="76" t="inlineStr">
        <is>
          <t>3 кг</t>
        </is>
      </c>
      <c r="D58" s="77" t="n">
        <v>4</v>
      </c>
      <c r="E58" s="78" t="n">
        <v>0.505</v>
      </c>
      <c r="F58" s="749" t="n">
        <v>0.017</v>
      </c>
      <c r="G58" s="750" t="n">
        <v>9</v>
      </c>
      <c r="H58" s="79" t="n">
        <v>36</v>
      </c>
      <c r="I58" s="79" t="n">
        <v>12</v>
      </c>
      <c r="J58" s="751" t="n">
        <v>13.686</v>
      </c>
      <c r="K58" s="544" t="n"/>
      <c r="L58" s="544" t="n"/>
      <c r="M58" s="544" t="n"/>
      <c r="N58" s="544" t="n"/>
      <c r="O58" s="544" t="n"/>
    </row>
    <row r="59" ht="13.5" customFormat="1" customHeight="1" s="144" thickBot="1">
      <c r="A59" s="338" t="inlineStr">
        <is>
          <t>E-1MZ-267-V30-X00-Y4</t>
        </is>
      </c>
      <c r="B59" s="798" t="inlineStr">
        <is>
          <t xml:space="preserve">Майонез Махеевъ "Провансаль" 50,5% Ведро 3 кг  </t>
        </is>
      </c>
      <c r="C59" s="797" t="inlineStr">
        <is>
          <t>3 кг</t>
        </is>
      </c>
      <c r="D59" s="77" t="n">
        <v>4</v>
      </c>
      <c r="E59" s="78" t="n">
        <v>0.505</v>
      </c>
      <c r="F59" s="749" t="n">
        <v>0.017</v>
      </c>
      <c r="G59" s="750" t="n">
        <v>9</v>
      </c>
      <c r="H59" s="79" t="n">
        <v>36</v>
      </c>
      <c r="I59" s="79" t="n">
        <v>12</v>
      </c>
      <c r="J59" s="751" t="n">
        <v>13.686</v>
      </c>
      <c r="K59" s="576" t="n"/>
      <c r="L59" s="576" t="n"/>
      <c r="M59" s="576" t="n"/>
      <c r="N59" s="576" t="n"/>
      <c r="O59" s="544" t="n"/>
    </row>
    <row r="60" ht="13.5" customFormat="1" customHeight="1" s="144" thickBot="1">
      <c r="A60" s="338" t="n"/>
      <c r="B60" s="232" t="inlineStr">
        <is>
          <t>итого нетто майонез</t>
        </is>
      </c>
      <c r="C60" s="223" t="n"/>
      <c r="D60" s="224" t="n"/>
      <c r="E60" s="224" t="inlineStr">
        <is>
          <t>объем</t>
        </is>
      </c>
      <c r="F60" s="225">
        <f>SUMPRODUCT(F57:F59,K57:K59)</f>
        <v/>
      </c>
      <c r="G60" s="225">
        <f>SUMPRODUCT($F$57:$F$59,L57:L59)</f>
        <v/>
      </c>
      <c r="H60" s="225">
        <f>SUMPRODUCT($F$57:$F$59,M57:M59)</f>
        <v/>
      </c>
      <c r="I60" s="225">
        <f>SUMPRODUCT($F$50:$F$54,N55:N59)</f>
        <v/>
      </c>
      <c r="J60" s="225">
        <f>SUMPRODUCT($F$57:$F$59,O57:O59)</f>
        <v/>
      </c>
      <c r="K60" s="412">
        <f>SUMPRODUCT($I$57:$I$59,K57:K59)</f>
        <v/>
      </c>
      <c r="L60" s="412">
        <f>SUMPRODUCT($I$57:$I$59,L57:L59)</f>
        <v/>
      </c>
      <c r="M60" s="412">
        <f>SUMPRODUCT($I$57:$I$59,M57:M59)</f>
        <v/>
      </c>
      <c r="N60" s="412">
        <f>SUMPRODUCT($I$57:$I$59,N57:N59)</f>
        <v/>
      </c>
      <c r="O60" s="412">
        <f>SUMPRODUCT($I$57:$I$59,O57:O59)</f>
        <v/>
      </c>
    </row>
    <row r="61" ht="13.5" customFormat="1" customHeight="1" s="144" thickBot="1">
      <c r="A61" s="338" t="n"/>
      <c r="B61" s="226" t="inlineStr">
        <is>
          <t>итого брутто</t>
        </is>
      </c>
      <c r="C61" s="227" t="n"/>
      <c r="D61" s="228" t="n"/>
      <c r="E61" s="228" t="n"/>
      <c r="F61" s="229" t="n"/>
      <c r="G61" s="228" t="n"/>
      <c r="H61" s="230" t="n"/>
      <c r="I61" s="230" t="n"/>
      <c r="J61" s="231" t="n"/>
      <c r="K61" s="43">
        <f>SUMPRODUCT($J$57:$J$59,K57:K59)</f>
        <v/>
      </c>
      <c r="L61" s="43">
        <f>SUMPRODUCT($J$57:$J$59,L57:L59)</f>
        <v/>
      </c>
      <c r="M61" s="43">
        <f>SUMPRODUCT($J$57:$J$59,M57:M59)</f>
        <v/>
      </c>
      <c r="N61" s="43">
        <f>SUMPRODUCT($J$57:$J$59,N57:N59)</f>
        <v/>
      </c>
      <c r="O61" s="43">
        <f>SUMPRODUCT($J$57:$J$59,O57:O59)</f>
        <v/>
      </c>
    </row>
    <row r="62" ht="13.5" customFormat="1" customHeight="1" s="144" thickBot="1">
      <c r="A62" s="338" t="n"/>
      <c r="B62" s="73" t="inlineStr">
        <is>
          <t>HoReCa</t>
        </is>
      </c>
      <c r="C62" s="187" t="n"/>
      <c r="D62" s="55" t="n"/>
      <c r="E62" s="55" t="n"/>
      <c r="F62" s="207" t="n"/>
      <c r="G62" s="55" t="n"/>
      <c r="H62" s="55" t="n"/>
      <c r="I62" s="55" t="n"/>
      <c r="J62" s="170" t="n"/>
      <c r="K62" s="294" t="n"/>
      <c r="L62" s="294" t="n"/>
      <c r="M62" s="295" t="n"/>
      <c r="N62" s="295" t="n"/>
      <c r="O62" s="295" t="n"/>
    </row>
    <row r="63" customFormat="1" s="144">
      <c r="A63" s="864" t="inlineStr">
        <is>
          <t>E-1MZ-402-V94-X00-Y1</t>
        </is>
      </c>
      <c r="B63" s="835" t="inlineStr">
        <is>
          <t>Майонез "Махеевъ"  "Провансаль"  HoReCa" 67% Белый Ведро 9,4 кг</t>
        </is>
      </c>
      <c r="C63" s="874" t="inlineStr">
        <is>
          <t>9,4 кг</t>
        </is>
      </c>
      <c r="D63" s="80" t="inlineStr">
        <is>
          <t>разлив</t>
        </is>
      </c>
      <c r="E63" s="190" t="n">
        <v>0.67</v>
      </c>
      <c r="F63" s="448" t="n">
        <v>0.019</v>
      </c>
      <c r="G63" s="875" t="n">
        <v>11</v>
      </c>
      <c r="H63" s="48" t="n">
        <v>44</v>
      </c>
      <c r="I63" s="92" t="n">
        <v>9.4</v>
      </c>
      <c r="J63" s="375" t="n">
        <v>10.35</v>
      </c>
      <c r="K63" s="425" t="n"/>
      <c r="L63" s="1023" t="n"/>
      <c r="M63" s="425" t="n"/>
      <c r="N63" s="425" t="n"/>
      <c r="O63" s="490" t="n"/>
    </row>
    <row r="64" customFormat="1" s="144">
      <c r="A64" s="864" t="inlineStr">
        <is>
          <t>E-1MZ-438-V94-X00-Y1</t>
        </is>
      </c>
      <c r="B64" s="1025" t="inlineStr">
        <is>
          <t>Майонез "Махеевъ"  "Провансаль"  HoReCa" 57% Белый Ведро 9,4 кг</t>
        </is>
      </c>
      <c r="C64" s="272" t="inlineStr">
        <is>
          <t>9,4 кг</t>
        </is>
      </c>
      <c r="D64" s="833" t="inlineStr">
        <is>
          <t>разлив</t>
        </is>
      </c>
      <c r="E64" s="526" t="n">
        <v>0.57</v>
      </c>
      <c r="F64" s="203" t="n">
        <v>0.019</v>
      </c>
      <c r="G64" s="409" t="n">
        <v>11</v>
      </c>
      <c r="H64" s="52" t="n">
        <v>44</v>
      </c>
      <c r="I64" s="85" t="n">
        <v>9.4</v>
      </c>
      <c r="J64" s="361" t="n">
        <v>10.35</v>
      </c>
      <c r="K64" s="544" t="n"/>
      <c r="L64" s="576" t="n"/>
      <c r="M64" s="544" t="n"/>
      <c r="N64" s="544" t="n"/>
      <c r="O64" s="578" t="n"/>
    </row>
    <row r="65" customFormat="1" s="144">
      <c r="A65" s="864" t="inlineStr">
        <is>
          <t>E-1MZ-401-V94-X00-Y1</t>
        </is>
      </c>
      <c r="B65" s="1025" t="inlineStr">
        <is>
          <t>Майонез "Махеевъ"  "Провансаль"  HoReCa" 50,5% Белый Ведро 9,4 кг</t>
        </is>
      </c>
      <c r="C65" s="272" t="inlineStr">
        <is>
          <t>9,4 кг</t>
        </is>
      </c>
      <c r="D65" s="833" t="inlineStr">
        <is>
          <t>разлив</t>
        </is>
      </c>
      <c r="E65" s="526" t="n">
        <v>0.505</v>
      </c>
      <c r="F65" s="203" t="n">
        <v>0.019</v>
      </c>
      <c r="G65" s="409" t="n">
        <v>11</v>
      </c>
      <c r="H65" s="52" t="n">
        <v>44</v>
      </c>
      <c r="I65" s="85" t="n">
        <v>9.4</v>
      </c>
      <c r="J65" s="361" t="n">
        <v>10.35</v>
      </c>
      <c r="K65" s="544" t="n"/>
      <c r="L65" s="576" t="n"/>
      <c r="M65" s="544" t="n"/>
      <c r="N65" s="544" t="n"/>
      <c r="O65" s="578" t="n"/>
    </row>
    <row r="66" customFormat="1" s="144">
      <c r="A66" s="864" t="inlineStr">
        <is>
          <t>E-1MZ-267-D01-X31-Y8</t>
        </is>
      </c>
      <c r="B66" s="1025" t="inlineStr">
        <is>
          <t>Майонез Махеевъ "Провансаль" 50,5% ДП 1000 г  УП8</t>
        </is>
      </c>
      <c r="C66" s="454" t="inlineStr">
        <is>
          <t>1000 г</t>
        </is>
      </c>
      <c r="D66" s="994" t="n">
        <v>8</v>
      </c>
      <c r="E66" s="526" t="n">
        <v>0.505</v>
      </c>
      <c r="F66" s="203" t="n">
        <v>0.015</v>
      </c>
      <c r="G66" s="409" t="n">
        <v>8</v>
      </c>
      <c r="H66" s="52" t="n">
        <v>64</v>
      </c>
      <c r="I66" s="85" t="n">
        <v>8</v>
      </c>
      <c r="J66" s="361" t="n">
        <v>8.58</v>
      </c>
      <c r="K66" s="544" t="n"/>
      <c r="L66" s="576" t="n"/>
      <c r="M66" s="544" t="n"/>
      <c r="N66" s="544" t="n"/>
      <c r="O66" s="578" t="n"/>
    </row>
    <row r="67" customFormat="1" s="144">
      <c r="A67" s="864" t="inlineStr">
        <is>
          <t>E-3SD-232-P00-X00-Y8</t>
        </is>
      </c>
      <c r="B67" s="1025" t="inlineStr">
        <is>
          <t>Соус Махеевъ "Барбекю" ДП 1000 г  УП8</t>
        </is>
      </c>
      <c r="C67" s="272" t="inlineStr">
        <is>
          <t>1000 г</t>
        </is>
      </c>
      <c r="D67" s="995" t="n">
        <v>8</v>
      </c>
      <c r="E67" s="526" t="n">
        <v>0.505</v>
      </c>
      <c r="F67" s="203" t="n">
        <v>0.015</v>
      </c>
      <c r="G67" s="409" t="n">
        <v>8</v>
      </c>
      <c r="H67" s="52" t="n">
        <v>64</v>
      </c>
      <c r="I67" s="85" t="n">
        <v>8</v>
      </c>
      <c r="J67" s="361" t="n">
        <v>8.58</v>
      </c>
      <c r="K67" s="577" t="n"/>
      <c r="L67" s="576" t="n"/>
      <c r="M67" s="576" t="n"/>
      <c r="N67" s="544" t="n"/>
      <c r="O67" s="578" t="n"/>
    </row>
    <row r="68" customFormat="1" s="144">
      <c r="A68" s="864" t="inlineStr">
        <is>
          <t>E-3SD-534-P00-X00-Y8</t>
        </is>
      </c>
      <c r="B68" s="1025" t="inlineStr">
        <is>
          <t>Соус Махеевъ "Манго-Чили" ДП 1000 г  УП8</t>
        </is>
      </c>
      <c r="C68" s="272" t="inlineStr">
        <is>
          <t>1000 г</t>
        </is>
      </c>
      <c r="D68" s="995" t="n">
        <v>8</v>
      </c>
      <c r="E68" s="526" t="n">
        <v>0.505</v>
      </c>
      <c r="F68" s="203" t="n">
        <v>0.015</v>
      </c>
      <c r="G68" s="409" t="n">
        <v>8</v>
      </c>
      <c r="H68" s="52" t="n">
        <v>64</v>
      </c>
      <c r="I68" s="85" t="n">
        <v>8</v>
      </c>
      <c r="J68" s="361" t="n">
        <v>8.58</v>
      </c>
      <c r="K68" s="577" t="n"/>
      <c r="L68" s="576" t="n"/>
      <c r="M68" s="576" t="n"/>
      <c r="N68" s="544" t="n"/>
      <c r="O68" s="578" t="n"/>
    </row>
    <row r="69" customFormat="1" s="144">
      <c r="A69" s="864" t="inlineStr">
        <is>
          <t>E-3SD-753-P00-X00-Y8</t>
        </is>
      </c>
      <c r="B69" s="1025" t="inlineStr">
        <is>
          <t>Соус Махеевъ "Сладкий Чили" ДП 1000 г  УП8</t>
        </is>
      </c>
      <c r="C69" s="272" t="inlineStr">
        <is>
          <t>1000 г</t>
        </is>
      </c>
      <c r="D69" s="995" t="n">
        <v>8</v>
      </c>
      <c r="E69" s="526" t="n">
        <v>0.505</v>
      </c>
      <c r="F69" s="203" t="n">
        <v>0.015</v>
      </c>
      <c r="G69" s="409" t="n">
        <v>8</v>
      </c>
      <c r="H69" s="52" t="n">
        <v>64</v>
      </c>
      <c r="I69" s="85" t="n">
        <v>8</v>
      </c>
      <c r="J69" s="361" t="n">
        <v>8.58</v>
      </c>
      <c r="K69" s="577" t="n"/>
      <c r="L69" s="576" t="n"/>
      <c r="M69" s="576" t="n"/>
      <c r="N69" s="544" t="n"/>
      <c r="O69" s="578" t="n"/>
    </row>
    <row r="70" customFormat="1" s="144">
      <c r="A70" s="864" t="inlineStr">
        <is>
          <t>E-3SD-282-P00-X00-Y8</t>
        </is>
      </c>
      <c r="B70" s="1025" t="inlineStr">
        <is>
          <t>Соус Махеевъ "Терияки" ДП 1000 г  УП8</t>
        </is>
      </c>
      <c r="C70" s="272" t="inlineStr">
        <is>
          <t>1000 г</t>
        </is>
      </c>
      <c r="D70" s="995" t="n">
        <v>8</v>
      </c>
      <c r="E70" s="526" t="n">
        <v>0.505</v>
      </c>
      <c r="F70" s="203" t="n">
        <v>0.015</v>
      </c>
      <c r="G70" s="409" t="n">
        <v>8</v>
      </c>
      <c r="H70" s="52" t="n">
        <v>64</v>
      </c>
      <c r="I70" s="85" t="n">
        <v>8</v>
      </c>
      <c r="J70" s="361" t="n">
        <v>8.58</v>
      </c>
      <c r="K70" s="577" t="n"/>
      <c r="L70" s="576" t="n"/>
      <c r="M70" s="576" t="n"/>
      <c r="N70" s="544" t="n"/>
      <c r="O70" s="578" t="n"/>
    </row>
    <row r="71" customFormat="1" s="144">
      <c r="A71" s="993" t="inlineStr">
        <is>
          <t>E-1KH-284-D01-X00-Y8</t>
        </is>
      </c>
      <c r="B71" s="1025" t="inlineStr">
        <is>
          <t>Кетчуп Махеевъ "Томатный" ДП 1000 г  УП8</t>
        </is>
      </c>
      <c r="C71" s="272" t="inlineStr">
        <is>
          <t>1000 г</t>
        </is>
      </c>
      <c r="D71" s="833" t="n">
        <v>8</v>
      </c>
      <c r="E71" s="526" t="n"/>
      <c r="F71" s="203" t="n">
        <v>0.014</v>
      </c>
      <c r="G71" s="409" t="n">
        <v>8</v>
      </c>
      <c r="H71" s="52" t="n">
        <v>64</v>
      </c>
      <c r="I71" s="85" t="n">
        <v>8</v>
      </c>
      <c r="J71" s="137" t="n">
        <v>8.58</v>
      </c>
      <c r="K71" s="577" t="n"/>
      <c r="L71" s="576" t="n"/>
      <c r="M71" s="576" t="n"/>
      <c r="N71" s="544" t="n"/>
      <c r="O71" s="578" t="n"/>
    </row>
    <row r="72" customFormat="1" s="144">
      <c r="A72" s="864" t="inlineStr">
        <is>
          <t>E-1GO-162-D01-X00-Y8</t>
        </is>
      </c>
      <c r="B72" s="888" t="inlineStr">
        <is>
          <t>Горчица "Зернистая" ДП 1000 г  УП8</t>
        </is>
      </c>
      <c r="C72" s="272" t="inlineStr">
        <is>
          <t>1000 г</t>
        </is>
      </c>
      <c r="D72" s="833" t="n">
        <v>8</v>
      </c>
      <c r="E72" s="526" t="n"/>
      <c r="F72" s="203" t="n">
        <v>0.014</v>
      </c>
      <c r="G72" s="409" t="n">
        <v>8</v>
      </c>
      <c r="H72" s="52" t="n">
        <v>64</v>
      </c>
      <c r="I72" s="85" t="n">
        <v>8</v>
      </c>
      <c r="J72" s="137" t="n">
        <v>8.58</v>
      </c>
      <c r="K72" s="577" t="n"/>
      <c r="L72" s="576" t="n"/>
      <c r="M72" s="576" t="n"/>
      <c r="N72" s="544" t="n"/>
      <c r="O72" s="578" t="n"/>
    </row>
    <row r="73" customFormat="1" s="144">
      <c r="A73" s="864" t="inlineStr">
        <is>
          <t>E-1DZ-252-D01-X00-Y8</t>
        </is>
      </c>
      <c r="B73" s="888" t="inlineStr">
        <is>
          <t>Джем Махеевъ "Малиновый" ДП 1000 г  УП8</t>
        </is>
      </c>
      <c r="C73" s="272" t="inlineStr">
        <is>
          <t>1000 г</t>
        </is>
      </c>
      <c r="D73" s="833" t="n">
        <v>8</v>
      </c>
      <c r="E73" s="526" t="n"/>
      <c r="F73" s="203" t="n">
        <v>0.014</v>
      </c>
      <c r="G73" s="409" t="n">
        <v>8</v>
      </c>
      <c r="H73" s="52" t="n">
        <v>64</v>
      </c>
      <c r="I73" s="85" t="n">
        <v>8</v>
      </c>
      <c r="J73" s="137" t="n">
        <v>8.58</v>
      </c>
      <c r="K73" s="577" t="n"/>
      <c r="L73" s="576" t="n"/>
      <c r="M73" s="576" t="n"/>
      <c r="N73" s="544" t="n"/>
      <c r="O73" s="578" t="n"/>
    </row>
    <row r="74" customFormat="1" s="144">
      <c r="A74" s="864" t="inlineStr">
        <is>
          <t>E-1DZ-228-D01-X00-Y8</t>
        </is>
      </c>
      <c r="B74" s="888" t="inlineStr">
        <is>
          <t>Джем Махеевъ "Абрикосовый" ДП 1000 г  УП8</t>
        </is>
      </c>
      <c r="C74" s="272" t="inlineStr">
        <is>
          <t>1000 г</t>
        </is>
      </c>
      <c r="D74" s="833" t="n">
        <v>8</v>
      </c>
      <c r="E74" s="526" t="n"/>
      <c r="F74" s="203" t="n">
        <v>0.014</v>
      </c>
      <c r="G74" s="409" t="n">
        <v>8</v>
      </c>
      <c r="H74" s="52" t="n">
        <v>64</v>
      </c>
      <c r="I74" s="85" t="n">
        <v>8</v>
      </c>
      <c r="J74" s="137" t="n">
        <v>8.58</v>
      </c>
      <c r="K74" s="576" t="n"/>
      <c r="L74" s="576" t="n"/>
      <c r="M74" s="576" t="n"/>
      <c r="N74" s="544" t="n"/>
      <c r="O74" s="578" t="n"/>
    </row>
    <row r="75" customFormat="1" s="144">
      <c r="A75" s="864" t="inlineStr">
        <is>
          <t>E-1DZ-244-D01-X00-Y8</t>
        </is>
      </c>
      <c r="B75" s="1025" t="inlineStr">
        <is>
          <t>Джем Махеевъ "Клубничный" ДП 1000 г  УП8</t>
        </is>
      </c>
      <c r="C75" s="272" t="inlineStr">
        <is>
          <t>1000 г</t>
        </is>
      </c>
      <c r="D75" s="833" t="n">
        <v>8</v>
      </c>
      <c r="E75" s="526" t="n"/>
      <c r="F75" s="203" t="n">
        <v>0.014</v>
      </c>
      <c r="G75" s="409" t="n">
        <v>8</v>
      </c>
      <c r="H75" s="52" t="n">
        <v>64</v>
      </c>
      <c r="I75" s="85" t="n">
        <v>8</v>
      </c>
      <c r="J75" s="137" t="n">
        <v>8.58</v>
      </c>
      <c r="K75" s="576" t="n"/>
      <c r="L75" s="576" t="n"/>
      <c r="M75" s="576" t="n"/>
      <c r="N75" s="544" t="n"/>
      <c r="O75" s="578" t="n"/>
    </row>
    <row r="76" ht="13.5" customFormat="1" customHeight="1" s="144" thickBot="1">
      <c r="A76" s="864" t="n"/>
      <c r="B76" s="839" t="n"/>
      <c r="C76" s="980" t="n"/>
      <c r="D76" s="981" t="n"/>
      <c r="E76" s="982" t="n"/>
      <c r="F76" s="983" t="n"/>
      <c r="G76" s="984" t="n"/>
      <c r="H76" s="981" t="n"/>
      <c r="I76" s="985" t="n"/>
      <c r="J76" s="986" t="n"/>
      <c r="K76" s="987" t="n"/>
      <c r="L76" s="987" t="n"/>
      <c r="M76" s="987" t="n"/>
      <c r="N76" s="103" t="n"/>
      <c r="O76" s="1024" t="n"/>
    </row>
    <row r="77" ht="13.5" customFormat="1" customHeight="1" s="144" thickBot="1">
      <c r="A77" s="338" t="n"/>
      <c r="B77" s="846" t="inlineStr">
        <is>
          <t>итого нетто майонез</t>
        </is>
      </c>
      <c r="C77" s="847" t="n"/>
      <c r="D77" s="848" t="n"/>
      <c r="E77" s="848" t="inlineStr">
        <is>
          <t>объем</t>
        </is>
      </c>
      <c r="F77" s="849">
        <f>SUMPRODUCT($F$63:$F$76,K63:K76)</f>
        <v/>
      </c>
      <c r="G77" s="849">
        <f>SUMPRODUCT($F$63:$F$76,L63:L76)</f>
        <v/>
      </c>
      <c r="H77" s="849">
        <f>SUMPRODUCT($F$63:$F$76,M63:M76)</f>
        <v/>
      </c>
      <c r="I77" s="849">
        <f>SUMPRODUCT($F$63:$F$76,N63:N76)</f>
        <v/>
      </c>
      <c r="J77" s="850">
        <f>SUMPRODUCT($F$63:$F$76,O63:O76)</f>
        <v/>
      </c>
      <c r="K77" s="38">
        <f>SUMPRODUCT($I$63:$I$76,K63:K76)</f>
        <v/>
      </c>
      <c r="L77" s="38">
        <f>SUMPRODUCT($I$63:$I$76,L63:L76)</f>
        <v/>
      </c>
      <c r="M77" s="38">
        <f>SUMPRODUCT($I$63:$I$76,M63:M76)</f>
        <v/>
      </c>
      <c r="N77" s="38">
        <f>SUMPRODUCT($I$63:$I$76,N63:N76)</f>
        <v/>
      </c>
      <c r="O77" s="38">
        <f>SUMPRODUCT($I$63:$I$76,O63:O76)</f>
        <v/>
      </c>
    </row>
    <row r="78" ht="13.5" customFormat="1" customHeight="1" s="144" thickBot="1">
      <c r="A78" s="338" t="n"/>
      <c r="B78" s="851" t="inlineStr">
        <is>
          <t>итого брутто</t>
        </is>
      </c>
      <c r="C78" s="227" t="n"/>
      <c r="D78" s="228" t="n"/>
      <c r="E78" s="228" t="n"/>
      <c r="F78" s="229" t="n"/>
      <c r="G78" s="228" t="n"/>
      <c r="H78" s="230" t="n"/>
      <c r="I78" s="230" t="n"/>
      <c r="J78" s="852" t="n"/>
      <c r="K78" s="43">
        <f>SUMPRODUCT($J$63:$J$76,K63:K76)</f>
        <v/>
      </c>
      <c r="L78" s="43">
        <f>SUMPRODUCT($J$63:$J$76,L63:L76)</f>
        <v/>
      </c>
      <c r="M78" s="43">
        <f>SUMPRODUCT($J$63:$J$76,M63:M76)</f>
        <v/>
      </c>
      <c r="N78" s="43">
        <f>SUMPRODUCT($J$63:$J$76,N63:N76)</f>
        <v/>
      </c>
      <c r="O78" s="43">
        <f>SUMPRODUCT($J$63:$J$76,O63:O76)</f>
        <v/>
      </c>
    </row>
    <row r="79" ht="13.5" customFormat="1" customHeight="1" s="144" thickBot="1">
      <c r="A79" s="338" t="n"/>
      <c r="B79" s="175" t="inlineStr">
        <is>
          <t xml:space="preserve">Майонез "Сметанный" 50,5% </t>
        </is>
      </c>
      <c r="C79" s="176" t="n"/>
      <c r="D79" s="358" t="n"/>
      <c r="E79" s="358" t="n"/>
      <c r="F79" s="210" t="n"/>
      <c r="G79" s="358" t="n"/>
      <c r="H79" s="358" t="n"/>
      <c r="I79" s="358" t="n"/>
      <c r="J79" s="178" t="n"/>
      <c r="K79" s="293" t="n"/>
      <c r="L79" s="293" t="n"/>
      <c r="M79" s="293" t="n"/>
      <c r="N79" s="293" t="n"/>
      <c r="O79" s="293" t="n"/>
    </row>
    <row r="80" customFormat="1" s="144">
      <c r="A80" s="338" t="inlineStr">
        <is>
          <t>E-1MZ-279-D38-X00-Y20</t>
        </is>
      </c>
      <c r="B80" s="651" t="inlineStr">
        <is>
          <t>Пакет Дой-пак с дозатором</t>
        </is>
      </c>
      <c r="C80" s="874" t="inlineStr">
        <is>
          <t>380 г</t>
        </is>
      </c>
      <c r="D80" s="100" t="n">
        <v>20</v>
      </c>
      <c r="E80" s="190" t="n">
        <v>0.505</v>
      </c>
      <c r="F80" s="448" t="n">
        <v>0.015</v>
      </c>
      <c r="G80" s="875" t="n">
        <v>8</v>
      </c>
      <c r="H80" s="48" t="n">
        <v>80</v>
      </c>
      <c r="I80" s="92" t="n">
        <v>7.6</v>
      </c>
      <c r="J80" s="375" t="n">
        <v>8.618499999999999</v>
      </c>
      <c r="K80" s="544" t="n"/>
      <c r="L80" s="544" t="n"/>
      <c r="M80" s="544" t="n"/>
      <c r="N80" s="544" t="n"/>
      <c r="O80" s="544" t="n"/>
    </row>
    <row r="81" ht="13.5" customFormat="1" customHeight="1" s="144" thickBot="1">
      <c r="A81" s="338" t="inlineStr">
        <is>
          <t>E-1MZ-279-D77-X00-Y10</t>
        </is>
      </c>
      <c r="B81" s="652" t="inlineStr">
        <is>
          <t>Пакет Дой-пак с дозатором</t>
        </is>
      </c>
      <c r="C81" s="271" t="inlineStr">
        <is>
          <t>770 г</t>
        </is>
      </c>
      <c r="D81" s="183" t="n">
        <v>10</v>
      </c>
      <c r="E81" s="526" t="n">
        <v>0.505</v>
      </c>
      <c r="F81" s="203" t="n">
        <v>0.015</v>
      </c>
      <c r="G81" s="409" t="n">
        <v>8</v>
      </c>
      <c r="H81" s="52" t="n">
        <v>80</v>
      </c>
      <c r="I81" s="85" t="n">
        <v>7.7</v>
      </c>
      <c r="J81" s="361" t="n">
        <v>8.6785</v>
      </c>
      <c r="K81" s="544" t="n"/>
      <c r="L81" s="544" t="n"/>
      <c r="M81" s="544" t="n"/>
      <c r="N81" s="544" t="n"/>
      <c r="O81" s="544" t="n"/>
    </row>
    <row r="82" ht="13.5" customFormat="1" customHeight="1" s="144" thickBot="1">
      <c r="A82" s="338" t="n"/>
      <c r="B82" s="232" t="inlineStr">
        <is>
          <t>итого нетто майонез</t>
        </is>
      </c>
      <c r="C82" s="233" t="n"/>
      <c r="D82" s="224" t="n"/>
      <c r="E82" s="224" t="inlineStr">
        <is>
          <t>объем</t>
        </is>
      </c>
      <c r="F82" s="225">
        <f>SUMPRODUCT($F$80:$F$81,K80:K81)</f>
        <v/>
      </c>
      <c r="G82" s="225">
        <f>SUMPRODUCT($F$80:$F$81,L80:L81)</f>
        <v/>
      </c>
      <c r="H82" s="225">
        <f>SUMPRODUCT($F$80:$F$81,M80:M81)</f>
        <v/>
      </c>
      <c r="I82" s="225">
        <f>SUMPRODUCT($F$80:$F$81,N80:N81)</f>
        <v/>
      </c>
      <c r="J82" s="225">
        <f>SUMPRODUCT($F$80:$F$81,O80:O81)</f>
        <v/>
      </c>
      <c r="K82" s="586">
        <f>SUMPRODUCT($I$80:$I$81,K80:K81)</f>
        <v/>
      </c>
      <c r="L82" s="586">
        <f>SUMPRODUCT($I$80:$I$81,L80:L81)</f>
        <v/>
      </c>
      <c r="M82" s="586">
        <f>SUMPRODUCT($I$80:$I$81,M80:M81)</f>
        <v/>
      </c>
      <c r="N82" s="587">
        <f>SUMPRODUCT($I$80:$I$81,N80:N81)</f>
        <v/>
      </c>
      <c r="O82" s="587">
        <f>SUMPRODUCT($I$80:$I$81,O80:O81)</f>
        <v/>
      </c>
    </row>
    <row r="83" ht="13.5" customFormat="1" customHeight="1" s="144" thickBot="1">
      <c r="A83" s="338" t="n"/>
      <c r="B83" s="226" t="inlineStr">
        <is>
          <t>итого брутто</t>
        </is>
      </c>
      <c r="C83" s="227" t="n"/>
      <c r="D83" s="228" t="n"/>
      <c r="E83" s="228" t="n"/>
      <c r="F83" s="229" t="n"/>
      <c r="G83" s="228" t="n"/>
      <c r="H83" s="230" t="n"/>
      <c r="I83" s="230" t="n"/>
      <c r="J83" s="231" t="n"/>
      <c r="K83" s="449">
        <f>SUMPRODUCT($J$80:$J$81,K80:K81)</f>
        <v/>
      </c>
      <c r="L83" s="449">
        <f>SUMPRODUCT($J$80:$J$81,L80:L81)</f>
        <v/>
      </c>
      <c r="M83" s="449">
        <f>SUMPRODUCT($J$80:$J$81,M80:M81)</f>
        <v/>
      </c>
      <c r="N83" s="449">
        <f>SUMPRODUCT($J$80:$J$81,N80:N81)</f>
        <v/>
      </c>
      <c r="O83" s="449">
        <f>SUMPRODUCT($J$80:$J$81,O80:O81)</f>
        <v/>
      </c>
    </row>
    <row r="84" ht="13.5" customFormat="1" customHeight="1" s="144" thickBot="1">
      <c r="A84" s="338" t="n"/>
      <c r="B84" s="876" t="inlineStr">
        <is>
          <t xml:space="preserve">Майонез " Добрая Хозяйка" </t>
        </is>
      </c>
      <c r="C84" s="877" t="n"/>
      <c r="D84" s="878" t="n"/>
      <c r="E84" s="878" t="n"/>
      <c r="F84" s="879" t="n"/>
      <c r="G84" s="878" t="n"/>
      <c r="H84" s="878" t="n"/>
      <c r="I84" s="878" t="n"/>
      <c r="J84" s="880" t="n"/>
      <c r="K84" s="450" t="n"/>
      <c r="L84" s="450" t="n"/>
      <c r="M84" s="450" t="n"/>
      <c r="N84" s="450" t="n"/>
      <c r="O84" s="451" t="n"/>
    </row>
    <row r="85" customFormat="1" s="144">
      <c r="A85" s="338" t="n"/>
      <c r="B85" s="99" t="inlineStr">
        <is>
          <t>Пакет Дой-пак с дозатором</t>
        </is>
      </c>
      <c r="C85" s="874" t="inlineStr">
        <is>
          <t>380 г</t>
        </is>
      </c>
      <c r="D85" s="100" t="n">
        <v>20</v>
      </c>
      <c r="E85" s="190" t="n">
        <v>0.505</v>
      </c>
      <c r="F85" s="448" t="n">
        <v>0.015</v>
      </c>
      <c r="G85" s="875" t="n">
        <v>8</v>
      </c>
      <c r="H85" s="48" t="n">
        <v>80</v>
      </c>
      <c r="I85" s="92" t="n">
        <v>7.6</v>
      </c>
      <c r="J85" s="375" t="n">
        <v>8.618499999999999</v>
      </c>
      <c r="K85" s="490" t="n"/>
      <c r="L85" s="425" t="n"/>
      <c r="M85" s="425" t="n"/>
      <c r="N85" s="425" t="n"/>
      <c r="O85" s="425" t="n"/>
    </row>
    <row r="86" customFormat="1" s="144">
      <c r="A86" s="338" t="inlineStr">
        <is>
          <t>E-1MZ-657-D63-X00-Y12</t>
        </is>
      </c>
      <c r="B86" s="740" t="inlineStr">
        <is>
          <t>Майонез "Провансаль Добрая Хозяйка" 50,5% ДП 630 г  УП12</t>
        </is>
      </c>
      <c r="C86" s="272" t="inlineStr">
        <is>
          <t>630 г</t>
        </is>
      </c>
      <c r="D86" s="183" t="n">
        <v>12</v>
      </c>
      <c r="E86" s="181" t="n">
        <v>0.505</v>
      </c>
      <c r="F86" s="203" t="n">
        <v>0.015</v>
      </c>
      <c r="G86" s="409" t="n">
        <v>8</v>
      </c>
      <c r="H86" s="52" t="n">
        <v>80</v>
      </c>
      <c r="I86" s="85" t="n">
        <v>7.56</v>
      </c>
      <c r="J86" s="361" t="n">
        <v>8.02</v>
      </c>
      <c r="K86" s="578" t="n"/>
      <c r="L86" s="544" t="n"/>
      <c r="M86" s="544" t="n"/>
      <c r="N86" s="544" t="n"/>
      <c r="O86" s="544" t="n"/>
    </row>
    <row r="87" ht="13.5" customFormat="1" customHeight="1" s="144" thickBot="1">
      <c r="A87" s="864" t="inlineStr">
        <is>
          <t>E-1MZ-658-D63-X00-Y12</t>
        </is>
      </c>
      <c r="B87" s="909" t="inlineStr">
        <is>
          <t>Майонез "С перепелиным яйцом Добрая Хозяйка" 50,5% ДП 630 г  УП12</t>
        </is>
      </c>
      <c r="C87" s="272" t="inlineStr">
        <is>
          <t>630 г</t>
        </is>
      </c>
      <c r="D87" s="183" t="n">
        <v>12</v>
      </c>
      <c r="E87" s="181" t="n">
        <v>0.505</v>
      </c>
      <c r="F87" s="203" t="n">
        <v>0.015</v>
      </c>
      <c r="G87" s="409" t="n">
        <v>8</v>
      </c>
      <c r="H87" s="52" t="n">
        <v>80</v>
      </c>
      <c r="I87" s="85" t="n">
        <v>7.56</v>
      </c>
      <c r="J87" s="361" t="n">
        <v>8.02</v>
      </c>
      <c r="K87" s="578" t="n"/>
      <c r="L87" s="544" t="n"/>
      <c r="M87" s="544" t="n"/>
      <c r="N87" s="544" t="n"/>
      <c r="O87" s="544" t="n"/>
    </row>
    <row r="88" hidden="1" ht="11.25" customFormat="1" customHeight="1" s="144" thickBot="1">
      <c r="A88" s="338" t="n"/>
      <c r="B88" s="101" t="inlineStr">
        <is>
          <t>Майонез "Провансаль с лимонным соком Добрая Хозяйка"</t>
        </is>
      </c>
      <c r="C88" s="863" t="inlineStr">
        <is>
          <t>770 г</t>
        </is>
      </c>
      <c r="D88" s="102" t="n">
        <v>10</v>
      </c>
      <c r="E88" s="60" t="n">
        <v>0.505</v>
      </c>
      <c r="F88" s="204" t="n">
        <v>0.015</v>
      </c>
      <c r="G88" s="18" t="n">
        <v>8</v>
      </c>
      <c r="H88" s="35" t="n">
        <v>80</v>
      </c>
      <c r="I88" s="63" t="n">
        <v>7.7</v>
      </c>
      <c r="J88" s="362" t="n">
        <v>8.6785</v>
      </c>
      <c r="K88" s="578" t="n"/>
      <c r="L88" s="544" t="n"/>
      <c r="M88" s="544" t="n"/>
      <c r="N88" s="544" t="n"/>
      <c r="O88" s="544" t="n"/>
    </row>
    <row r="89" ht="13.5" customFormat="1" customHeight="1" s="144" thickBot="1">
      <c r="A89" s="338" t="n"/>
      <c r="B89" s="232" t="inlineStr">
        <is>
          <t>итого нетто майонез</t>
        </is>
      </c>
      <c r="C89" s="233" t="n"/>
      <c r="D89" s="224" t="n"/>
      <c r="E89" s="224" t="inlineStr">
        <is>
          <t>объем</t>
        </is>
      </c>
      <c r="F89" s="225">
        <f>SUMPRODUCT($F$85:$F$88,K85:K88)</f>
        <v/>
      </c>
      <c r="G89" s="225">
        <f>SUMPRODUCT($F$85:$F$88,L85:L88)</f>
        <v/>
      </c>
      <c r="H89" s="225">
        <f>SUMPRODUCT($F$85:$F$88,M85:M88)</f>
        <v/>
      </c>
      <c r="I89" s="225">
        <f>SUMPRODUCT($F$85:$F$88,N85:N88)</f>
        <v/>
      </c>
      <c r="J89" s="225">
        <f>SUMPRODUCT($F$85:$F$88,O85:O88)</f>
        <v/>
      </c>
      <c r="K89" s="38">
        <f>SUMPRODUCT($I$85:$I$88,K85:K88)</f>
        <v/>
      </c>
      <c r="L89" s="38">
        <f>SUMPRODUCT($I$85:$I$88,L85:L88)</f>
        <v/>
      </c>
      <c r="M89" s="38">
        <f>SUMPRODUCT($I$85:$I$88,M85:M88)</f>
        <v/>
      </c>
      <c r="N89" s="38">
        <f>SUMPRODUCT($I$85:$I$88,N85:N88)</f>
        <v/>
      </c>
      <c r="O89" s="38">
        <f>SUMPRODUCT($I$85:$I$88,O85:O88)</f>
        <v/>
      </c>
    </row>
    <row r="90" ht="13.5" customFormat="1" customHeight="1" s="144" thickBot="1">
      <c r="A90" s="338" t="n"/>
      <c r="B90" s="226" t="inlineStr">
        <is>
          <t>итого брутто</t>
        </is>
      </c>
      <c r="C90" s="227" t="n"/>
      <c r="D90" s="228" t="n"/>
      <c r="E90" s="228" t="n"/>
      <c r="F90" s="229" t="n"/>
      <c r="G90" s="228" t="n"/>
      <c r="H90" s="230" t="n"/>
      <c r="I90" s="230" t="n"/>
      <c r="J90" s="231" t="n"/>
      <c r="K90" s="43">
        <f>SUMPRODUCT($J$85:$J$88,K85:K88)</f>
        <v/>
      </c>
      <c r="L90" s="43">
        <f>SUMPRODUCT($J$85:$J$88,L85:L88)</f>
        <v/>
      </c>
      <c r="M90" s="43">
        <f>SUMPRODUCT($J$85:$J$88,M85:M88)</f>
        <v/>
      </c>
      <c r="N90" s="43">
        <f>SUMPRODUCT($J$85:$J$88,N85:N88)</f>
        <v/>
      </c>
      <c r="O90" s="43">
        <f>SUMPRODUCT($J$85:$J$88,O85:O88)</f>
        <v/>
      </c>
    </row>
    <row r="91" hidden="1" customFormat="1" s="144">
      <c r="A91" s="338" t="n"/>
      <c r="B91" s="175" t="inlineStr">
        <is>
          <t xml:space="preserve">Майонез Махеевъ "Горчичный" 50,5% </t>
        </is>
      </c>
      <c r="C91" s="176" t="n"/>
      <c r="D91" s="358" t="n"/>
      <c r="E91" s="358" t="n"/>
      <c r="F91" s="210" t="n"/>
      <c r="G91" s="358" t="n"/>
      <c r="H91" s="358" t="n"/>
      <c r="I91" s="358" t="n"/>
      <c r="J91" s="178" t="n"/>
      <c r="K91" s="764" t="n"/>
      <c r="L91" s="764" t="n"/>
      <c r="M91" s="764" t="n"/>
      <c r="N91" s="764" t="n"/>
      <c r="O91" s="765" t="n"/>
    </row>
    <row r="92" hidden="1" ht="13.5" customFormat="1" customHeight="1" s="144" thickBot="1">
      <c r="A92" s="338" t="n"/>
      <c r="B92" s="101" t="inlineStr">
        <is>
          <t>Пакет Дой-пак с дозатором</t>
        </is>
      </c>
      <c r="C92" s="53" t="inlineStr">
        <is>
          <t>380 г</t>
        </is>
      </c>
      <c r="D92" s="102" t="n">
        <v>20</v>
      </c>
      <c r="E92" s="60" t="n">
        <v>0.505</v>
      </c>
      <c r="F92" s="204" t="n">
        <v>0.015</v>
      </c>
      <c r="G92" s="18" t="n">
        <v>8</v>
      </c>
      <c r="H92" s="35" t="n">
        <v>80</v>
      </c>
      <c r="I92" s="63" t="n">
        <v>7.6</v>
      </c>
      <c r="J92" s="362" t="n">
        <v>8.618499999999999</v>
      </c>
      <c r="K92" s="578" t="n"/>
      <c r="L92" s="544" t="n"/>
      <c r="M92" s="544" t="n"/>
      <c r="N92" s="544" t="n"/>
      <c r="O92" s="544" t="n"/>
    </row>
    <row r="93" hidden="1" ht="13.5" customFormat="1" customHeight="1" s="144" thickBot="1">
      <c r="A93" s="338" t="n"/>
      <c r="B93" s="232" t="inlineStr">
        <is>
          <t>итого нетто майонез</t>
        </is>
      </c>
      <c r="C93" s="233" t="n"/>
      <c r="D93" s="224" t="n"/>
      <c r="E93" s="224" t="inlineStr">
        <is>
          <t>объем</t>
        </is>
      </c>
      <c r="F93" s="225">
        <f>$F92*K92</f>
        <v/>
      </c>
      <c r="G93" s="225">
        <f>$F92*L92</f>
        <v/>
      </c>
      <c r="H93" s="225">
        <f>$F92*M92</f>
        <v/>
      </c>
      <c r="I93" s="225">
        <f>$F92*N92</f>
        <v/>
      </c>
      <c r="J93" s="225">
        <f>$F92*O92</f>
        <v/>
      </c>
      <c r="K93" s="38">
        <f>$I$92*K92</f>
        <v/>
      </c>
      <c r="L93" s="38">
        <f>$I$92*L92</f>
        <v/>
      </c>
      <c r="M93" s="38">
        <f>$I$92*M92</f>
        <v/>
      </c>
      <c r="N93" s="38">
        <f>$I$92*N92</f>
        <v/>
      </c>
      <c r="O93" s="38">
        <f>$I$92*O92</f>
        <v/>
      </c>
    </row>
    <row r="94" hidden="1" ht="13.5" customFormat="1" customHeight="1" s="144" thickBot="1">
      <c r="A94" s="338" t="n"/>
      <c r="B94" s="226" t="inlineStr">
        <is>
          <t>итого брутто</t>
        </is>
      </c>
      <c r="C94" s="227" t="n"/>
      <c r="D94" s="228" t="n"/>
      <c r="E94" s="228" t="n"/>
      <c r="F94" s="229" t="n"/>
      <c r="G94" s="228" t="n"/>
      <c r="H94" s="230" t="n"/>
      <c r="I94" s="230" t="n"/>
      <c r="J94" s="231" t="n"/>
      <c r="K94" s="43">
        <f>$J$92*K92</f>
        <v/>
      </c>
      <c r="L94" s="43">
        <f>$J$92*L92</f>
        <v/>
      </c>
      <c r="M94" s="43">
        <f>$J$92*M92</f>
        <v/>
      </c>
      <c r="N94" s="43">
        <f>$J$92*N92</f>
        <v/>
      </c>
      <c r="O94" s="43">
        <f>$J$92*O92</f>
        <v/>
      </c>
    </row>
    <row r="95" hidden="1" customFormat="1" s="144">
      <c r="A95" s="338" t="n"/>
      <c r="B95" s="358" t="inlineStr">
        <is>
          <t xml:space="preserve">          Майонез "Махеевъ"  "Салатный"                                                       </t>
        </is>
      </c>
      <c r="C95" s="359" t="n"/>
      <c r="D95" s="84" t="n"/>
      <c r="E95" s="84" t="n"/>
      <c r="F95" s="209" t="n"/>
      <c r="G95" s="84" t="n"/>
      <c r="H95" s="84" t="n"/>
      <c r="I95" s="84" t="n"/>
      <c r="J95" s="173" t="n"/>
      <c r="K95" s="294" t="n"/>
      <c r="L95" s="294" t="n"/>
      <c r="M95" s="295" t="n"/>
      <c r="N95" s="295" t="n"/>
      <c r="O95" s="295" t="n"/>
    </row>
    <row r="96" hidden="1" ht="15" customFormat="1" customHeight="1" s="144" thickBot="1">
      <c r="A96" s="338" t="n"/>
      <c r="B96" s="185" t="inlineStr">
        <is>
          <t>Майонезный соус Махеевъ "Салатный" 40% ДП 630 г  УП12</t>
        </is>
      </c>
      <c r="C96" s="272" t="inlineStr">
        <is>
          <t>630 г</t>
        </is>
      </c>
      <c r="D96" s="183" t="n">
        <v>12</v>
      </c>
      <c r="E96" s="181" t="n">
        <v>0.4</v>
      </c>
      <c r="F96" s="203" t="n">
        <v>0.015</v>
      </c>
      <c r="G96" s="409" t="n">
        <v>8</v>
      </c>
      <c r="H96" s="52" t="n">
        <v>80</v>
      </c>
      <c r="I96" s="85" t="n">
        <v>7.56</v>
      </c>
      <c r="J96" s="361" t="n">
        <v>8.02</v>
      </c>
      <c r="K96" s="544" t="n"/>
      <c r="L96" s="544" t="n"/>
      <c r="M96" s="544" t="n"/>
      <c r="N96" s="544" t="n"/>
      <c r="O96" s="544" t="n"/>
    </row>
    <row r="97" hidden="1" ht="13.5" customFormat="1" customHeight="1" s="144" thickBot="1">
      <c r="A97" s="338" t="n"/>
      <c r="B97" s="232" t="inlineStr">
        <is>
          <t>итого нетто майонез</t>
        </is>
      </c>
      <c r="C97" s="233" t="n"/>
      <c r="D97" s="224" t="n"/>
      <c r="E97" s="224" t="inlineStr">
        <is>
          <t>объем</t>
        </is>
      </c>
      <c r="F97" s="225">
        <f>$F96*K96</f>
        <v/>
      </c>
      <c r="G97" s="225">
        <f>$F96*L96</f>
        <v/>
      </c>
      <c r="H97" s="225">
        <f>$F96*M96</f>
        <v/>
      </c>
      <c r="I97" s="225">
        <f>$F96*N96</f>
        <v/>
      </c>
      <c r="J97" s="225">
        <f>$F96*O96</f>
        <v/>
      </c>
      <c r="K97" s="38">
        <f>$I$96*K96</f>
        <v/>
      </c>
      <c r="L97" s="38">
        <f>$I$92*L96</f>
        <v/>
      </c>
      <c r="M97" s="38">
        <f>$I$92*M96</f>
        <v/>
      </c>
      <c r="N97" s="38">
        <f>$I$92*N96</f>
        <v/>
      </c>
      <c r="O97" s="38">
        <f>$I$92*O96</f>
        <v/>
      </c>
    </row>
    <row r="98" hidden="1" ht="13.5" customFormat="1" customHeight="1" s="144" thickBot="1">
      <c r="A98" s="338" t="n"/>
      <c r="B98" s="226" t="inlineStr">
        <is>
          <t>итого брутто</t>
        </is>
      </c>
      <c r="C98" s="227" t="n"/>
      <c r="D98" s="228" t="n"/>
      <c r="E98" s="228" t="n"/>
      <c r="F98" s="229" t="n"/>
      <c r="G98" s="228" t="n"/>
      <c r="H98" s="230" t="n"/>
      <c r="I98" s="230" t="n"/>
      <c r="J98" s="231" t="n"/>
      <c r="K98" s="43">
        <f>$J$96*K96</f>
        <v/>
      </c>
      <c r="L98" s="43">
        <f>$J$92*L96</f>
        <v/>
      </c>
      <c r="M98" s="43">
        <f>$J$92*M96</f>
        <v/>
      </c>
      <c r="N98" s="43">
        <f>$J$92*N96</f>
        <v/>
      </c>
      <c r="O98" s="43">
        <f>$J$92*O96</f>
        <v/>
      </c>
    </row>
    <row r="99" ht="16.5" customFormat="1" customHeight="1" s="144" thickBot="1">
      <c r="A99" s="338" t="n"/>
      <c r="B99" s="282" t="inlineStr">
        <is>
          <t>СОУСЫ</t>
        </is>
      </c>
      <c r="C99" s="235" t="n"/>
      <c r="D99" s="84" t="n"/>
      <c r="E99" s="84" t="n"/>
      <c r="F99" s="209" t="n"/>
      <c r="G99" s="84" t="n"/>
      <c r="H99" s="84" t="n"/>
      <c r="I99" s="84" t="n"/>
      <c r="J99" s="173" t="n"/>
      <c r="K99" s="294" t="n"/>
      <c r="L99" s="294" t="n"/>
      <c r="M99" s="295" t="n"/>
      <c r="N99" s="295" t="n"/>
      <c r="O99" s="295" t="n"/>
    </row>
    <row r="100" ht="16.5" customFormat="1" customHeight="1" s="144" thickBot="1">
      <c r="A100" s="338" t="n"/>
      <c r="B100" s="368" t="inlineStr">
        <is>
          <t>Майонезный  соус Махеевъ</t>
        </is>
      </c>
      <c r="C100" s="383" t="n"/>
      <c r="D100" s="384" t="n"/>
      <c r="E100" s="385" t="n"/>
      <c r="F100" s="386" t="n"/>
      <c r="G100" s="387" t="n"/>
      <c r="H100" s="387" t="n"/>
      <c r="I100" s="388" t="n"/>
      <c r="J100" s="389" t="n"/>
      <c r="K100" s="576" t="n"/>
      <c r="L100" s="576" t="n"/>
      <c r="M100" s="544" t="n"/>
      <c r="N100" s="544" t="n"/>
      <c r="O100" s="544" t="n"/>
    </row>
    <row r="101" customFormat="1" s="144">
      <c r="A101" s="338" t="inlineStr">
        <is>
          <t>E-2MC-321-D20-X00-Y20</t>
        </is>
      </c>
      <c r="B101" s="99" t="inlineStr">
        <is>
          <t>Майонезный соус Махеевъ "Сметанный с грибами" Дой-пак с дозатором</t>
        </is>
      </c>
      <c r="C101" s="874" t="inlineStr">
        <is>
          <t>200 г</t>
        </is>
      </c>
      <c r="D101" s="939" t="n">
        <v>20</v>
      </c>
      <c r="E101" s="190" t="n">
        <v>0.505</v>
      </c>
      <c r="F101" s="448" t="n">
        <v>0.008999999999999999</v>
      </c>
      <c r="G101" s="48" t="n">
        <v>16</v>
      </c>
      <c r="H101" s="48" t="n">
        <v>144</v>
      </c>
      <c r="I101" s="92" t="n">
        <v>4</v>
      </c>
      <c r="J101" s="375" t="n">
        <v>4.4032</v>
      </c>
      <c r="K101" s="489" t="n"/>
      <c r="L101" s="425" t="n"/>
      <c r="M101" s="489" t="n"/>
      <c r="N101" s="425" t="n"/>
      <c r="O101" s="490" t="n"/>
    </row>
    <row r="102" customFormat="1" s="144">
      <c r="A102" s="338" t="inlineStr">
        <is>
          <t>E-2MC-320-D20-X00-Y20</t>
        </is>
      </c>
      <c r="B102" s="185" t="inlineStr">
        <is>
          <t>Майонезный соус Махеевъ "Сливочно-чесночный" Дой-пак с дозатором</t>
        </is>
      </c>
      <c r="C102" s="272" t="inlineStr">
        <is>
          <t>200 г</t>
        </is>
      </c>
      <c r="D102" s="940" t="n">
        <v>20</v>
      </c>
      <c r="E102" s="526" t="n">
        <v>0.505</v>
      </c>
      <c r="F102" s="203" t="n">
        <v>0.008999999999999999</v>
      </c>
      <c r="G102" s="52" t="n">
        <v>16</v>
      </c>
      <c r="H102" s="52" t="n">
        <v>144</v>
      </c>
      <c r="I102" s="85" t="n">
        <v>4</v>
      </c>
      <c r="J102" s="361" t="n">
        <v>4.4032</v>
      </c>
      <c r="K102" s="577" t="n"/>
      <c r="L102" s="544" t="n"/>
      <c r="M102" s="577" t="n"/>
      <c r="N102" s="544" t="n"/>
      <c r="O102" s="578" t="n"/>
    </row>
    <row r="103" customFormat="1" s="144">
      <c r="A103" s="338" t="inlineStr">
        <is>
          <t>E-2MC-277-D38-X00-Y20</t>
        </is>
      </c>
      <c r="B103" s="185" t="inlineStr">
        <is>
          <t>Соус Махеевъ "Сливочно-Чесночный" 25% ДП 380 г  УП20</t>
        </is>
      </c>
      <c r="C103" s="272" t="inlineStr">
        <is>
          <t>380 г</t>
        </is>
      </c>
      <c r="D103" s="940" t="n">
        <v>20</v>
      </c>
      <c r="E103" s="58" t="n">
        <v>0.25</v>
      </c>
      <c r="F103" s="203" t="n">
        <v>0.015</v>
      </c>
      <c r="G103" s="52" t="n">
        <v>8</v>
      </c>
      <c r="H103" s="52" t="n">
        <v>80</v>
      </c>
      <c r="I103" s="85" t="n">
        <v>7.6</v>
      </c>
      <c r="J103" s="361" t="n">
        <v>8.618499999999999</v>
      </c>
      <c r="K103" s="577" t="n"/>
      <c r="L103" s="544" t="n"/>
      <c r="M103" s="577" t="n"/>
      <c r="N103" s="544" t="n"/>
      <c r="O103" s="578" t="n"/>
    </row>
    <row r="104" customFormat="1" s="144">
      <c r="A104" s="338" t="inlineStr">
        <is>
          <t>E-2MC-322-D20-X00-Y20</t>
        </is>
      </c>
      <c r="B104" s="185" t="inlineStr">
        <is>
          <t>Майонезный соус Махеевъ "Сырный" Дой-пак с дозатором</t>
        </is>
      </c>
      <c r="C104" s="272" t="inlineStr">
        <is>
          <t>200 г</t>
        </is>
      </c>
      <c r="D104" s="940" t="n">
        <v>20</v>
      </c>
      <c r="E104" s="526" t="n">
        <v>0.505</v>
      </c>
      <c r="F104" s="203" t="n">
        <v>0.008999999999999999</v>
      </c>
      <c r="G104" s="52" t="n">
        <v>16</v>
      </c>
      <c r="H104" s="52" t="n">
        <v>144</v>
      </c>
      <c r="I104" s="85" t="n">
        <v>4</v>
      </c>
      <c r="J104" s="361" t="n">
        <v>4.4032</v>
      </c>
      <c r="K104" s="577" t="n"/>
      <c r="L104" s="544" t="n">
        <v>32</v>
      </c>
      <c r="M104" s="577" t="n"/>
      <c r="N104" s="544" t="n"/>
      <c r="O104" s="578" t="n"/>
    </row>
    <row r="105" customFormat="1" s="144">
      <c r="A105" s="338" t="inlineStr">
        <is>
          <t>E-2MC-280-D38-X00-Y20</t>
        </is>
      </c>
      <c r="B105" s="185" t="inlineStr">
        <is>
          <t>Соус Махеевъ "Сырный" 25% ДП 380 г  УП20</t>
        </is>
      </c>
      <c r="C105" s="272" t="inlineStr">
        <is>
          <t>380 г</t>
        </is>
      </c>
      <c r="D105" s="940" t="n">
        <v>20</v>
      </c>
      <c r="E105" s="58" t="n">
        <v>0.25</v>
      </c>
      <c r="F105" s="203" t="n">
        <v>0.015</v>
      </c>
      <c r="G105" s="52" t="n">
        <v>8</v>
      </c>
      <c r="H105" s="52" t="n">
        <v>80</v>
      </c>
      <c r="I105" s="85" t="n">
        <v>7.6</v>
      </c>
      <c r="J105" s="361" t="n">
        <v>8.618499999999999</v>
      </c>
      <c r="K105" s="577" t="n"/>
      <c r="L105" s="544" t="n"/>
      <c r="M105" s="577" t="n"/>
      <c r="N105" s="544" t="n"/>
      <c r="O105" s="578" t="n"/>
    </row>
    <row r="106" customFormat="1" s="144">
      <c r="A106" s="338" t="inlineStr">
        <is>
          <t>E-2MC-323-D20-X00-Y20</t>
        </is>
      </c>
      <c r="B106" s="185" t="inlineStr">
        <is>
          <t>Майонезный соус Махеевъ "Цезарь"Дой-пак с дозатором</t>
        </is>
      </c>
      <c r="C106" s="272" t="inlineStr">
        <is>
          <t>200 г</t>
        </is>
      </c>
      <c r="D106" s="940" t="n">
        <v>20</v>
      </c>
      <c r="E106" s="526" t="n">
        <v>0.505</v>
      </c>
      <c r="F106" s="203" t="n">
        <v>0.008999999999999999</v>
      </c>
      <c r="G106" s="52" t="n">
        <v>16</v>
      </c>
      <c r="H106" s="52" t="n">
        <v>144</v>
      </c>
      <c r="I106" s="85" t="n">
        <v>4</v>
      </c>
      <c r="J106" s="361" t="n">
        <v>4.4032</v>
      </c>
      <c r="K106" s="577" t="n"/>
      <c r="L106" s="544" t="n"/>
      <c r="M106" s="577" t="n"/>
      <c r="N106" s="544" t="n"/>
      <c r="O106" s="578" t="n"/>
    </row>
    <row r="107" customFormat="1" s="144">
      <c r="A107" s="338" t="inlineStr">
        <is>
          <t>E-2MC-617-D38-X00-Y20</t>
        </is>
      </c>
      <c r="B107" s="185" t="inlineStr">
        <is>
          <t xml:space="preserve">Соус Махеевъ "Цезарь" 25% ДП 380 г  </t>
        </is>
      </c>
      <c r="C107" s="272" t="inlineStr">
        <is>
          <t>380 г</t>
        </is>
      </c>
      <c r="D107" s="940" t="n">
        <v>20</v>
      </c>
      <c r="E107" s="58" t="n">
        <v>0.25</v>
      </c>
      <c r="F107" s="203" t="n">
        <v>0.015</v>
      </c>
      <c r="G107" s="52" t="n">
        <v>8</v>
      </c>
      <c r="H107" s="52" t="n">
        <v>80</v>
      </c>
      <c r="I107" s="85" t="n">
        <v>7.6</v>
      </c>
      <c r="J107" s="361" t="n">
        <v>8.618499999999999</v>
      </c>
      <c r="K107" s="577" t="n"/>
      <c r="L107" s="544" t="n"/>
      <c r="M107" s="577" t="n"/>
      <c r="N107" s="544" t="n"/>
      <c r="O107" s="578" t="n"/>
    </row>
    <row r="108" customFormat="1" s="144">
      <c r="A108" s="338" t="inlineStr">
        <is>
          <t>E-2MC-500-D20-X00-Y20</t>
        </is>
      </c>
      <c r="B108" s="185" t="inlineStr">
        <is>
          <t>Майонезный соус Махеевъ "Бургер-Соус" 50,5% ДОЙ-ПАК с дозатором</t>
        </is>
      </c>
      <c r="C108" s="272" t="inlineStr">
        <is>
          <t>200 г</t>
        </is>
      </c>
      <c r="D108" s="940" t="n">
        <v>20</v>
      </c>
      <c r="E108" s="526" t="n">
        <v>0.505</v>
      </c>
      <c r="F108" s="203" t="n">
        <v>0.008999999999999999</v>
      </c>
      <c r="G108" s="52" t="n">
        <v>16</v>
      </c>
      <c r="H108" s="52" t="n">
        <v>144</v>
      </c>
      <c r="I108" s="85" t="n">
        <v>4</v>
      </c>
      <c r="J108" s="361" t="n">
        <v>4.4032</v>
      </c>
      <c r="K108" s="577" t="n"/>
      <c r="L108" s="544" t="n"/>
      <c r="M108" s="577" t="n"/>
      <c r="N108" s="544" t="n"/>
      <c r="O108" s="578" t="n"/>
    </row>
    <row r="109" customFormat="1" s="144">
      <c r="A109" s="338" t="inlineStr">
        <is>
          <t>E-2MC-679-D20-X00-Y20</t>
        </is>
      </c>
      <c r="B109" s="185" t="inlineStr">
        <is>
          <t xml:space="preserve">Майонезный соус Махеевъ "Ядреный" 50,5% ДП 200 г </t>
        </is>
      </c>
      <c r="C109" s="272" t="inlineStr">
        <is>
          <t>200 г</t>
        </is>
      </c>
      <c r="D109" s="940" t="n">
        <v>20</v>
      </c>
      <c r="E109" s="526" t="n">
        <v>0.505</v>
      </c>
      <c r="F109" s="203" t="n">
        <v>0.008999999999999999</v>
      </c>
      <c r="G109" s="52" t="n">
        <v>16</v>
      </c>
      <c r="H109" s="52" t="n">
        <v>144</v>
      </c>
      <c r="I109" s="85" t="n">
        <v>4</v>
      </c>
      <c r="J109" s="361" t="n">
        <v>4.4032</v>
      </c>
      <c r="K109" s="577" t="n"/>
      <c r="L109" s="544" t="n"/>
      <c r="M109" s="577" t="n"/>
      <c r="N109" s="544" t="n"/>
      <c r="O109" s="578" t="n"/>
    </row>
    <row r="110" customFormat="1" s="144">
      <c r="A110" s="338" t="inlineStr">
        <is>
          <t>E-2MC-680-D20-X00-Y20</t>
        </is>
      </c>
      <c r="B110" s="185" t="inlineStr">
        <is>
          <t xml:space="preserve">Майонезный соус Махеевъ "Острый" 50,5% ДП 200 г  </t>
        </is>
      </c>
      <c r="C110" s="272" t="inlineStr">
        <is>
          <t>200 г</t>
        </is>
      </c>
      <c r="D110" s="940" t="n">
        <v>20</v>
      </c>
      <c r="E110" s="526" t="n">
        <v>0.505</v>
      </c>
      <c r="F110" s="203" t="n">
        <v>0.008999999999999999</v>
      </c>
      <c r="G110" s="52" t="n">
        <v>16</v>
      </c>
      <c r="H110" s="52" t="n">
        <v>144</v>
      </c>
      <c r="I110" s="85" t="n">
        <v>4</v>
      </c>
      <c r="J110" s="361" t="n">
        <v>4.4032</v>
      </c>
      <c r="K110" s="577" t="n"/>
      <c r="L110" s="544" t="n"/>
      <c r="M110" s="577" t="n"/>
      <c r="N110" s="544" t="n"/>
      <c r="O110" s="578" t="n"/>
    </row>
    <row r="111" customFormat="1" s="144">
      <c r="A111" s="338" t="inlineStr">
        <is>
          <t>E-2MC-772-D20-X00-Y20</t>
        </is>
      </c>
      <c r="B111" s="185" t="inlineStr">
        <is>
          <t>Майонезный соус Махеевъ "Горчичный" 50,5% ДП 200 г  УП20</t>
        </is>
      </c>
      <c r="C111" s="272" t="inlineStr">
        <is>
          <t>200 г</t>
        </is>
      </c>
      <c r="D111" s="940" t="n">
        <v>20</v>
      </c>
      <c r="E111" s="526" t="n">
        <v>0.505</v>
      </c>
      <c r="F111" s="203" t="n">
        <v>0.008999999999999999</v>
      </c>
      <c r="G111" s="52" t="n">
        <v>16</v>
      </c>
      <c r="H111" s="52" t="n">
        <v>144</v>
      </c>
      <c r="I111" s="85" t="n">
        <v>4</v>
      </c>
      <c r="J111" s="361" t="n">
        <v>4.4032</v>
      </c>
      <c r="K111" s="577" t="n"/>
      <c r="L111" s="544" t="n"/>
      <c r="M111" s="577" t="n"/>
      <c r="N111" s="544" t="n"/>
      <c r="O111" s="578" t="n"/>
    </row>
    <row r="112" customFormat="1" s="144">
      <c r="A112" s="338" t="inlineStr">
        <is>
          <t>E-2MC-533-D20-X00-Y20</t>
        </is>
      </c>
      <c r="B112" s="185" t="inlineStr">
        <is>
          <t xml:space="preserve">Соус Махеевъ "Тар-Тар" 25% ДП </t>
        </is>
      </c>
      <c r="C112" s="272" t="inlineStr">
        <is>
          <t>200 г</t>
        </is>
      </c>
      <c r="D112" s="940" t="n">
        <v>20</v>
      </c>
      <c r="E112" s="526" t="n">
        <v>0.25</v>
      </c>
      <c r="F112" s="203" t="n">
        <v>0.008999999999999999</v>
      </c>
      <c r="G112" s="52" t="n">
        <v>16</v>
      </c>
      <c r="H112" s="52" t="n">
        <v>144</v>
      </c>
      <c r="I112" s="85" t="n">
        <v>4</v>
      </c>
      <c r="J112" s="361" t="n">
        <v>4.4032</v>
      </c>
      <c r="K112" s="577" t="n"/>
      <c r="L112" s="544" t="n"/>
      <c r="M112" s="577" t="n"/>
      <c r="N112" s="544" t="n"/>
      <c r="O112" s="578" t="n"/>
    </row>
    <row r="113" ht="13.5" customFormat="1" customHeight="1" s="144" thickBot="1">
      <c r="A113" s="338" t="n"/>
      <c r="B113" s="232" t="inlineStr">
        <is>
          <t>итого нетто соусы</t>
        </is>
      </c>
      <c r="C113" s="61" t="n"/>
      <c r="D113" s="941" t="n"/>
      <c r="E113" s="234" t="inlineStr">
        <is>
          <t>объем</t>
        </is>
      </c>
      <c r="F113" s="942">
        <f>SUMPRODUCT($F$101:$F$112,K101:K112)</f>
        <v/>
      </c>
      <c r="G113" s="942">
        <f>SUMPRODUCT($F$101:$F$112,L101:L112)</f>
        <v/>
      </c>
      <c r="H113" s="942">
        <f>SUMPRODUCT($F$101:$F$112,M101:M112)</f>
        <v/>
      </c>
      <c r="I113" s="942">
        <f>SUMPRODUCT($F$101:$F$112,N101:N112)</f>
        <v/>
      </c>
      <c r="J113" s="943">
        <f>SUMPRODUCT($F$101:$F$112,O101:O112)</f>
        <v/>
      </c>
      <c r="K113" s="938">
        <f>SUMPRODUCT($I$101:$I$112,K101:K112)</f>
        <v/>
      </c>
      <c r="L113" s="372">
        <f>SUMPRODUCT($I$101:$I$112,L101:L112)</f>
        <v/>
      </c>
      <c r="M113" s="372">
        <f>SUMPRODUCT($I$101:$I$112,M101:M112)</f>
        <v/>
      </c>
      <c r="N113" s="372">
        <f>SUMPRODUCT($I$101:$I$112,N101:N112)</f>
        <v/>
      </c>
      <c r="O113" s="372">
        <f>SUMPRODUCT($I$101:$I$112,O101:O112)</f>
        <v/>
      </c>
    </row>
    <row r="114" ht="13.5" customFormat="1" customHeight="1" s="144" thickBot="1">
      <c r="A114" s="338" t="n"/>
      <c r="B114" s="226" t="inlineStr">
        <is>
          <t>итого брутто</t>
        </is>
      </c>
      <c r="C114" s="40" t="n"/>
      <c r="D114" s="41" t="n"/>
      <c r="E114" s="41" t="n"/>
      <c r="F114" s="205" t="n"/>
      <c r="G114" s="41" t="n"/>
      <c r="H114" s="42" t="n"/>
      <c r="I114" s="42" t="n"/>
      <c r="J114" s="345" t="n"/>
      <c r="K114" s="346">
        <f>SUMPRODUCT($J$101:$J$112,K101:K112)</f>
        <v/>
      </c>
      <c r="L114" s="346">
        <f>SUMPRODUCT($J$101:$J$112,L101:L112)</f>
        <v/>
      </c>
      <c r="M114" s="346">
        <f>SUMPRODUCT($J$101:$J$112,M101:M112)</f>
        <v/>
      </c>
      <c r="N114" s="346">
        <f>SUMPRODUCT($J$101:$J$112,N101:N112)</f>
        <v/>
      </c>
      <c r="O114" s="346">
        <f>SUMPRODUCT($J$101:$J$112,O101:O112)</f>
        <v/>
      </c>
    </row>
    <row r="115" ht="13.5" customFormat="1" customHeight="1" s="144" thickBot="1">
      <c r="A115" s="338" t="n"/>
      <c r="B115" s="73" t="inlineStr">
        <is>
          <t>Порционная продукция "Махеевъ"</t>
        </is>
      </c>
      <c r="C115" s="996" t="n"/>
      <c r="D115" s="932" t="n"/>
      <c r="E115" s="73" t="n"/>
      <c r="F115" s="933" t="n"/>
      <c r="G115" s="73" t="n"/>
      <c r="H115" s="73" t="n"/>
      <c r="I115" s="73" t="n"/>
      <c r="J115" s="997" t="n"/>
      <c r="K115" s="413" t="n"/>
      <c r="L115" s="294" t="n"/>
      <c r="M115" s="295" t="n"/>
      <c r="N115" s="295" t="n"/>
      <c r="O115" s="295" t="n"/>
    </row>
    <row r="116" ht="13.5" customFormat="1" customHeight="1" s="144" thickBot="1">
      <c r="A116" s="338" t="inlineStr">
        <is>
          <t>E-2MC-329-P01-X00-Y52</t>
        </is>
      </c>
      <c r="B116" s="998" t="inlineStr">
        <is>
          <t>Майонез "Провансаль" Махеевъ 40%</t>
        </is>
      </c>
      <c r="C116" s="454" t="inlineStr">
        <is>
          <t>10 г</t>
        </is>
      </c>
      <c r="D116" s="999" t="n">
        <v>120</v>
      </c>
      <c r="E116" s="1000" t="n">
        <v>0.4</v>
      </c>
      <c r="F116" s="1001" t="n">
        <v>0.004</v>
      </c>
      <c r="G116" s="875" t="n">
        <v>20</v>
      </c>
      <c r="H116" s="48" t="n">
        <v>180</v>
      </c>
      <c r="I116" s="92" t="n">
        <v>1.2</v>
      </c>
      <c r="J116" s="1002" t="n">
        <v>1.446</v>
      </c>
      <c r="K116" s="578" t="n"/>
      <c r="L116" s="578" t="n"/>
      <c r="M116" s="578" t="n"/>
      <c r="N116" s="578" t="n"/>
      <c r="O116" s="578" t="n"/>
    </row>
    <row r="117" ht="13.5" customFormat="1" customHeight="1" s="144" thickBot="1">
      <c r="A117" s="338" t="n"/>
      <c r="B117" s="232" t="inlineStr">
        <is>
          <t>итого нетто майонез</t>
        </is>
      </c>
      <c r="C117" s="61" t="n"/>
      <c r="D117" s="37" t="n"/>
      <c r="E117" s="224" t="inlineStr">
        <is>
          <t>объем</t>
        </is>
      </c>
      <c r="F117" s="225">
        <f>$F116*K116</f>
        <v/>
      </c>
      <c r="G117" s="225">
        <f>$F116*L116</f>
        <v/>
      </c>
      <c r="H117" s="225">
        <f>$F116*M116</f>
        <v/>
      </c>
      <c r="I117" s="225">
        <f>$F116*N116</f>
        <v/>
      </c>
      <c r="J117" s="225">
        <f>$F116*O116</f>
        <v/>
      </c>
      <c r="K117" s="320">
        <f>IFERROR(SUMPRODUCT($I$116,K116:K116),0)</f>
        <v/>
      </c>
      <c r="L117" s="320">
        <f>IFERROR(SUMPRODUCT($I$116,L116:L116),0)</f>
        <v/>
      </c>
      <c r="M117" s="320">
        <f>IFERROR(SUMPRODUCT($I$116,M116:M116),0)</f>
        <v/>
      </c>
      <c r="N117" s="320">
        <f>IFERROR(SUMPRODUCT($I$116,N116:N116),0)</f>
        <v/>
      </c>
      <c r="O117" s="320">
        <f>IFERROR(SUMPRODUCT($I$116,O116:O116),0)</f>
        <v/>
      </c>
    </row>
    <row r="118" ht="13.5" customFormat="1" customHeight="1" s="144" thickBot="1">
      <c r="A118" s="338" t="n"/>
      <c r="B118" s="226" t="inlineStr">
        <is>
          <t>итого брутто</t>
        </is>
      </c>
      <c r="C118" s="40" t="n"/>
      <c r="D118" s="41" t="n"/>
      <c r="E118" s="41" t="n"/>
      <c r="F118" s="205" t="n"/>
      <c r="G118" s="41" t="n"/>
      <c r="H118" s="42" t="n"/>
      <c r="I118" s="42" t="n"/>
      <c r="J118" s="345" t="n"/>
      <c r="K118" s="346">
        <f>IFERROR(SUMPRODUCT($J$116,K116:K116),0)</f>
        <v/>
      </c>
      <c r="L118" s="346">
        <f>IFERROR(SUMPRODUCT($J$116,L116:L116),0)</f>
        <v/>
      </c>
      <c r="M118" s="346">
        <f>IFERROR(SUMPRODUCT($J$116,M116:M116),0)</f>
        <v/>
      </c>
      <c r="N118" s="346">
        <f>IFERROR(SUMPRODUCT($J$116,N116:N116),0)</f>
        <v/>
      </c>
      <c r="O118" s="346">
        <f>IFERROR(SUMPRODUCT($J$116,O116:O116),0)</f>
        <v/>
      </c>
    </row>
    <row r="119" ht="13.5" customFormat="1" customHeight="1" s="144" thickBot="1">
      <c r="A119" s="338" t="inlineStr">
        <is>
          <t>E-1KH-284-P01-X00-Y52</t>
        </is>
      </c>
      <c r="B119" s="922" t="inlineStr">
        <is>
          <t>Кетчуп первой категории Махеевъ "Томатный"</t>
        </is>
      </c>
      <c r="C119" s="454" t="inlineStr">
        <is>
          <t>10 г</t>
        </is>
      </c>
      <c r="D119" s="923" t="n">
        <v>120</v>
      </c>
      <c r="E119" s="924" t="n"/>
      <c r="F119" s="1001" t="n">
        <v>0.004</v>
      </c>
      <c r="G119" s="875" t="n">
        <v>20</v>
      </c>
      <c r="H119" s="48" t="n">
        <v>180</v>
      </c>
      <c r="I119" s="92" t="n">
        <v>1.2</v>
      </c>
      <c r="J119" s="1002" t="n">
        <v>1.446</v>
      </c>
      <c r="K119" s="544" t="n"/>
      <c r="L119" s="544" t="n"/>
      <c r="M119" s="544" t="n"/>
      <c r="N119" s="544" t="n"/>
      <c r="O119" s="544" t="n"/>
    </row>
    <row r="120" ht="13.5" customFormat="1" customHeight="1" s="144" thickBot="1">
      <c r="A120" s="338" t="n"/>
      <c r="B120" s="232" t="inlineStr">
        <is>
          <t>итого нетто томат</t>
        </is>
      </c>
      <c r="C120" s="61" t="n"/>
      <c r="D120" s="37" t="n"/>
      <c r="E120" s="224" t="inlineStr">
        <is>
          <t>объем</t>
        </is>
      </c>
      <c r="F120" s="225">
        <f>$F119*K119</f>
        <v/>
      </c>
      <c r="G120" s="225">
        <f>$F119*L119</f>
        <v/>
      </c>
      <c r="H120" s="225">
        <f>$F119*M119</f>
        <v/>
      </c>
      <c r="I120" s="225">
        <f>$F119*N119</f>
        <v/>
      </c>
      <c r="J120" s="225">
        <f>$F119*O119</f>
        <v/>
      </c>
      <c r="K120" s="320">
        <f>IFERROR(SUMPRODUCT($I$119,K119:K119),0)</f>
        <v/>
      </c>
      <c r="L120" s="320">
        <f>IFERROR(SUMPRODUCT($I$116:$I$116,L119:L119),0)</f>
        <v/>
      </c>
      <c r="M120" s="320">
        <f>IFERROR(SUMPRODUCT($I$116:$I$116,M119:M119),0)</f>
        <v/>
      </c>
      <c r="N120" s="320">
        <f>IFERROR(SUMPRODUCT($I$116:$I$116,N119:N119),0)</f>
        <v/>
      </c>
      <c r="O120" s="320">
        <f>IFERROR(SUMPRODUCT($I$116:$I$116,O119:O119),0)</f>
        <v/>
      </c>
    </row>
    <row r="121" ht="13.5" customFormat="1" customHeight="1" s="144" thickBot="1">
      <c r="A121" s="338" t="n"/>
      <c r="B121" s="226" t="inlineStr">
        <is>
          <t>итого брутто</t>
        </is>
      </c>
      <c r="C121" s="40" t="n"/>
      <c r="D121" s="41" t="n"/>
      <c r="E121" s="41" t="n"/>
      <c r="F121" s="205" t="n"/>
      <c r="G121" s="41" t="n"/>
      <c r="H121" s="42" t="n"/>
      <c r="I121" s="42" t="n"/>
      <c r="J121" s="345" t="n"/>
      <c r="K121" s="346">
        <f>IFERROR(SUMPRODUCT($J$119,K119:K119),0)</f>
        <v/>
      </c>
      <c r="L121" s="346">
        <f>IFERROR(SUMPRODUCT($J$116:$J$116,L119:L119),0)</f>
        <v/>
      </c>
      <c r="M121" s="346">
        <f>IFERROR(SUMPRODUCT($J$116:$J$116,M119:M119),0)</f>
        <v/>
      </c>
      <c r="N121" s="346">
        <f>IFERROR(SUMPRODUCT($J$116:$J$116,N119:N119),0)</f>
        <v/>
      </c>
      <c r="O121" s="346">
        <f>IFERROR(SUMPRODUCT($J$116:$J$116,O119:O119),0)</f>
        <v/>
      </c>
    </row>
    <row r="122" ht="13.5" customFormat="1" customHeight="1" s="144" thickBot="1">
      <c r="A122" s="338" t="inlineStr">
        <is>
          <t>E-1GO-205-P01-X00-Y52</t>
        </is>
      </c>
      <c r="B122" s="922" t="inlineStr">
        <is>
          <t>Горчица готовая "Русская"</t>
        </is>
      </c>
      <c r="C122" s="454" t="inlineStr">
        <is>
          <t>10 г</t>
        </is>
      </c>
      <c r="D122" s="923" t="n">
        <v>120</v>
      </c>
      <c r="E122" s="924" t="n"/>
      <c r="F122" s="1001" t="n">
        <v>0.004</v>
      </c>
      <c r="G122" s="875" t="n">
        <v>20</v>
      </c>
      <c r="H122" s="48" t="n">
        <v>180</v>
      </c>
      <c r="I122" s="92" t="n">
        <v>1.2</v>
      </c>
      <c r="J122" s="1002" t="n">
        <v>1.446</v>
      </c>
      <c r="K122" s="544" t="n"/>
      <c r="L122" s="544" t="n"/>
      <c r="M122" s="544" t="n"/>
      <c r="N122" s="544" t="n"/>
      <c r="O122" s="544" t="n"/>
    </row>
    <row r="123" ht="13.5" customFormat="1" customHeight="1" s="144" thickBot="1">
      <c r="A123" s="338" t="n"/>
      <c r="B123" s="232" t="inlineStr">
        <is>
          <t>итого нетто ГХА+БП+ЭА</t>
        </is>
      </c>
      <c r="C123" s="61" t="n"/>
      <c r="D123" s="37" t="n"/>
      <c r="E123" s="224" t="inlineStr">
        <is>
          <t>объем</t>
        </is>
      </c>
      <c r="F123" s="225">
        <f>$F122*K122</f>
        <v/>
      </c>
      <c r="G123" s="225">
        <f>$F122*L122</f>
        <v/>
      </c>
      <c r="H123" s="225">
        <f>$F122*M122</f>
        <v/>
      </c>
      <c r="I123" s="225">
        <f>$F122*N122</f>
        <v/>
      </c>
      <c r="J123" s="225">
        <f>$F122*O122</f>
        <v/>
      </c>
      <c r="K123" s="320">
        <f>IFERROR(SUMPRODUCT($I$122,K122:K122),0)</f>
        <v/>
      </c>
      <c r="L123" s="320">
        <f>IFERROR(SUMPRODUCT($I$119:$I$119,L122:L122),0)</f>
        <v/>
      </c>
      <c r="M123" s="320">
        <f>IFERROR(SUMPRODUCT($I$119:$I$119,M122:M122),0)</f>
        <v/>
      </c>
      <c r="N123" s="320">
        <f>IFERROR(SUMPRODUCT($I$116,N122:N122),0)</f>
        <v/>
      </c>
      <c r="O123" s="320">
        <f>IFERROR(SUMPRODUCT($I$119:$I$119,O122:O122),0)</f>
        <v/>
      </c>
    </row>
    <row r="124" ht="13.5" customFormat="1" customHeight="1" s="144" thickBot="1">
      <c r="A124" s="338" t="n"/>
      <c r="B124" s="226" t="inlineStr">
        <is>
          <t>итого брутто</t>
        </is>
      </c>
      <c r="C124" s="40" t="n"/>
      <c r="D124" s="41" t="n"/>
      <c r="E124" s="41" t="n"/>
      <c r="F124" s="205" t="n"/>
      <c r="G124" s="41" t="n"/>
      <c r="H124" s="42" t="n"/>
      <c r="I124" s="42" t="n"/>
      <c r="J124" s="345" t="n"/>
      <c r="K124" s="346">
        <f>IFERROR(SUMPRODUCT($J$122,K122:K122),0)</f>
        <v/>
      </c>
      <c r="L124" s="346">
        <f>IFERROR(SUMPRODUCT($J$119:$J$119,L122:L122),0)</f>
        <v/>
      </c>
      <c r="M124" s="346">
        <f>IFERROR(SUMPRODUCT($J$119:$J$119,M122:M122),0)</f>
        <v/>
      </c>
      <c r="N124" s="346">
        <f>IFERROR(SUMPRODUCT($J$119:$J$119,N122:N122),0)</f>
        <v/>
      </c>
      <c r="O124" s="346">
        <f>IFERROR(SUMPRODUCT($J$119:$J$119,O122:O122),0)</f>
        <v/>
      </c>
    </row>
    <row r="125" ht="13.5" customFormat="1" customHeight="1" s="144" thickBot="1">
      <c r="A125" s="338" t="inlineStr">
        <is>
          <t>E-1DZ-488-P38-X00-Y300</t>
        </is>
      </c>
      <c r="B125" s="922" t="inlineStr">
        <is>
          <t>Джем Махеевъ "Сливовый" ПУ 18 г  УП300</t>
        </is>
      </c>
      <c r="C125" s="454" t="inlineStr">
        <is>
          <t>18 г</t>
        </is>
      </c>
      <c r="D125" s="923" t="n">
        <v>300</v>
      </c>
      <c r="E125" s="924" t="n"/>
      <c r="F125" s="1018" t="n">
        <v>0.015</v>
      </c>
      <c r="G125" s="1019" t="n">
        <v>8</v>
      </c>
      <c r="H125" s="1020" t="n">
        <v>80</v>
      </c>
      <c r="I125" s="1021" t="n">
        <v>5.4</v>
      </c>
      <c r="J125" s="1022" t="n">
        <v>6.02</v>
      </c>
      <c r="K125" s="544" t="n"/>
      <c r="L125" s="544" t="n"/>
      <c r="M125" s="544" t="n"/>
      <c r="N125" s="544" t="n"/>
      <c r="O125" s="544" t="n"/>
    </row>
    <row r="126" ht="13.5" customFormat="1" customHeight="1" s="144" thickBot="1">
      <c r="A126" s="338" t="n"/>
      <c r="B126" s="232" t="inlineStr">
        <is>
          <t>итого нетто ГХА+БП+ЭА</t>
        </is>
      </c>
      <c r="C126" s="61" t="n"/>
      <c r="D126" s="37" t="n"/>
      <c r="E126" s="224" t="inlineStr">
        <is>
          <t>объем</t>
        </is>
      </c>
      <c r="F126" s="225">
        <f>$F125*K125</f>
        <v/>
      </c>
      <c r="G126" s="225">
        <f>$F125*L125</f>
        <v/>
      </c>
      <c r="H126" s="225">
        <f>$F125*M125</f>
        <v/>
      </c>
      <c r="I126" s="225">
        <f>$F125*N125</f>
        <v/>
      </c>
      <c r="J126" s="225">
        <f>$F125*O125</f>
        <v/>
      </c>
      <c r="K126" s="320">
        <f>IFERROR(SUMPRODUCT($I$125,K125),0)</f>
        <v/>
      </c>
      <c r="L126" s="320">
        <f>IFERROR(SUMPRODUCT($I$125,L125),0)</f>
        <v/>
      </c>
      <c r="M126" s="320">
        <f>IFERROR(SUMPRODUCT($I$125,M125),0)</f>
        <v/>
      </c>
      <c r="N126" s="320">
        <f>IFERROR(SUMPRODUCT($I$125,N125),0)</f>
        <v/>
      </c>
      <c r="O126" s="320">
        <f>IFERROR(SUMPRODUCT($I$125,O125),0)</f>
        <v/>
      </c>
    </row>
    <row r="127" ht="13.5" customFormat="1" customHeight="1" s="144" thickBot="1">
      <c r="A127" s="338" t="n"/>
      <c r="B127" s="226" t="inlineStr">
        <is>
          <t>итого брутто</t>
        </is>
      </c>
      <c r="C127" s="40" t="n"/>
      <c r="D127" s="41" t="n"/>
      <c r="E127" s="41" t="n"/>
      <c r="F127" s="205" t="n"/>
      <c r="G127" s="41" t="n"/>
      <c r="H127" s="42" t="n"/>
      <c r="I127" s="42" t="n"/>
      <c r="J127" s="345" t="n"/>
      <c r="K127" s="346">
        <f>IFERROR(SUMPRODUCT($J$125,K125),0)</f>
        <v/>
      </c>
      <c r="L127" s="346">
        <f>IFERROR(SUMPRODUCT($J$125,L125),0)</f>
        <v/>
      </c>
      <c r="M127" s="346">
        <f>IFERROR(SUMPRODUCT($J$125,M125),0)</f>
        <v/>
      </c>
      <c r="N127" s="346">
        <f>IFERROR(SUMPRODUCT($J$125,N125),0)</f>
        <v/>
      </c>
      <c r="O127" s="346">
        <f>IFERROR(SUMPRODUCT($J$125,O125),0)</f>
        <v/>
      </c>
    </row>
    <row r="128" ht="16.5" customFormat="1" customHeight="1" s="144" thickBot="1">
      <c r="A128" s="338" t="n"/>
      <c r="B128" s="706" t="inlineStr">
        <is>
          <t>Соус майонезный "Постный"</t>
        </is>
      </c>
      <c r="C128" s="235" t="n"/>
      <c r="D128" s="358" t="n"/>
      <c r="E128" s="358" t="n"/>
      <c r="F128" s="210" t="n"/>
      <c r="G128" s="358" t="n"/>
      <c r="H128" s="358" t="n"/>
      <c r="I128" s="358" t="n"/>
      <c r="J128" s="457" t="n"/>
      <c r="K128" s="294" t="n"/>
      <c r="L128" s="294" t="n"/>
      <c r="M128" s="295" t="n"/>
      <c r="N128" s="295" t="n"/>
      <c r="O128" s="295" t="n"/>
    </row>
    <row r="129" customFormat="1" s="144">
      <c r="A129" s="338" t="inlineStr">
        <is>
          <t>E-2MC-263-D19-X00-Y20</t>
        </is>
      </c>
      <c r="B129" s="99" t="inlineStr">
        <is>
          <t>Соус на основе растительных масел Махеевъ "Постный" ДОЙ-ПАК с дозатором</t>
        </is>
      </c>
      <c r="C129" s="874" t="inlineStr">
        <is>
          <t>190 г</t>
        </is>
      </c>
      <c r="D129" s="100" t="n">
        <v>20</v>
      </c>
      <c r="E129" s="190" t="n">
        <v>0.3</v>
      </c>
      <c r="F129" s="448" t="n">
        <v>0.008999999999999999</v>
      </c>
      <c r="G129" s="48" t="n">
        <v>16</v>
      </c>
      <c r="H129" s="48" t="n">
        <v>144</v>
      </c>
      <c r="I129" s="92" t="n">
        <v>3.8</v>
      </c>
      <c r="J129" s="421" t="n">
        <v>4.2</v>
      </c>
      <c r="K129" s="425" t="n"/>
      <c r="L129" s="425" t="n"/>
      <c r="M129" s="425" t="n"/>
      <c r="N129" s="425" t="n"/>
      <c r="O129" s="425" t="n"/>
    </row>
    <row r="130" ht="13.5" customFormat="1" customHeight="1" s="144" thickBot="1">
      <c r="A130" s="338" t="inlineStr">
        <is>
          <t>E-2MC-262-D39-X00-Y20</t>
        </is>
      </c>
      <c r="B130" s="101" t="inlineStr">
        <is>
          <t>Соус на основе растительных масел Махеевъ "Постный" ДОЙ-ПАК с дозатором</t>
        </is>
      </c>
      <c r="C130" s="53" t="inlineStr">
        <is>
          <t>390 г</t>
        </is>
      </c>
      <c r="D130" s="102" t="n">
        <v>20</v>
      </c>
      <c r="E130" s="60" t="n">
        <v>0.3</v>
      </c>
      <c r="F130" s="204" t="n">
        <v>0.015</v>
      </c>
      <c r="G130" s="35" t="n">
        <v>8</v>
      </c>
      <c r="H130" s="35" t="n">
        <v>80</v>
      </c>
      <c r="I130" s="63" t="n">
        <v>7.8</v>
      </c>
      <c r="J130" s="171" t="n">
        <v>8.699999999999999</v>
      </c>
      <c r="K130" s="544" t="n"/>
      <c r="L130" s="544" t="n"/>
      <c r="M130" s="544" t="n"/>
      <c r="N130" s="544" t="n"/>
      <c r="O130" s="544" t="n"/>
    </row>
    <row r="131" ht="13.5" customFormat="1" customHeight="1" s="144" thickBot="1">
      <c r="A131" s="338" t="n"/>
      <c r="B131" s="232" t="inlineStr">
        <is>
          <t>итого нетто майонез</t>
        </is>
      </c>
      <c r="C131" s="988" t="n"/>
      <c r="D131" s="37" t="n"/>
      <c r="E131" s="224" t="inlineStr">
        <is>
          <t>объем</t>
        </is>
      </c>
      <c r="F131" s="225">
        <f>SUMPRODUCT($F$129:$F$130,K129:K130)</f>
        <v/>
      </c>
      <c r="G131" s="225">
        <f>SUMPRODUCT($F$129:$F$130,L129:L130)</f>
        <v/>
      </c>
      <c r="H131" s="225">
        <f>SUMPRODUCT($F$129:$F$130,M129:M130)</f>
        <v/>
      </c>
      <c r="I131" s="225">
        <f>SUMPRODUCT($F$129:$F$130,N129:N130)</f>
        <v/>
      </c>
      <c r="J131" s="225">
        <f>SUMPRODUCT($F$129:$F$130,O129:O130)</f>
        <v/>
      </c>
      <c r="K131" s="320">
        <f>SUMPRODUCT($I$129:$I$130,K129:K130)</f>
        <v/>
      </c>
      <c r="L131" s="320">
        <f>SUMPRODUCT($I$129:$I$130,L129:L130)</f>
        <v/>
      </c>
      <c r="M131" s="320">
        <f>SUMPRODUCT($I$129:$I$130,M129:M130)</f>
        <v/>
      </c>
      <c r="N131" s="320">
        <f>SUMPRODUCT($I$129:$I$130,N129:N130)</f>
        <v/>
      </c>
      <c r="O131" s="320">
        <f>SUMPRODUCT($I$129:$I$130,O129:O130)</f>
        <v/>
      </c>
    </row>
    <row r="132" ht="15.75" customFormat="1" customHeight="1" s="144" thickBot="1">
      <c r="A132" s="338" t="n"/>
      <c r="B132" s="226" t="inlineStr">
        <is>
          <t>итого брутто</t>
        </is>
      </c>
      <c r="C132" s="40" t="n"/>
      <c r="D132" s="41" t="n"/>
      <c r="E132" s="41" t="n"/>
      <c r="F132" s="205" t="n"/>
      <c r="G132" s="41" t="n"/>
      <c r="H132" s="42" t="n"/>
      <c r="I132" s="42" t="n"/>
      <c r="J132" s="345" t="n"/>
      <c r="K132" s="346">
        <f>SUMPRODUCT($J$129:$J$130,K129:K130)</f>
        <v/>
      </c>
      <c r="L132" s="346">
        <f>SUMPRODUCT($J$129:$J$130,L129:L130)</f>
        <v/>
      </c>
      <c r="M132" s="346">
        <f>SUMPRODUCT($J$129:$J$130,M129:M130)</f>
        <v/>
      </c>
      <c r="N132" s="346">
        <f>SUMPRODUCT($J$129:$J$130,N129:N130)</f>
        <v/>
      </c>
      <c r="O132" s="346">
        <f>SUMPRODUCT($J$129:$J$130,O129:O130)</f>
        <v/>
      </c>
      <c r="P132" s="90" t="n"/>
      <c r="Q132" s="90" t="n"/>
      <c r="R132" s="90" t="n"/>
      <c r="S132" s="90" t="n"/>
      <c r="T132" s="90" t="n"/>
      <c r="U132" s="90" t="n"/>
      <c r="V132" s="90" t="n"/>
    </row>
    <row r="133" customFormat="1" s="144">
      <c r="A133" s="338" t="inlineStr">
        <is>
          <t>E-1KH-623-D26-X00-Y16</t>
        </is>
      </c>
      <c r="B133" s="799" t="inlineStr">
        <is>
          <t xml:space="preserve">Кетчуп Махеевъ "Для Гриля и Шашлыка" ДП </t>
        </is>
      </c>
      <c r="C133" s="810" t="inlineStr">
        <is>
          <t xml:space="preserve"> 260 г</t>
        </is>
      </c>
      <c r="D133" s="806" t="n">
        <v>16</v>
      </c>
      <c r="E133" s="785" t="inlineStr">
        <is>
          <t>12 месяцев</t>
        </is>
      </c>
      <c r="F133" s="789" t="n">
        <v>0.008999999999999999</v>
      </c>
      <c r="G133" s="790" t="n">
        <v>16</v>
      </c>
      <c r="H133" s="784" t="n">
        <v>144</v>
      </c>
      <c r="I133" s="791" t="n">
        <v>4.16</v>
      </c>
      <c r="J133" s="794" t="n">
        <v>4.53</v>
      </c>
      <c r="K133" s="544" t="n"/>
      <c r="L133" s="544" t="n">
        <v>16</v>
      </c>
      <c r="M133" s="544" t="n"/>
      <c r="N133" s="544" t="n"/>
      <c r="O133" s="544" t="n"/>
    </row>
    <row r="134" customFormat="1" s="144">
      <c r="A134" s="338" t="inlineStr">
        <is>
          <t>E-1KH-622-D26-X00-Y16</t>
        </is>
      </c>
      <c r="B134" s="800" t="inlineStr">
        <is>
          <t xml:space="preserve">Кетчуп Махеевъ "Томатный Традиционный" ДП  </t>
        </is>
      </c>
      <c r="C134" s="810" t="inlineStr">
        <is>
          <t xml:space="preserve"> 260 г</t>
        </is>
      </c>
      <c r="D134" s="806" t="n">
        <v>16</v>
      </c>
      <c r="E134" s="785" t="inlineStr">
        <is>
          <t>12 месяцев</t>
        </is>
      </c>
      <c r="F134" s="789" t="n">
        <v>0.008999999999999999</v>
      </c>
      <c r="G134" s="790" t="n">
        <v>16</v>
      </c>
      <c r="H134" s="784" t="n">
        <v>144</v>
      </c>
      <c r="I134" s="791" t="n">
        <v>4.16</v>
      </c>
      <c r="J134" s="792" t="n">
        <v>4.53</v>
      </c>
      <c r="K134" s="544" t="n"/>
      <c r="L134" s="544" t="n"/>
      <c r="M134" s="544" t="n"/>
      <c r="N134" s="544" t="n"/>
      <c r="O134" s="544" t="n"/>
    </row>
    <row r="135" customFormat="1" s="144">
      <c r="A135" s="338" t="inlineStr">
        <is>
          <t>E-1KH-295-D30-X00-Y16</t>
        </is>
      </c>
      <c r="B135" s="800" t="inlineStr">
        <is>
          <t>Пакет Дой-пак с дозатором, Шашлычный</t>
        </is>
      </c>
      <c r="C135" s="810" t="inlineStr">
        <is>
          <t>300 г</t>
        </is>
      </c>
      <c r="D135" s="806" t="n">
        <v>16</v>
      </c>
      <c r="E135" s="785" t="inlineStr">
        <is>
          <t>12 месяцев</t>
        </is>
      </c>
      <c r="F135" s="789" t="n">
        <v>0.008999999999999999</v>
      </c>
      <c r="G135" s="790" t="n">
        <v>16</v>
      </c>
      <c r="H135" s="784" t="n">
        <v>144</v>
      </c>
      <c r="I135" s="791" t="n">
        <v>4.8</v>
      </c>
      <c r="J135" s="792" t="n">
        <v>5.35</v>
      </c>
      <c r="K135" s="544" t="n">
        <v>144</v>
      </c>
      <c r="L135" s="544" t="n"/>
      <c r="M135" s="544" t="n"/>
      <c r="N135" s="544" t="n"/>
      <c r="O135" s="544" t="n"/>
    </row>
    <row r="136" customFormat="1" s="144">
      <c r="A136" s="338" t="inlineStr">
        <is>
          <t>E-1KH-249-D30-X00-Y16</t>
        </is>
      </c>
      <c r="B136" s="801" t="inlineStr">
        <is>
          <t>Пакет Дой-пак с дозатором, Лечо</t>
        </is>
      </c>
      <c r="C136" s="811" t="inlineStr">
        <is>
          <t>300 г</t>
        </is>
      </c>
      <c r="D136" s="807" t="n">
        <v>16</v>
      </c>
      <c r="E136" s="240" t="inlineStr">
        <is>
          <t>12 месяцев</t>
        </is>
      </c>
      <c r="F136" s="238" t="n">
        <v>0.008999999999999999</v>
      </c>
      <c r="G136" s="241" t="n">
        <v>16</v>
      </c>
      <c r="H136" s="239" t="n">
        <v>144</v>
      </c>
      <c r="I136" s="242" t="n">
        <v>4.8</v>
      </c>
      <c r="J136" s="430" t="n">
        <v>5.35</v>
      </c>
      <c r="K136" s="544" t="n"/>
      <c r="L136" s="544" t="n"/>
      <c r="M136" s="544" t="n"/>
      <c r="N136" s="544" t="n"/>
      <c r="O136" s="544" t="n"/>
    </row>
    <row r="137" customFormat="1" s="144">
      <c r="A137" s="338" t="inlineStr">
        <is>
          <t>E-1KH-291-D30-X00-Y16</t>
        </is>
      </c>
      <c r="B137" s="801" t="inlineStr">
        <is>
          <t xml:space="preserve">Пакет Дой-пак с дозатором, Чили            </t>
        </is>
      </c>
      <c r="C137" s="811" t="inlineStr">
        <is>
          <t>300 г</t>
        </is>
      </c>
      <c r="D137" s="807" t="n">
        <v>16</v>
      </c>
      <c r="E137" s="240" t="inlineStr">
        <is>
          <t>12 месяцев</t>
        </is>
      </c>
      <c r="F137" s="238" t="n">
        <v>0.008999999999999999</v>
      </c>
      <c r="G137" s="241" t="n">
        <v>16</v>
      </c>
      <c r="H137" s="239" t="n">
        <v>144</v>
      </c>
      <c r="I137" s="242" t="n">
        <v>4.8</v>
      </c>
      <c r="J137" s="430" t="n">
        <v>5.35</v>
      </c>
      <c r="K137" s="544" t="n">
        <v>64</v>
      </c>
      <c r="L137" s="544" t="n"/>
      <c r="M137" s="544" t="n"/>
      <c r="N137" s="544" t="n"/>
      <c r="O137" s="544" t="n"/>
    </row>
    <row r="138" customFormat="1" s="144">
      <c r="A138" s="338" t="inlineStr">
        <is>
          <t>E-1KH-284-D30-X00-Y16</t>
        </is>
      </c>
      <c r="B138" s="801" t="inlineStr">
        <is>
          <t>Пакет Дой-пак с дозатором, Томатный</t>
        </is>
      </c>
      <c r="C138" s="811" t="inlineStr">
        <is>
          <t>300 г</t>
        </is>
      </c>
      <c r="D138" s="807" t="n">
        <v>16</v>
      </c>
      <c r="E138" s="240" t="inlineStr">
        <is>
          <t>12 месяцев</t>
        </is>
      </c>
      <c r="F138" s="238" t="n">
        <v>0.008999999999999999</v>
      </c>
      <c r="G138" s="241" t="n">
        <v>16</v>
      </c>
      <c r="H138" s="239" t="n">
        <v>144</v>
      </c>
      <c r="I138" s="242" t="n">
        <v>4.8</v>
      </c>
      <c r="J138" s="430" t="n">
        <v>5.35</v>
      </c>
      <c r="K138" s="544" t="n">
        <v>32</v>
      </c>
      <c r="L138" s="544" t="n"/>
      <c r="M138" s="544" t="n"/>
      <c r="N138" s="544" t="n"/>
      <c r="O138" s="544" t="n"/>
    </row>
    <row r="139" customFormat="1" s="144">
      <c r="A139" s="338" t="inlineStr">
        <is>
          <t>E-1KH-364-D30-X00-Y16</t>
        </is>
      </c>
      <c r="B139" s="801" t="inlineStr">
        <is>
          <t>Пакет Дой-пак с дозатором Томатный без сахара и крахмала"</t>
        </is>
      </c>
      <c r="C139" s="811" t="inlineStr">
        <is>
          <t>300 г</t>
        </is>
      </c>
      <c r="D139" s="807" t="n">
        <v>16</v>
      </c>
      <c r="E139" s="240" t="inlineStr">
        <is>
          <t>12 месяцев</t>
        </is>
      </c>
      <c r="F139" s="238" t="n">
        <v>0.008999999999999999</v>
      </c>
      <c r="G139" s="241" t="n">
        <v>16</v>
      </c>
      <c r="H139" s="239" t="n">
        <v>144</v>
      </c>
      <c r="I139" s="242" t="n">
        <v>4.8</v>
      </c>
      <c r="J139" s="430" t="n">
        <v>5.35</v>
      </c>
      <c r="K139" s="544" t="n"/>
      <c r="L139" s="544" t="n"/>
      <c r="M139" s="544" t="n"/>
      <c r="N139" s="544" t="n"/>
      <c r="O139" s="544" t="n"/>
    </row>
    <row r="140" customFormat="1" s="144">
      <c r="A140" s="338" t="inlineStr">
        <is>
          <t>E-1KH-233-D30-X00-Y16</t>
        </is>
      </c>
      <c r="B140" s="801" t="inlineStr">
        <is>
          <t xml:space="preserve">Пакет Дой-пак с дозатором, Болгарский      </t>
        </is>
      </c>
      <c r="C140" s="811" t="inlineStr">
        <is>
          <t>300 г</t>
        </is>
      </c>
      <c r="D140" s="807" t="n">
        <v>16</v>
      </c>
      <c r="E140" s="240" t="inlineStr">
        <is>
          <t>12 месяцев</t>
        </is>
      </c>
      <c r="F140" s="238" t="n">
        <v>0.008999999999999999</v>
      </c>
      <c r="G140" s="241" t="n">
        <v>16</v>
      </c>
      <c r="H140" s="239" t="n">
        <v>144</v>
      </c>
      <c r="I140" s="242" t="n">
        <v>4.8</v>
      </c>
      <c r="J140" s="430" t="n">
        <v>5.35</v>
      </c>
      <c r="K140" s="544" t="n"/>
      <c r="L140" s="544" t="n"/>
      <c r="M140" s="544" t="n"/>
      <c r="N140" s="544" t="n"/>
      <c r="O140" s="544" t="n"/>
    </row>
    <row r="141" customFormat="1" s="144">
      <c r="A141" s="338" t="inlineStr">
        <is>
          <t>E-1KH-281-D30-X00-Y16</t>
        </is>
      </c>
      <c r="B141" s="801" t="inlineStr">
        <is>
          <t>Пакет Дой-пак с дозатором, Татарский</t>
        </is>
      </c>
      <c r="C141" s="811" t="inlineStr">
        <is>
          <t>300 г</t>
        </is>
      </c>
      <c r="D141" s="807" t="n">
        <v>16</v>
      </c>
      <c r="E141" s="240" t="inlineStr">
        <is>
          <t>12 месяцев</t>
        </is>
      </c>
      <c r="F141" s="238" t="n">
        <v>0.008999999999999999</v>
      </c>
      <c r="G141" s="241" t="n">
        <v>16</v>
      </c>
      <c r="H141" s="239" t="n">
        <v>144</v>
      </c>
      <c r="I141" s="242" t="n">
        <v>4.8</v>
      </c>
      <c r="J141" s="430" t="n">
        <v>5.35</v>
      </c>
      <c r="K141" s="544" t="n"/>
      <c r="L141" s="544" t="n"/>
      <c r="M141" s="544" t="n"/>
      <c r="N141" s="544" t="n"/>
      <c r="O141" s="544" t="n"/>
    </row>
    <row r="142" customFormat="1" s="144">
      <c r="A142" s="338" t="inlineStr">
        <is>
          <t>E-1KH-247-D30-X00-Y16</t>
        </is>
      </c>
      <c r="B142" s="801" t="inlineStr">
        <is>
          <t>Пакет Дой-пак с дозатором, Краснодарский</t>
        </is>
      </c>
      <c r="C142" s="811" t="inlineStr">
        <is>
          <t>300 г</t>
        </is>
      </c>
      <c r="D142" s="807" t="n">
        <v>16</v>
      </c>
      <c r="E142" s="240" t="inlineStr">
        <is>
          <t>12 месяцев</t>
        </is>
      </c>
      <c r="F142" s="238" t="n">
        <v>0.008999999999999999</v>
      </c>
      <c r="G142" s="241" t="n">
        <v>16</v>
      </c>
      <c r="H142" s="239" t="n">
        <v>144</v>
      </c>
      <c r="I142" s="242" t="n">
        <v>4.8</v>
      </c>
      <c r="J142" s="430" t="n">
        <v>5.35</v>
      </c>
      <c r="K142" s="544" t="n"/>
      <c r="L142" s="544" t="n"/>
      <c r="M142" s="544" t="n"/>
      <c r="N142" s="544" t="n"/>
      <c r="O142" s="544" t="n"/>
    </row>
    <row r="143" customFormat="1" s="144">
      <c r="A143" s="338" t="inlineStr">
        <is>
          <t>E-1KH-271-D30-X00-Y16</t>
        </is>
      </c>
      <c r="B143" s="801" t="inlineStr">
        <is>
          <t xml:space="preserve">Пакет Дой-пак с дозатором, Русский      </t>
        </is>
      </c>
      <c r="C143" s="811" t="inlineStr">
        <is>
          <t>300 г</t>
        </is>
      </c>
      <c r="D143" s="807" t="n">
        <v>16</v>
      </c>
      <c r="E143" s="240" t="inlineStr">
        <is>
          <t>12 месяцев</t>
        </is>
      </c>
      <c r="F143" s="238" t="n">
        <v>0.008999999999999999</v>
      </c>
      <c r="G143" s="241" t="n">
        <v>16</v>
      </c>
      <c r="H143" s="239" t="n">
        <v>144</v>
      </c>
      <c r="I143" s="242" t="n">
        <v>4.8</v>
      </c>
      <c r="J143" s="430" t="n">
        <v>5.35</v>
      </c>
      <c r="K143" s="544" t="n"/>
      <c r="L143" s="544" t="n"/>
      <c r="M143" s="544" t="n"/>
      <c r="N143" s="544" t="n"/>
      <c r="O143" s="544" t="n"/>
    </row>
    <row r="144" customFormat="1" s="144">
      <c r="A144" s="338" t="inlineStr">
        <is>
          <t>E-1KH-726-D30-X00-Y16</t>
        </is>
      </c>
      <c r="B144" s="281" t="inlineStr">
        <is>
          <t>Кетчуп Махеевъ "Кавказский" ДП 300 г  УП16</t>
        </is>
      </c>
      <c r="C144" s="272" t="inlineStr">
        <is>
          <t>300 г</t>
        </is>
      </c>
      <c r="D144" s="183" t="n">
        <v>16</v>
      </c>
      <c r="E144" s="97" t="inlineStr">
        <is>
          <t>12 месяцев</t>
        </is>
      </c>
      <c r="F144" s="203" t="n">
        <v>0.008999999999999999</v>
      </c>
      <c r="G144" s="409" t="n">
        <v>16</v>
      </c>
      <c r="H144" s="52" t="n">
        <v>144</v>
      </c>
      <c r="I144" s="85" t="n">
        <v>4.8</v>
      </c>
      <c r="J144" s="89" t="n">
        <v>5.35</v>
      </c>
      <c r="K144" s="544" t="n"/>
      <c r="L144" s="544" t="n"/>
      <c r="M144" s="544" t="n"/>
      <c r="N144" s="544" t="n"/>
      <c r="O144" s="544" t="n"/>
    </row>
    <row r="145" customFormat="1" s="144">
      <c r="A145" s="338" t="inlineStr">
        <is>
          <t>E-1KH-656-D30-X00-Y16</t>
        </is>
      </c>
      <c r="B145" s="910" t="inlineStr">
        <is>
          <t>Кетчуп Шашлычный Добрая Хозяйка</t>
        </is>
      </c>
      <c r="C145" s="911" t="inlineStr">
        <is>
          <t>300 г</t>
        </is>
      </c>
      <c r="D145" s="912" t="n">
        <v>16</v>
      </c>
      <c r="E145" s="913" t="inlineStr">
        <is>
          <t>12 месяцев</t>
        </is>
      </c>
      <c r="F145" s="914" t="n">
        <v>0.008999999999999999</v>
      </c>
      <c r="G145" s="915" t="n">
        <v>16</v>
      </c>
      <c r="H145" s="916" t="n">
        <v>144</v>
      </c>
      <c r="I145" s="917" t="n">
        <v>4.8</v>
      </c>
      <c r="J145" s="918" t="n">
        <v>5.35</v>
      </c>
      <c r="K145" s="544" t="n"/>
      <c r="L145" s="544" t="n"/>
      <c r="M145" s="544" t="n"/>
      <c r="N145" s="544" t="n"/>
      <c r="O145" s="544" t="n"/>
    </row>
    <row r="146" customFormat="1" s="144">
      <c r="A146" s="338" t="inlineStr">
        <is>
          <t>E-1KH-655-D30-X00-Y16</t>
        </is>
      </c>
      <c r="B146" s="910" t="inlineStr">
        <is>
          <t>Кетчуп Томатный Добрая Хозяйка</t>
        </is>
      </c>
      <c r="C146" s="911" t="inlineStr">
        <is>
          <t>300 г</t>
        </is>
      </c>
      <c r="D146" s="912" t="n">
        <v>16</v>
      </c>
      <c r="E146" s="913" t="inlineStr">
        <is>
          <t>12 месяцев</t>
        </is>
      </c>
      <c r="F146" s="914" t="n">
        <v>0.008999999999999999</v>
      </c>
      <c r="G146" s="915" t="n">
        <v>16</v>
      </c>
      <c r="H146" s="916" t="n">
        <v>144</v>
      </c>
      <c r="I146" s="917" t="n">
        <v>4.8</v>
      </c>
      <c r="J146" s="918" t="n">
        <v>5.35</v>
      </c>
      <c r="K146" s="544" t="n"/>
      <c r="L146" s="544" t="n"/>
      <c r="M146" s="544" t="n"/>
      <c r="N146" s="544" t="n"/>
      <c r="O146" s="544" t="n"/>
    </row>
    <row r="147" customFormat="1" s="144">
      <c r="A147" s="338" t="inlineStr">
        <is>
          <t>E-1KH-593-D30-X00-Y16</t>
        </is>
      </c>
      <c r="B147" s="281" t="inlineStr">
        <is>
          <t xml:space="preserve">Пакет Дой-пак с дозатором,  Острый Томатный  </t>
        </is>
      </c>
      <c r="C147" s="272" t="inlineStr">
        <is>
          <t>300 г</t>
        </is>
      </c>
      <c r="D147" s="183" t="n">
        <v>16</v>
      </c>
      <c r="E147" s="97" t="inlineStr">
        <is>
          <t>12 месяцев</t>
        </is>
      </c>
      <c r="F147" s="203" t="n">
        <v>0.008999999999999999</v>
      </c>
      <c r="G147" s="409" t="n">
        <v>16</v>
      </c>
      <c r="H147" s="52" t="n">
        <v>144</v>
      </c>
      <c r="I147" s="85" t="n">
        <v>4.8</v>
      </c>
      <c r="J147" s="89" t="n">
        <v>5.35</v>
      </c>
      <c r="K147" s="544" t="n"/>
      <c r="L147" s="544" t="n"/>
      <c r="M147" s="544" t="n"/>
      <c r="N147" s="544" t="n"/>
      <c r="O147" s="544" t="n"/>
    </row>
    <row r="148" customFormat="1" s="144">
      <c r="A148" s="338" t="inlineStr">
        <is>
          <t>E-1KH-295-D50-X00-Y10</t>
        </is>
      </c>
      <c r="B148" s="281" t="inlineStr">
        <is>
          <t xml:space="preserve">Пакет Дой-пак с дозатором, Шашлычный </t>
        </is>
      </c>
      <c r="C148" s="272" t="inlineStr">
        <is>
          <t>500 г</t>
        </is>
      </c>
      <c r="D148" s="183" t="n">
        <v>10</v>
      </c>
      <c r="E148" s="97" t="inlineStr">
        <is>
          <t>12 месяцев</t>
        </is>
      </c>
      <c r="F148" s="203" t="n">
        <v>0.008999999999999999</v>
      </c>
      <c r="G148" s="409" t="n">
        <v>16</v>
      </c>
      <c r="H148" s="52" t="n">
        <v>144</v>
      </c>
      <c r="I148" s="85" t="n">
        <v>5</v>
      </c>
      <c r="J148" s="89" t="n">
        <v>5.51</v>
      </c>
      <c r="K148" s="544" t="n"/>
      <c r="L148" s="544" t="n"/>
      <c r="M148" s="544" t="n"/>
      <c r="N148" s="544" t="n"/>
      <c r="O148" s="544" t="n"/>
    </row>
    <row r="149" customFormat="1" s="144">
      <c r="A149" s="338" t="inlineStr">
        <is>
          <t>E-1KH-249-D50-X00-Y10</t>
        </is>
      </c>
      <c r="B149" s="281" t="inlineStr">
        <is>
          <t xml:space="preserve">Пакет Дой-пак с дозатором, Лечо             </t>
        </is>
      </c>
      <c r="C149" s="272" t="inlineStr">
        <is>
          <t>500 г</t>
        </is>
      </c>
      <c r="D149" s="183" t="n">
        <v>10</v>
      </c>
      <c r="E149" s="97" t="inlineStr">
        <is>
          <t>12 месяцев</t>
        </is>
      </c>
      <c r="F149" s="203" t="n">
        <v>0.008999999999999999</v>
      </c>
      <c r="G149" s="409" t="n">
        <v>16</v>
      </c>
      <c r="H149" s="52" t="n">
        <v>144</v>
      </c>
      <c r="I149" s="85" t="n">
        <v>5</v>
      </c>
      <c r="J149" s="89" t="n">
        <v>5.51</v>
      </c>
      <c r="K149" s="544" t="n"/>
      <c r="L149" s="544" t="n"/>
      <c r="M149" s="544" t="n"/>
      <c r="N149" s="544" t="n"/>
      <c r="O149" s="544" t="n"/>
    </row>
    <row r="150" customFormat="1" s="144">
      <c r="A150" s="338" t="inlineStr">
        <is>
          <t>E-1KH-291-D50-X00-Y10</t>
        </is>
      </c>
      <c r="B150" s="281" t="inlineStr">
        <is>
          <t>Пакет Дой-пак с дозатором, Чили</t>
        </is>
      </c>
      <c r="C150" s="272" t="inlineStr">
        <is>
          <t>500 г</t>
        </is>
      </c>
      <c r="D150" s="183" t="n">
        <v>10</v>
      </c>
      <c r="E150" s="97" t="inlineStr">
        <is>
          <t>12 месяцев</t>
        </is>
      </c>
      <c r="F150" s="203" t="n">
        <v>0.008999999999999999</v>
      </c>
      <c r="G150" s="409" t="n">
        <v>16</v>
      </c>
      <c r="H150" s="52" t="n">
        <v>144</v>
      </c>
      <c r="I150" s="85" t="n">
        <v>5</v>
      </c>
      <c r="J150" s="89" t="n">
        <v>5.51</v>
      </c>
      <c r="K150" s="544" t="n"/>
      <c r="L150" s="544" t="n"/>
      <c r="M150" s="544" t="n"/>
      <c r="N150" s="544" t="n"/>
      <c r="O150" s="544" t="n"/>
    </row>
    <row r="151" customFormat="1" s="144">
      <c r="A151" s="338" t="inlineStr">
        <is>
          <t>E-1KH-284-D50-X00-Y10</t>
        </is>
      </c>
      <c r="B151" s="281" t="inlineStr">
        <is>
          <t xml:space="preserve">Пакет Дой-пак с дозатором, Томатный  </t>
        </is>
      </c>
      <c r="C151" s="272" t="inlineStr">
        <is>
          <t>500 г</t>
        </is>
      </c>
      <c r="D151" s="183" t="n">
        <v>10</v>
      </c>
      <c r="E151" s="97" t="inlineStr">
        <is>
          <t>12 месяцев</t>
        </is>
      </c>
      <c r="F151" s="203" t="n">
        <v>0.008999999999999999</v>
      </c>
      <c r="G151" s="409" t="n">
        <v>16</v>
      </c>
      <c r="H151" s="52" t="n">
        <v>144</v>
      </c>
      <c r="I151" s="85" t="n">
        <v>5</v>
      </c>
      <c r="J151" s="89" t="n">
        <v>5.51</v>
      </c>
      <c r="K151" s="544" t="n"/>
      <c r="L151" s="544" t="n"/>
      <c r="M151" s="544" t="n"/>
      <c r="N151" s="544" t="n"/>
      <c r="O151" s="544" t="n"/>
    </row>
    <row r="152" customFormat="1" s="144">
      <c r="A152" s="338" t="inlineStr">
        <is>
          <t>E-1KH-233-D50-X00-Y10</t>
        </is>
      </c>
      <c r="B152" s="281" t="inlineStr">
        <is>
          <t>Пакет Дой-пак с дозатором, Болгарский</t>
        </is>
      </c>
      <c r="C152" s="272" t="inlineStr">
        <is>
          <t>500 г</t>
        </is>
      </c>
      <c r="D152" s="183" t="n">
        <v>10</v>
      </c>
      <c r="E152" s="97" t="inlineStr">
        <is>
          <t>12 месяцев</t>
        </is>
      </c>
      <c r="F152" s="203" t="n">
        <v>0.008999999999999999</v>
      </c>
      <c r="G152" s="409" t="n">
        <v>16</v>
      </c>
      <c r="H152" s="52" t="n">
        <v>144</v>
      </c>
      <c r="I152" s="85" t="n">
        <v>5</v>
      </c>
      <c r="J152" s="89" t="n">
        <v>5.51</v>
      </c>
      <c r="K152" s="544" t="n"/>
      <c r="L152" s="544" t="n"/>
      <c r="M152" s="544" t="n"/>
      <c r="N152" s="544" t="n"/>
      <c r="O152" s="544" t="n"/>
    </row>
    <row r="153" customFormat="1" s="144">
      <c r="A153" s="338" t="inlineStr">
        <is>
          <t>E-1KH-281-D50-X00-Y10</t>
        </is>
      </c>
      <c r="B153" s="281" t="inlineStr">
        <is>
          <t>Пакет Дой-пак с дозатором, Татарский</t>
        </is>
      </c>
      <c r="C153" s="272" t="inlineStr">
        <is>
          <t>500 г</t>
        </is>
      </c>
      <c r="D153" s="183" t="n">
        <v>10</v>
      </c>
      <c r="E153" s="97" t="inlineStr">
        <is>
          <t>12 месяцев</t>
        </is>
      </c>
      <c r="F153" s="203" t="n">
        <v>0.008999999999999999</v>
      </c>
      <c r="G153" s="409" t="n">
        <v>16</v>
      </c>
      <c r="H153" s="52" t="n">
        <v>144</v>
      </c>
      <c r="I153" s="85" t="n">
        <v>5</v>
      </c>
      <c r="J153" s="89" t="n">
        <v>5.51</v>
      </c>
      <c r="K153" s="544" t="n"/>
      <c r="L153" s="544" t="n"/>
      <c r="M153" s="544" t="n"/>
      <c r="N153" s="544" t="n"/>
      <c r="O153" s="544" t="n"/>
    </row>
    <row r="154" customFormat="1" s="144">
      <c r="A154" s="338" t="inlineStr">
        <is>
          <t>E-1KH-247-D50-X00-Y10</t>
        </is>
      </c>
      <c r="B154" s="802" t="inlineStr">
        <is>
          <t>Пакет Дой-пак с дозатором, Краснодарский</t>
        </is>
      </c>
      <c r="C154" s="272" t="inlineStr">
        <is>
          <t>500 г</t>
        </is>
      </c>
      <c r="D154" s="183" t="n">
        <v>10</v>
      </c>
      <c r="E154" s="97" t="inlineStr">
        <is>
          <t>12 месяцев</t>
        </is>
      </c>
      <c r="F154" s="203" t="n">
        <v>0.008999999999999999</v>
      </c>
      <c r="G154" s="409" t="n">
        <v>16</v>
      </c>
      <c r="H154" s="52" t="n">
        <v>144</v>
      </c>
      <c r="I154" s="85" t="n">
        <v>5</v>
      </c>
      <c r="J154" s="89" t="n">
        <v>5.51</v>
      </c>
      <c r="K154" s="544" t="n"/>
      <c r="L154" s="544" t="n"/>
      <c r="M154" s="544" t="n"/>
      <c r="N154" s="544" t="n"/>
      <c r="O154" s="544" t="n"/>
    </row>
    <row r="155" customFormat="1" s="144">
      <c r="A155" s="338" t="inlineStr">
        <is>
          <t>E-1KH-271-D50-X00-Y10</t>
        </is>
      </c>
      <c r="B155" s="802" t="inlineStr">
        <is>
          <t xml:space="preserve">Пакет Дой-пак с дозатором, Русский    </t>
        </is>
      </c>
      <c r="C155" s="272" t="inlineStr">
        <is>
          <t>500 г</t>
        </is>
      </c>
      <c r="D155" s="183" t="n">
        <v>10</v>
      </c>
      <c r="E155" s="97" t="inlineStr">
        <is>
          <t>12 месяцев</t>
        </is>
      </c>
      <c r="F155" s="203" t="n">
        <v>0.008999999999999999</v>
      </c>
      <c r="G155" s="409" t="n">
        <v>16</v>
      </c>
      <c r="H155" s="52" t="n">
        <v>144</v>
      </c>
      <c r="I155" s="85" t="n">
        <v>5</v>
      </c>
      <c r="J155" s="89" t="n">
        <v>5.51</v>
      </c>
      <c r="K155" s="544" t="n"/>
      <c r="L155" s="544" t="n"/>
      <c r="M155" s="544" t="n"/>
      <c r="N155" s="544" t="n"/>
      <c r="O155" s="544" t="n"/>
    </row>
    <row r="156" customFormat="1" s="144">
      <c r="A156" s="338" t="inlineStr">
        <is>
          <t>E-1KH-656-D50-X00-Y10</t>
        </is>
      </c>
      <c r="B156" s="910" t="inlineStr">
        <is>
          <t>Кетчуп Шашлычный Добрая Хозяйка</t>
        </is>
      </c>
      <c r="C156" s="911" t="inlineStr">
        <is>
          <t>500 г</t>
        </is>
      </c>
      <c r="D156" s="912" t="n">
        <v>10</v>
      </c>
      <c r="E156" s="913" t="inlineStr">
        <is>
          <t>12 месяцев</t>
        </is>
      </c>
      <c r="F156" s="914" t="n">
        <v>0.008999999999999999</v>
      </c>
      <c r="G156" s="915" t="n">
        <v>16</v>
      </c>
      <c r="H156" s="916" t="n">
        <v>144</v>
      </c>
      <c r="I156" s="917" t="n">
        <v>5</v>
      </c>
      <c r="J156" s="918" t="n">
        <v>5.51</v>
      </c>
      <c r="K156" s="544" t="n"/>
      <c r="L156" s="544" t="n"/>
      <c r="M156" s="544" t="n"/>
      <c r="N156" s="544" t="n"/>
      <c r="O156" s="544" t="n"/>
    </row>
    <row r="157" customFormat="1" s="144">
      <c r="A157" s="338" t="inlineStr">
        <is>
          <t>E-1KH-655-D50-X00-Y10</t>
        </is>
      </c>
      <c r="B157" s="910" t="inlineStr">
        <is>
          <t>Кетчуп Томатный Добрая Хозяйка</t>
        </is>
      </c>
      <c r="C157" s="911" t="inlineStr">
        <is>
          <t>500 г</t>
        </is>
      </c>
      <c r="D157" s="912" t="n">
        <v>10</v>
      </c>
      <c r="E157" s="913" t="inlineStr">
        <is>
          <t>12 месяцев</t>
        </is>
      </c>
      <c r="F157" s="914" t="n">
        <v>0.008999999999999999</v>
      </c>
      <c r="G157" s="915" t="n">
        <v>16</v>
      </c>
      <c r="H157" s="916" t="n">
        <v>144</v>
      </c>
      <c r="I157" s="917" t="n">
        <v>5</v>
      </c>
      <c r="J157" s="918" t="n">
        <v>5.51</v>
      </c>
      <c r="K157" s="544" t="n"/>
      <c r="L157" s="544" t="n"/>
      <c r="M157" s="544" t="n"/>
      <c r="N157" s="544" t="n"/>
      <c r="O157" s="544" t="n"/>
    </row>
    <row r="158" customFormat="1" s="144">
      <c r="A158" s="338" t="inlineStr">
        <is>
          <t>E-1KH-295-D70-X00-Y6</t>
        </is>
      </c>
      <c r="B158" s="803" t="inlineStr">
        <is>
          <t xml:space="preserve">Пакет Дой-пак с дозатором, Шашлычный </t>
        </is>
      </c>
      <c r="C158" s="812" t="inlineStr">
        <is>
          <t>700 г</t>
        </is>
      </c>
      <c r="D158" s="808" t="n">
        <v>6</v>
      </c>
      <c r="E158" s="432" t="inlineStr">
        <is>
          <t>12 месяцев</t>
        </is>
      </c>
      <c r="F158" s="433" t="n">
        <v>0.008999999999999999</v>
      </c>
      <c r="G158" s="434" t="n">
        <v>16</v>
      </c>
      <c r="H158" s="431" t="n">
        <v>144</v>
      </c>
      <c r="I158" s="435" t="n">
        <v>4.2</v>
      </c>
      <c r="J158" s="452" t="n">
        <v>4.66</v>
      </c>
      <c r="K158" s="544" t="n"/>
      <c r="L158" s="544" t="n"/>
      <c r="M158" s="544" t="n"/>
      <c r="N158" s="544" t="n"/>
      <c r="O158" s="544" t="n"/>
    </row>
    <row r="159" customFormat="1" s="144">
      <c r="A159" s="338" t="inlineStr">
        <is>
          <t>E-1KH-284-D70-X00-Y6</t>
        </is>
      </c>
      <c r="B159" s="803" t="inlineStr">
        <is>
          <t xml:space="preserve">Пакет Дой-пак с дозатором, Томатный  </t>
        </is>
      </c>
      <c r="C159" s="812" t="inlineStr">
        <is>
          <t>700 г</t>
        </is>
      </c>
      <c r="D159" s="808" t="n">
        <v>6</v>
      </c>
      <c r="E159" s="432" t="inlineStr">
        <is>
          <t>12 месяцев</t>
        </is>
      </c>
      <c r="F159" s="433" t="n">
        <v>0.008999999999999999</v>
      </c>
      <c r="G159" s="434" t="n">
        <v>16</v>
      </c>
      <c r="H159" s="431" t="n">
        <v>144</v>
      </c>
      <c r="I159" s="435" t="n">
        <v>4.2</v>
      </c>
      <c r="J159" s="452" t="n">
        <v>4.66</v>
      </c>
      <c r="K159" s="544" t="n"/>
      <c r="L159" s="544" t="n"/>
      <c r="M159" s="544" t="n"/>
      <c r="N159" s="544" t="n"/>
      <c r="O159" s="544" t="n"/>
    </row>
    <row r="160" hidden="1" customFormat="1" s="144">
      <c r="A160" s="338" t="n"/>
      <c r="B160" s="804" t="inlineStr">
        <is>
          <t>Кетчуп Шашлычный Добрая Хозяйка</t>
        </is>
      </c>
      <c r="C160" s="812" t="inlineStr">
        <is>
          <t>700 г</t>
        </is>
      </c>
      <c r="D160" s="808" t="n">
        <v>6</v>
      </c>
      <c r="E160" s="432" t="inlineStr">
        <is>
          <t>12 месяцев</t>
        </is>
      </c>
      <c r="F160" s="433" t="n">
        <v>0.008999999999999999</v>
      </c>
      <c r="G160" s="434" t="n">
        <v>16</v>
      </c>
      <c r="H160" s="431" t="n">
        <v>144</v>
      </c>
      <c r="I160" s="435" t="n">
        <v>4.2</v>
      </c>
      <c r="J160" s="452" t="n">
        <v>4.66</v>
      </c>
      <c r="K160" s="544" t="n"/>
      <c r="L160" s="544" t="n"/>
      <c r="M160" s="544" t="n"/>
      <c r="N160" s="544" t="n"/>
      <c r="O160" s="544" t="n"/>
    </row>
    <row r="161" hidden="1" ht="13.5" customFormat="1" customHeight="1" s="144" thickBot="1">
      <c r="A161" s="338" t="n"/>
      <c r="B161" s="805" t="inlineStr">
        <is>
          <t>Кетчуп Томатный Добрая Хозяйка</t>
        </is>
      </c>
      <c r="C161" s="813" t="inlineStr">
        <is>
          <t>700 г</t>
        </is>
      </c>
      <c r="D161" s="809" t="n">
        <v>6</v>
      </c>
      <c r="E161" s="560" t="inlineStr">
        <is>
          <t>12 месяцев</t>
        </is>
      </c>
      <c r="F161" s="561" t="n">
        <v>0.008999999999999999</v>
      </c>
      <c r="G161" s="562" t="n">
        <v>16</v>
      </c>
      <c r="H161" s="559" t="n">
        <v>144</v>
      </c>
      <c r="I161" s="563" t="n">
        <v>4.2</v>
      </c>
      <c r="J161" s="564" t="n">
        <v>4.66</v>
      </c>
      <c r="K161" s="103" t="n"/>
      <c r="L161" s="103" t="n"/>
      <c r="M161" s="103" t="n"/>
      <c r="N161" s="103" t="n"/>
      <c r="O161" s="103" t="n"/>
    </row>
    <row r="162" ht="13.5" customFormat="1" customHeight="1" s="144" thickBot="1">
      <c r="A162" s="338" t="n"/>
      <c r="B162" s="232" t="inlineStr">
        <is>
          <t>итого нетто томат</t>
        </is>
      </c>
      <c r="C162" s="244" t="n"/>
      <c r="D162" s="224" t="n"/>
      <c r="E162" s="224" t="inlineStr">
        <is>
          <t>объем</t>
        </is>
      </c>
      <c r="F162" s="225">
        <f>SUMPRODUCT($F$133:$F$161,K133:K161)</f>
        <v/>
      </c>
      <c r="G162" s="225">
        <f>SUMPRODUCT($F$133:$F$161,L133:L161)</f>
        <v/>
      </c>
      <c r="H162" s="225">
        <f>SUMPRODUCT($F$133:$F$161,M133:M161)</f>
        <v/>
      </c>
      <c r="I162" s="225">
        <f>SUMPRODUCT($F$133:$F$161,N133:N161)</f>
        <v/>
      </c>
      <c r="J162" s="225">
        <f>SUMPRODUCT($F$133:$F$161,O133:O161)</f>
        <v/>
      </c>
      <c r="K162" s="128">
        <f>SUMPRODUCT($I$133:$I$161,K133:K161)</f>
        <v/>
      </c>
      <c r="L162" s="128">
        <f>SUMPRODUCT($I$133:$I$161,L133:L161)</f>
        <v/>
      </c>
      <c r="M162" s="128">
        <f>SUMPRODUCT($I$133:$I$161,M133:M161)</f>
        <v/>
      </c>
      <c r="N162" s="128">
        <f>SUMPRODUCT($I$133:$I$161,N133:N161)</f>
        <v/>
      </c>
      <c r="O162" s="128">
        <f>SUMPRODUCT($I$133:$I$161,O133:O161)</f>
        <v/>
      </c>
    </row>
    <row r="163" ht="13.5" customFormat="1" customHeight="1" s="144" thickBot="1">
      <c r="A163" s="338" t="n"/>
      <c r="B163" s="226" t="inlineStr">
        <is>
          <t>итого брутто</t>
        </is>
      </c>
      <c r="C163" s="227" t="n"/>
      <c r="D163" s="228" t="n"/>
      <c r="E163" s="228" t="n"/>
      <c r="F163" s="229" t="n"/>
      <c r="G163" s="228" t="n"/>
      <c r="H163" s="230" t="n"/>
      <c r="I163" s="230" t="n"/>
      <c r="J163" s="347" t="n"/>
      <c r="K163" s="969">
        <f>SUMPRODUCT($J$133:$J$161,K133:K161)</f>
        <v/>
      </c>
      <c r="L163" s="348">
        <f>SUMPRODUCT($J$133:$J$161,L133:L161)</f>
        <v/>
      </c>
      <c r="M163" s="969">
        <f>SUMPRODUCT($J$133:$J$161,M133:M161)</f>
        <v/>
      </c>
      <c r="N163" s="348">
        <f>SUMPRODUCT($J$133:$J$161,N133:N161)</f>
        <v/>
      </c>
      <c r="O163" s="969">
        <f>SUMPRODUCT($J$133:$J$161,O133:O161)</f>
        <v/>
      </c>
    </row>
    <row r="164" ht="13.5" customFormat="1" customHeight="1" s="144" thickBot="1">
      <c r="A164" s="338" t="n"/>
      <c r="B164" s="73" t="inlineStr">
        <is>
          <t>Томатная паста "Махеевъ"</t>
        </is>
      </c>
      <c r="C164" s="944" t="n"/>
      <c r="D164" s="73" t="n"/>
      <c r="E164" s="73" t="n"/>
      <c r="F164" s="933" t="n"/>
      <c r="G164" s="73" t="n"/>
      <c r="H164" s="73" t="n"/>
      <c r="I164" s="73" t="n"/>
      <c r="J164" s="168" t="n"/>
      <c r="K164" s="293" t="n"/>
      <c r="L164" s="413" t="n"/>
      <c r="M164" s="293" t="n"/>
      <c r="N164" s="413" t="n"/>
      <c r="O164" s="293" t="n"/>
    </row>
    <row r="165" customFormat="1" s="144">
      <c r="A165" s="864" t="inlineStr">
        <is>
          <t>E-1TP-225-D07-X00-Y36</t>
        </is>
      </c>
      <c r="B165" s="998" t="inlineStr">
        <is>
          <t xml:space="preserve">Пакет дой-пак, Домашняя                                      </t>
        </is>
      </c>
      <c r="C165" s="874" t="inlineStr">
        <is>
          <t>70 г</t>
        </is>
      </c>
      <c r="D165" s="100" t="n">
        <v>36</v>
      </c>
      <c r="E165" s="95" t="inlineStr">
        <is>
          <t>12 месяцев</t>
        </is>
      </c>
      <c r="F165" s="214" t="n">
        <v>0.007</v>
      </c>
      <c r="G165" s="23" t="n">
        <v>21</v>
      </c>
      <c r="H165" s="1037" t="n">
        <v>147</v>
      </c>
      <c r="I165" s="132" t="n">
        <v>2.52</v>
      </c>
      <c r="J165" s="174" t="n">
        <v>2.88</v>
      </c>
      <c r="K165" s="544" t="n"/>
      <c r="L165" s="577" t="n"/>
      <c r="M165" s="544" t="n"/>
      <c r="N165" s="577" t="n"/>
      <c r="O165" s="544" t="n"/>
    </row>
    <row r="166" customFormat="1" s="144">
      <c r="A166" s="864" t="inlineStr">
        <is>
          <t>E-1TP-225-D14-X00-Y18</t>
        </is>
      </c>
      <c r="B166" s="960" t="inlineStr">
        <is>
          <t xml:space="preserve">Пакет дой-пак, Домашняя                                      </t>
        </is>
      </c>
      <c r="C166" s="272" t="inlineStr">
        <is>
          <t>140 г</t>
        </is>
      </c>
      <c r="D166" s="183" t="n">
        <v>18</v>
      </c>
      <c r="E166" s="97" t="inlineStr">
        <is>
          <t>12 месяцев</t>
        </is>
      </c>
      <c r="F166" s="213" t="n">
        <v>0.007</v>
      </c>
      <c r="G166" s="195" t="n">
        <v>21</v>
      </c>
      <c r="H166" s="954" t="n">
        <v>147</v>
      </c>
      <c r="I166" s="125" t="n">
        <v>2.52</v>
      </c>
      <c r="J166" s="126" t="n">
        <v>2.88</v>
      </c>
      <c r="K166" s="544" t="n"/>
      <c r="L166" s="577" t="n"/>
      <c r="M166" s="544" t="n"/>
      <c r="N166" s="577" t="n"/>
      <c r="O166" s="544" t="n"/>
    </row>
    <row r="167" customFormat="1" s="144">
      <c r="A167" s="864" t="inlineStr">
        <is>
          <t>E-1TP-225-B18-X00-Y12</t>
        </is>
      </c>
      <c r="B167" s="960" t="inlineStr">
        <is>
          <t xml:space="preserve">Твист, Домашняя                                      </t>
        </is>
      </c>
      <c r="C167" s="272" t="inlineStr">
        <is>
          <t>180 г</t>
        </is>
      </c>
      <c r="D167" s="183" t="n">
        <v>12</v>
      </c>
      <c r="E167" s="97" t="inlineStr">
        <is>
          <t>12 месяцев</t>
        </is>
      </c>
      <c r="F167" s="213" t="n">
        <v>0.007</v>
      </c>
      <c r="G167" s="195" t="n">
        <v>19</v>
      </c>
      <c r="H167" s="954" t="n">
        <v>190</v>
      </c>
      <c r="I167" s="125" t="n">
        <v>2.16</v>
      </c>
      <c r="J167" s="126" t="n">
        <v>3.98</v>
      </c>
      <c r="K167" s="544" t="n"/>
      <c r="L167" s="577" t="n"/>
      <c r="M167" s="544" t="n"/>
      <c r="N167" s="577" t="n"/>
      <c r="O167" s="544" t="n"/>
    </row>
    <row r="168" customFormat="1" s="144">
      <c r="A168" s="864" t="inlineStr">
        <is>
          <t>E-1TP-225-B50-X00-Y12</t>
        </is>
      </c>
      <c r="B168" s="960" t="inlineStr">
        <is>
          <t>Твист, Домашняя</t>
        </is>
      </c>
      <c r="C168" s="278" t="inlineStr">
        <is>
          <t>500 г</t>
        </is>
      </c>
      <c r="D168" s="183" t="n">
        <v>12</v>
      </c>
      <c r="E168" s="97" t="inlineStr">
        <is>
          <t>12 месяцев</t>
        </is>
      </c>
      <c r="F168" s="213" t="n">
        <v>0.01</v>
      </c>
      <c r="G168" s="195" t="n">
        <v>11</v>
      </c>
      <c r="H168" s="492" t="n">
        <v>66</v>
      </c>
      <c r="I168" s="85" t="n">
        <v>6</v>
      </c>
      <c r="J168" s="89" t="n">
        <v>9.710000000000001</v>
      </c>
      <c r="K168" s="544" t="n"/>
      <c r="L168" s="577" t="n"/>
      <c r="M168" s="544" t="n"/>
      <c r="N168" s="577" t="n"/>
      <c r="O168" s="544" t="n"/>
    </row>
    <row r="169" ht="13.5" customFormat="1" customHeight="1" s="144" thickBot="1">
      <c r="A169" s="864" t="inlineStr">
        <is>
          <t>E-1TP-225-B10-X00-Y6</t>
        </is>
      </c>
      <c r="B169" s="960" t="inlineStr">
        <is>
          <t>Твист, Домашняя</t>
        </is>
      </c>
      <c r="C169" s="272" t="inlineStr">
        <is>
          <t>1 кг</t>
        </is>
      </c>
      <c r="D169" s="183" t="n">
        <v>6</v>
      </c>
      <c r="E169" s="97" t="inlineStr">
        <is>
          <t>12 месяцев</t>
        </is>
      </c>
      <c r="F169" s="203" t="n">
        <v>0.013</v>
      </c>
      <c r="G169" s="410" t="n">
        <v>16</v>
      </c>
      <c r="H169" s="406" t="n">
        <v>80</v>
      </c>
      <c r="I169" s="85" t="n">
        <v>6</v>
      </c>
      <c r="J169" s="89" t="n">
        <v>8.859999999999999</v>
      </c>
      <c r="K169" s="103" t="n"/>
      <c r="L169" s="577" t="n"/>
      <c r="M169" s="103" t="n"/>
      <c r="N169" s="577" t="n"/>
      <c r="O169" s="103" t="n"/>
    </row>
    <row r="170" ht="13.5" customFormat="1" customHeight="1" s="144" thickBot="1">
      <c r="A170" s="864" t="n"/>
      <c r="B170" s="961" t="inlineStr">
        <is>
          <t>итого нетто томат</t>
        </is>
      </c>
      <c r="C170" s="963" t="n"/>
      <c r="D170" s="962" t="n"/>
      <c r="E170" s="957" t="inlineStr">
        <is>
          <t>объем</t>
        </is>
      </c>
      <c r="F170" s="958">
        <f>SUMPRODUCT($F$165:$F$169,K165:K169)</f>
        <v/>
      </c>
      <c r="G170" s="958">
        <f>SUMPRODUCT($F$165:$F$169,L165:L169)</f>
        <v/>
      </c>
      <c r="H170" s="958">
        <f>SUMPRODUCT($F$165:$F$169,M165:M169)</f>
        <v/>
      </c>
      <c r="I170" s="958">
        <f>SUMPRODUCT($F$165:$F$169,N165:N169)</f>
        <v/>
      </c>
      <c r="J170" s="959">
        <f>SUMPRODUCT($F$165:$F$169,O165:O169)</f>
        <v/>
      </c>
      <c r="K170" s="109">
        <f>SUMPRODUCT($I$165:$I$169,K165:K169)</f>
        <v/>
      </c>
      <c r="L170" s="109">
        <f>SUMPRODUCT($I$165:$I$169,L165:L169)</f>
        <v/>
      </c>
      <c r="M170" s="109">
        <f>SUMPRODUCT($I$165:$I$169,M165:M169)</f>
        <v/>
      </c>
      <c r="N170" s="109">
        <f>SUMPRODUCT($I$165:$I$169,N165:N169)</f>
        <v/>
      </c>
      <c r="O170" s="109">
        <f>SUMPRODUCT($I$165:$I$169,O165:O169)</f>
        <v/>
      </c>
    </row>
    <row r="171" ht="13.5" customFormat="1" customHeight="1" s="144" thickBot="1">
      <c r="A171" s="338" t="n"/>
      <c r="B171" s="519" t="inlineStr">
        <is>
          <t>итого брутто</t>
        </is>
      </c>
      <c r="C171" s="520" t="n"/>
      <c r="D171" s="493" t="n"/>
      <c r="E171" s="493" t="n"/>
      <c r="F171" s="955" t="n"/>
      <c r="G171" s="493" t="n"/>
      <c r="H171" s="521" t="n"/>
      <c r="I171" s="521" t="n"/>
      <c r="J171" s="956" t="n"/>
      <c r="K171" s="110">
        <f>SUMPRODUCT($J$165:$J$169,K165:K169)</f>
        <v/>
      </c>
      <c r="L171" s="110">
        <f>SUMPRODUCT($J$165:$J$169,L165:L169)</f>
        <v/>
      </c>
      <c r="M171" s="110">
        <f>SUMPRODUCT($J$165:$J$169,M165:M169)</f>
        <v/>
      </c>
      <c r="N171" s="110">
        <f>SUMPRODUCT($J$165:$J$169,N165:N169)</f>
        <v/>
      </c>
      <c r="O171" s="110">
        <f>SUMPRODUCT($J$165:$J$169,O165:O169)</f>
        <v/>
      </c>
    </row>
    <row r="172" ht="12.75" customFormat="1" customHeight="1" s="144" thickBot="1">
      <c r="A172" s="585" t="n"/>
      <c r="B172" s="373" t="inlineStr">
        <is>
          <t>Джем  «Махеевъ»</t>
        </is>
      </c>
      <c r="C172" s="187" t="n"/>
      <c r="D172" s="55" t="n"/>
      <c r="E172" s="55" t="n"/>
      <c r="F172" s="207" t="n"/>
      <c r="G172" s="55" t="n"/>
      <c r="H172" s="55" t="n"/>
      <c r="I172" s="55" t="n"/>
      <c r="J172" s="170" t="n"/>
      <c r="K172" s="293" t="n"/>
      <c r="L172" s="371" t="n"/>
      <c r="M172" s="293" t="n"/>
      <c r="N172" s="371" t="n"/>
      <c r="O172" s="293" t="n"/>
    </row>
    <row r="173" customFormat="1" s="144">
      <c r="A173" s="617" t="inlineStr">
        <is>
          <t>E-1DZ-228-D30-X00-Y16</t>
        </is>
      </c>
      <c r="B173" s="737" t="inlineStr">
        <is>
          <t>Пакет дой-пак, Абрикосовый</t>
        </is>
      </c>
      <c r="C173" s="277" t="inlineStr">
        <is>
          <t>300 г</t>
        </is>
      </c>
      <c r="D173" s="477" t="n">
        <v>16</v>
      </c>
      <c r="E173" s="95" t="inlineStr">
        <is>
          <t>12 месяцев</t>
        </is>
      </c>
      <c r="F173" s="214" t="n">
        <v>0.008999999999999999</v>
      </c>
      <c r="G173" s="411" t="n">
        <v>16</v>
      </c>
      <c r="H173" s="405" t="n">
        <v>144</v>
      </c>
      <c r="I173" s="92" t="n">
        <v>4.8</v>
      </c>
      <c r="J173" s="375" t="n">
        <v>5.36</v>
      </c>
      <c r="K173" s="425" t="n"/>
      <c r="L173" s="425" t="n"/>
      <c r="M173" s="425" t="n"/>
      <c r="N173" s="425" t="n"/>
      <c r="O173" s="425" t="n"/>
    </row>
    <row r="174" customFormat="1" s="144">
      <c r="A174" s="338" t="inlineStr">
        <is>
          <t>E-1DZ-244-D30-X00-Y16</t>
        </is>
      </c>
      <c r="B174" s="331" t="inlineStr">
        <is>
          <t>Пакет дой-пак, Клубничный</t>
        </is>
      </c>
      <c r="C174" s="278" t="inlineStr">
        <is>
          <t>300 г</t>
        </is>
      </c>
      <c r="D174" s="438" t="n">
        <v>16</v>
      </c>
      <c r="E174" s="97" t="inlineStr">
        <is>
          <t>12 месяцев</t>
        </is>
      </c>
      <c r="F174" s="213" t="n">
        <v>0.008999999999999999</v>
      </c>
      <c r="G174" s="410" t="n">
        <v>16</v>
      </c>
      <c r="H174" s="406" t="n">
        <v>144</v>
      </c>
      <c r="I174" s="85" t="n">
        <v>4.8</v>
      </c>
      <c r="J174" s="361" t="n">
        <v>5.36</v>
      </c>
      <c r="K174" s="544" t="n"/>
      <c r="L174" s="544" t="n"/>
      <c r="M174" s="544" t="n"/>
      <c r="N174" s="544" t="n"/>
      <c r="O174" s="544" t="n"/>
    </row>
    <row r="175" customFormat="1" s="144">
      <c r="A175" s="338" t="inlineStr">
        <is>
          <t>E-1DZ-252-D30-X00-Y16</t>
        </is>
      </c>
      <c r="B175" s="331" t="inlineStr">
        <is>
          <t>Пакет дой-пак, Малиновый</t>
        </is>
      </c>
      <c r="C175" s="278" t="inlineStr">
        <is>
          <t>300 г</t>
        </is>
      </c>
      <c r="D175" s="438" t="n">
        <v>16</v>
      </c>
      <c r="E175" s="97" t="inlineStr">
        <is>
          <t>12 месяцев</t>
        </is>
      </c>
      <c r="F175" s="213" t="n">
        <v>0.008999999999999999</v>
      </c>
      <c r="G175" s="410" t="n">
        <v>16</v>
      </c>
      <c r="H175" s="406" t="n">
        <v>144</v>
      </c>
      <c r="I175" s="85" t="n">
        <v>4.8</v>
      </c>
      <c r="J175" s="361" t="n">
        <v>5.36</v>
      </c>
      <c r="K175" s="544" t="n"/>
      <c r="L175" s="544" t="n"/>
      <c r="M175" s="544" t="n"/>
      <c r="N175" s="544" t="n"/>
      <c r="O175" s="544" t="n"/>
    </row>
    <row r="176" customFormat="1" s="144">
      <c r="A176" s="338" t="inlineStr">
        <is>
          <t>E-1DZ-288-D30-X00-Y16</t>
        </is>
      </c>
      <c r="B176" s="331" t="inlineStr">
        <is>
          <t>Пакет дой-пак, Черничный</t>
        </is>
      </c>
      <c r="C176" s="278" t="inlineStr">
        <is>
          <t>300 г</t>
        </is>
      </c>
      <c r="D176" s="438" t="n">
        <v>16</v>
      </c>
      <c r="E176" s="97" t="inlineStr">
        <is>
          <t>12 месяцев</t>
        </is>
      </c>
      <c r="F176" s="213" t="n">
        <v>0.008999999999999999</v>
      </c>
      <c r="G176" s="410" t="n">
        <v>16</v>
      </c>
      <c r="H176" s="406" t="n">
        <v>144</v>
      </c>
      <c r="I176" s="85" t="n">
        <v>4.8</v>
      </c>
      <c r="J176" s="361" t="n">
        <v>5.36</v>
      </c>
      <c r="K176" s="544" t="n"/>
      <c r="L176" s="544" t="n"/>
      <c r="M176" s="544" t="n"/>
      <c r="N176" s="544" t="n"/>
      <c r="O176" s="544" t="n"/>
    </row>
    <row r="177" customFormat="1" s="144">
      <c r="A177" s="338" t="inlineStr">
        <is>
          <t>E-1DZ-749-D30-X00-Y16</t>
        </is>
      </c>
      <c r="B177" s="1004" t="inlineStr">
        <is>
          <t>Пакет дой-пак, Тропические фрукты</t>
        </is>
      </c>
      <c r="C177" s="278" t="inlineStr">
        <is>
          <t>300 г</t>
        </is>
      </c>
      <c r="D177" s="438" t="n">
        <v>16</v>
      </c>
      <c r="E177" s="97" t="inlineStr">
        <is>
          <t>12 месяцев</t>
        </is>
      </c>
      <c r="F177" s="213" t="n">
        <v>0.008999999999999999</v>
      </c>
      <c r="G177" s="410" t="n">
        <v>16</v>
      </c>
      <c r="H177" s="406" t="n">
        <v>144</v>
      </c>
      <c r="I177" s="85" t="n">
        <v>4.8</v>
      </c>
      <c r="J177" s="361" t="n">
        <v>5.36</v>
      </c>
      <c r="K177" s="544" t="n"/>
      <c r="L177" s="544" t="n"/>
      <c r="M177" s="544" t="n"/>
      <c r="N177" s="544" t="n"/>
      <c r="O177" s="544" t="n"/>
    </row>
    <row r="178" customFormat="1" s="144">
      <c r="A178" s="338" t="inlineStr">
        <is>
          <t>E-1DZ-231-D30-X00-Y16</t>
        </is>
      </c>
      <c r="B178" s="331" t="inlineStr">
        <is>
          <t>Пакет дой-пак, Апельсиновый</t>
        </is>
      </c>
      <c r="C178" s="278" t="inlineStr">
        <is>
          <t>300 г</t>
        </is>
      </c>
      <c r="D178" s="438" t="n">
        <v>16</v>
      </c>
      <c r="E178" s="97" t="inlineStr">
        <is>
          <t>12 месяцев</t>
        </is>
      </c>
      <c r="F178" s="213" t="n">
        <v>0.008999999999999999</v>
      </c>
      <c r="G178" s="410" t="n">
        <v>16</v>
      </c>
      <c r="H178" s="406" t="n">
        <v>144</v>
      </c>
      <c r="I178" s="85" t="n">
        <v>4.8</v>
      </c>
      <c r="J178" s="361" t="n">
        <v>5.36</v>
      </c>
      <c r="K178" s="544" t="n"/>
      <c r="L178" s="544" t="n"/>
      <c r="M178" s="544" t="n"/>
      <c r="N178" s="544" t="n"/>
      <c r="O178" s="544" t="n"/>
    </row>
    <row r="179" customFormat="1" s="144">
      <c r="A179" s="338" t="inlineStr">
        <is>
          <t>E-1DZ-250-D30-X00-Y16</t>
        </is>
      </c>
      <c r="B179" s="331" t="inlineStr">
        <is>
          <t>Пакет дой-пак, Лимон с имбирем</t>
        </is>
      </c>
      <c r="C179" s="278" t="inlineStr">
        <is>
          <t>300 г</t>
        </is>
      </c>
      <c r="D179" s="438" t="n">
        <v>16</v>
      </c>
      <c r="E179" s="97" t="inlineStr">
        <is>
          <t>12 месяцев</t>
        </is>
      </c>
      <c r="F179" s="213" t="n">
        <v>0.008999999999999999</v>
      </c>
      <c r="G179" s="410" t="n">
        <v>16</v>
      </c>
      <c r="H179" s="406" t="n">
        <v>144</v>
      </c>
      <c r="I179" s="85" t="n">
        <v>4.8</v>
      </c>
      <c r="J179" s="361" t="n">
        <v>5.36</v>
      </c>
      <c r="K179" s="544" t="n"/>
      <c r="L179" s="544" t="n"/>
      <c r="M179" s="544" t="n"/>
      <c r="N179" s="544" t="n"/>
      <c r="O179" s="544" t="n"/>
    </row>
    <row r="180" customFormat="1" s="144">
      <c r="A180" s="338" t="inlineStr">
        <is>
          <t>E-1DZ-251-D30-X00-Y16</t>
        </is>
      </c>
      <c r="B180" s="331" t="inlineStr">
        <is>
          <t>Пакет дой-пак, Лимонный</t>
        </is>
      </c>
      <c r="C180" s="278" t="inlineStr">
        <is>
          <t>300 г</t>
        </is>
      </c>
      <c r="D180" s="438" t="n">
        <v>16</v>
      </c>
      <c r="E180" s="97" t="inlineStr">
        <is>
          <t>12 месяцев</t>
        </is>
      </c>
      <c r="F180" s="213" t="n">
        <v>0.008999999999999999</v>
      </c>
      <c r="G180" s="410" t="n">
        <v>16</v>
      </c>
      <c r="H180" s="406" t="n">
        <v>144</v>
      </c>
      <c r="I180" s="85" t="n">
        <v>4.8</v>
      </c>
      <c r="J180" s="361" t="n">
        <v>5.36</v>
      </c>
      <c r="K180" s="544" t="n"/>
      <c r="L180" s="544" t="n"/>
      <c r="M180" s="544" t="n"/>
      <c r="N180" s="544" t="n"/>
      <c r="O180" s="544" t="n"/>
    </row>
    <row r="181" hidden="1" customFormat="1" s="144">
      <c r="A181" s="338" t="n"/>
      <c r="B181" s="332" t="inlineStr">
        <is>
          <t xml:space="preserve">Пакет дой-пак, "Вишневый" </t>
        </is>
      </c>
      <c r="C181" s="279" t="inlineStr">
        <is>
          <t>300 г</t>
        </is>
      </c>
      <c r="D181" s="438" t="n">
        <v>16</v>
      </c>
      <c r="E181" s="97" t="inlineStr">
        <is>
          <t>12 месяцев</t>
        </is>
      </c>
      <c r="F181" s="213" t="n">
        <v>0.008999999999999999</v>
      </c>
      <c r="G181" s="410" t="n">
        <v>16</v>
      </c>
      <c r="H181" s="406" t="n">
        <v>144</v>
      </c>
      <c r="I181" s="85" t="n">
        <v>4.8</v>
      </c>
      <c r="J181" s="361" t="n">
        <v>5.36</v>
      </c>
      <c r="K181" s="544" t="n"/>
      <c r="L181" s="544" t="n"/>
      <c r="M181" s="544" t="n"/>
      <c r="N181" s="544" t="n"/>
      <c r="O181" s="544" t="n"/>
    </row>
    <row r="182" ht="13.5" customFormat="1" customHeight="1" s="144">
      <c r="A182" s="338" t="inlineStr">
        <is>
          <t>E-1DZ-294-D30-X00-Y16</t>
        </is>
      </c>
      <c r="B182" s="332" t="inlineStr">
        <is>
          <t xml:space="preserve">Пакет дой-пак, "Лесные ягоды" </t>
        </is>
      </c>
      <c r="C182" s="279" t="inlineStr">
        <is>
          <t>300 г</t>
        </is>
      </c>
      <c r="D182" s="438" t="n">
        <v>16</v>
      </c>
      <c r="E182" s="97" t="inlineStr">
        <is>
          <t>12 месяцев</t>
        </is>
      </c>
      <c r="F182" s="213" t="n">
        <v>0.008999999999999999</v>
      </c>
      <c r="G182" s="410" t="n">
        <v>16</v>
      </c>
      <c r="H182" s="406" t="n">
        <v>144</v>
      </c>
      <c r="I182" s="85" t="n">
        <v>4.8</v>
      </c>
      <c r="J182" s="361" t="n">
        <v>5.36</v>
      </c>
      <c r="K182" s="544" t="n"/>
      <c r="L182" s="544" t="n"/>
      <c r="M182" s="544" t="n"/>
      <c r="N182" s="544" t="n"/>
      <c r="O182" s="544" t="n"/>
    </row>
    <row r="183" customFormat="1" s="144">
      <c r="A183" s="338" t="inlineStr">
        <is>
          <t>E-1DZ-260-D30-X00-Y16</t>
        </is>
      </c>
      <c r="B183" s="331" t="inlineStr">
        <is>
          <t>Пакет дой-пак, Персик и Манго</t>
        </is>
      </c>
      <c r="C183" s="278" t="inlineStr">
        <is>
          <t>300 г</t>
        </is>
      </c>
      <c r="D183" s="438" t="n">
        <v>16</v>
      </c>
      <c r="E183" s="97" t="inlineStr">
        <is>
          <t>12 месяцев</t>
        </is>
      </c>
      <c r="F183" s="213" t="n">
        <v>0.008999999999999999</v>
      </c>
      <c r="G183" s="410" t="n">
        <v>16</v>
      </c>
      <c r="H183" s="406" t="n">
        <v>144</v>
      </c>
      <c r="I183" s="85" t="n">
        <v>4.8</v>
      </c>
      <c r="J183" s="361" t="n">
        <v>5.36</v>
      </c>
      <c r="K183" s="544" t="n"/>
      <c r="L183" s="544" t="n"/>
      <c r="M183" s="544" t="n"/>
      <c r="N183" s="544" t="n"/>
      <c r="O183" s="544" t="n"/>
    </row>
    <row r="184" customFormat="1" s="144">
      <c r="A184" s="338" t="inlineStr">
        <is>
          <t>E-1DZ-487-D30-X00-Y16</t>
        </is>
      </c>
      <c r="B184" s="331" t="inlineStr">
        <is>
          <t>Пакет дой-пак, "Груша и Банан с экстрактом Ванили"</t>
        </is>
      </c>
      <c r="C184" s="278" t="inlineStr">
        <is>
          <t>300 г</t>
        </is>
      </c>
      <c r="D184" s="438" t="n">
        <v>16</v>
      </c>
      <c r="E184" s="97" t="inlineStr">
        <is>
          <t>12 месяцев</t>
        </is>
      </c>
      <c r="F184" s="213" t="n">
        <v>0.008999999999999999</v>
      </c>
      <c r="G184" s="410" t="n">
        <v>16</v>
      </c>
      <c r="H184" s="406" t="n">
        <v>144</v>
      </c>
      <c r="I184" s="85" t="n">
        <v>4.8</v>
      </c>
      <c r="J184" s="361" t="n">
        <v>5.36</v>
      </c>
      <c r="K184" s="576" t="n"/>
      <c r="L184" s="576" t="n"/>
      <c r="M184" s="576" t="n"/>
      <c r="N184" s="576" t="n"/>
      <c r="O184" s="544" t="n"/>
    </row>
    <row r="185" hidden="1" customFormat="1" s="144">
      <c r="A185" s="338" t="n"/>
      <c r="B185" s="331" t="inlineStr">
        <is>
          <t xml:space="preserve">Пакет дой-пак "Сливовый" </t>
        </is>
      </c>
      <c r="C185" s="278" t="inlineStr">
        <is>
          <t>300 г</t>
        </is>
      </c>
      <c r="D185" s="438" t="n">
        <v>16</v>
      </c>
      <c r="E185" s="97" t="inlineStr">
        <is>
          <t>12 месяцев</t>
        </is>
      </c>
      <c r="F185" s="213" t="n">
        <v>0.008999999999999999</v>
      </c>
      <c r="G185" s="410" t="n">
        <v>16</v>
      </c>
      <c r="H185" s="406" t="n">
        <v>144</v>
      </c>
      <c r="I185" s="85" t="n">
        <v>4.8</v>
      </c>
      <c r="J185" s="361" t="n">
        <v>5.36</v>
      </c>
      <c r="K185" s="544" t="n"/>
      <c r="L185" s="544" t="n"/>
      <c r="M185" s="544" t="n"/>
      <c r="N185" s="544" t="n"/>
      <c r="O185" s="544" t="n"/>
    </row>
    <row r="186" customFormat="1" s="144">
      <c r="A186" s="338" t="inlineStr">
        <is>
          <t>E-1YA-536-D30-X20-Y16</t>
        </is>
      </c>
      <c r="B186" s="331" t="inlineStr">
        <is>
          <t>Пакет дой-пак, "Клубника протертая с сахаром"</t>
        </is>
      </c>
      <c r="C186" s="278" t="inlineStr">
        <is>
          <t>300 г</t>
        </is>
      </c>
      <c r="D186" s="438" t="n">
        <v>16</v>
      </c>
      <c r="E186" s="97" t="inlineStr">
        <is>
          <t>12 месяцев</t>
        </is>
      </c>
      <c r="F186" s="213" t="n">
        <v>0.008999999999999999</v>
      </c>
      <c r="G186" s="410" t="n">
        <v>16</v>
      </c>
      <c r="H186" s="406" t="n">
        <v>144</v>
      </c>
      <c r="I186" s="85" t="n">
        <v>4.8</v>
      </c>
      <c r="J186" s="361" t="n">
        <v>5.36</v>
      </c>
      <c r="K186" s="576" t="n"/>
      <c r="L186" s="576" t="n"/>
      <c r="M186" s="576" t="n"/>
      <c r="N186" s="576" t="n"/>
      <c r="O186" s="544" t="n"/>
    </row>
    <row r="187" customFormat="1" s="144">
      <c r="A187" s="338" t="inlineStr">
        <is>
          <t>E-1YA-537-D30-X20-Y16</t>
        </is>
      </c>
      <c r="B187" s="331" t="inlineStr">
        <is>
          <t>Пакет дой-пак, "Манго протертое с сахаром"</t>
        </is>
      </c>
      <c r="C187" s="278" t="inlineStr">
        <is>
          <t>300 г</t>
        </is>
      </c>
      <c r="D187" s="438" t="n">
        <v>16</v>
      </c>
      <c r="E187" s="97" t="inlineStr">
        <is>
          <t>12 месяцев</t>
        </is>
      </c>
      <c r="F187" s="213" t="n">
        <v>0.008999999999999999</v>
      </c>
      <c r="G187" s="410" t="n">
        <v>16</v>
      </c>
      <c r="H187" s="406" t="n">
        <v>144</v>
      </c>
      <c r="I187" s="85" t="n">
        <v>4.8</v>
      </c>
      <c r="J187" s="361" t="n">
        <v>5.36</v>
      </c>
      <c r="K187" s="576" t="n"/>
      <c r="L187" s="576" t="n"/>
      <c r="M187" s="576" t="n"/>
      <c r="N187" s="576" t="n"/>
      <c r="O187" s="544" t="n"/>
    </row>
    <row r="188" ht="13.5" customFormat="1" customHeight="1" s="144">
      <c r="A188" s="338" t="inlineStr">
        <is>
          <t>E-1YA-591-D30-X00-Y16</t>
        </is>
      </c>
      <c r="B188" s="331" t="inlineStr">
        <is>
          <t xml:space="preserve">Ягоды протертые с сахаром Махеевъ "Черника протертая с сахаром" ДП 300 г  </t>
        </is>
      </c>
      <c r="C188" s="278" t="inlineStr">
        <is>
          <t>300 г</t>
        </is>
      </c>
      <c r="D188" s="438" t="n">
        <v>16</v>
      </c>
      <c r="E188" s="97" t="inlineStr">
        <is>
          <t>12 месяцев</t>
        </is>
      </c>
      <c r="F188" s="213" t="n">
        <v>0.008999999999999999</v>
      </c>
      <c r="G188" s="410" t="n">
        <v>16</v>
      </c>
      <c r="H188" s="406" t="n">
        <v>144</v>
      </c>
      <c r="I188" s="85" t="n">
        <v>4.8</v>
      </c>
      <c r="J188" s="361" t="n">
        <v>5.36</v>
      </c>
      <c r="K188" s="544" t="n"/>
      <c r="L188" s="544" t="n"/>
      <c r="M188" s="544" t="n"/>
      <c r="N188" s="544" t="n"/>
      <c r="O188" s="544" t="n"/>
    </row>
    <row r="189" ht="13.5" customFormat="1" customHeight="1" s="144">
      <c r="A189" s="338" t="inlineStr">
        <is>
          <t>E-1YA-594-D30-X00-Y16</t>
        </is>
      </c>
      <c r="B189" s="331" t="inlineStr">
        <is>
          <t xml:space="preserve">Ягоды протертые с сахаром Махеевъ "Арония Черноплодная протертая с сахаром и Лимоном" ДП 300 г  </t>
        </is>
      </c>
      <c r="C189" s="278" t="inlineStr">
        <is>
          <t>300 г</t>
        </is>
      </c>
      <c r="D189" s="438" t="n">
        <v>16</v>
      </c>
      <c r="E189" s="97" t="inlineStr">
        <is>
          <t>12 месяцев</t>
        </is>
      </c>
      <c r="F189" s="213" t="n">
        <v>0.008999999999999999</v>
      </c>
      <c r="G189" s="410" t="n">
        <v>16</v>
      </c>
      <c r="H189" s="406" t="n">
        <v>144</v>
      </c>
      <c r="I189" s="85" t="n">
        <v>4.8</v>
      </c>
      <c r="J189" s="361" t="n">
        <v>5.36</v>
      </c>
      <c r="K189" s="544" t="n"/>
      <c r="L189" s="544" t="n"/>
      <c r="M189" s="544" t="n"/>
      <c r="N189" s="544" t="n"/>
      <c r="O189" s="544" t="n"/>
    </row>
    <row r="190" hidden="1" customFormat="1" s="144">
      <c r="A190" s="338" t="n"/>
      <c r="B190" s="331" t="n"/>
      <c r="C190" s="278" t="n"/>
      <c r="D190" s="438" t="n"/>
      <c r="E190" s="97" t="n"/>
      <c r="F190" s="213" t="n"/>
      <c r="G190" s="410" t="n"/>
      <c r="H190" s="406" t="n"/>
      <c r="I190" s="85" t="n"/>
      <c r="J190" s="361" t="n"/>
      <c r="K190" s="576" t="n"/>
      <c r="L190" s="576" t="n"/>
      <c r="M190" s="576" t="n"/>
      <c r="N190" s="576" t="n"/>
      <c r="O190" s="544" t="n"/>
    </row>
    <row r="191" hidden="1" ht="15.75" customFormat="1" customHeight="1" s="144">
      <c r="A191" s="338" t="n"/>
      <c r="B191" s="795" t="inlineStr">
        <is>
          <t>ТОЛЬКО ДЛЯ СЕТЕЙ И ВЭД!!!!!!!</t>
        </is>
      </c>
      <c r="C191" s="278" t="n"/>
      <c r="D191" s="438" t="n"/>
      <c r="E191" s="97" t="n"/>
      <c r="F191" s="213" t="n"/>
      <c r="G191" s="410" t="n"/>
      <c r="H191" s="406" t="n"/>
      <c r="I191" s="85" t="n"/>
      <c r="J191" s="361" t="n"/>
      <c r="K191" s="576" t="n"/>
      <c r="L191" s="576" t="n"/>
      <c r="M191" s="576" t="n"/>
      <c r="N191" s="576" t="n"/>
      <c r="O191" s="544" t="n"/>
    </row>
    <row r="192" hidden="1" customFormat="1" s="144">
      <c r="A192" s="338" t="n"/>
      <c r="B192" s="707" t="inlineStr">
        <is>
          <t>Джем Добрая Хозяйка "Абрикосовый" ДП 300 г  УП16</t>
        </is>
      </c>
      <c r="C192" s="501" t="inlineStr">
        <is>
          <t>300 г</t>
        </is>
      </c>
      <c r="D192" s="502" t="n">
        <v>16</v>
      </c>
      <c r="E192" s="503" t="inlineStr">
        <is>
          <t>12 месяцев</t>
        </is>
      </c>
      <c r="F192" s="504" t="n">
        <v>0.008999999999999999</v>
      </c>
      <c r="G192" s="505" t="n">
        <v>16</v>
      </c>
      <c r="H192" s="506" t="n">
        <v>144</v>
      </c>
      <c r="I192" s="507" t="n">
        <v>4.8</v>
      </c>
      <c r="J192" s="508" t="n">
        <v>5.36</v>
      </c>
      <c r="K192" s="576" t="n"/>
      <c r="L192" s="576" t="n"/>
      <c r="M192" s="576" t="n"/>
      <c r="N192" s="576" t="n"/>
      <c r="O192" s="544" t="n"/>
    </row>
    <row r="193" hidden="1" customFormat="1" s="144">
      <c r="A193" s="338" t="n"/>
      <c r="B193" s="707" t="inlineStr">
        <is>
          <t>Джем Добрая Хозяйка "Клубничный" ДП 300 г  УП16</t>
        </is>
      </c>
      <c r="C193" s="501" t="inlineStr">
        <is>
          <t>300 г</t>
        </is>
      </c>
      <c r="D193" s="502" t="n">
        <v>16</v>
      </c>
      <c r="E193" s="503" t="inlineStr">
        <is>
          <t>12 месяцев</t>
        </is>
      </c>
      <c r="F193" s="504" t="n">
        <v>0.008999999999999999</v>
      </c>
      <c r="G193" s="505" t="n">
        <v>16</v>
      </c>
      <c r="H193" s="506" t="n">
        <v>144</v>
      </c>
      <c r="I193" s="507" t="n">
        <v>4.8</v>
      </c>
      <c r="J193" s="508" t="n">
        <v>5.36</v>
      </c>
      <c r="K193" s="576" t="n"/>
      <c r="L193" s="576" t="n"/>
      <c r="M193" s="576" t="n"/>
      <c r="N193" s="576" t="n"/>
      <c r="O193" s="544" t="n"/>
    </row>
    <row r="194" customFormat="1" s="144">
      <c r="A194" s="338" t="n"/>
      <c r="B194" s="331" t="n"/>
      <c r="C194" s="278" t="n"/>
      <c r="D194" s="437" t="n"/>
      <c r="E194" s="492" t="n"/>
      <c r="F194" s="326" t="n"/>
      <c r="G194" s="492" t="n"/>
      <c r="H194" s="85" t="n"/>
      <c r="I194" s="85" t="n"/>
      <c r="J194" s="361" t="n"/>
      <c r="K194" s="576" t="n"/>
      <c r="L194" s="576" t="n"/>
      <c r="M194" s="576" t="n"/>
      <c r="N194" s="576" t="n"/>
      <c r="O194" s="544" t="n"/>
    </row>
    <row r="195" hidden="1" customFormat="1" s="144">
      <c r="A195" s="338" t="n"/>
      <c r="B195" s="331" t="inlineStr">
        <is>
          <t>"Черносмородиновый" Махеевъ стакан стеклянный</t>
        </is>
      </c>
      <c r="C195" s="278" t="inlineStr">
        <is>
          <t>400 г</t>
        </is>
      </c>
      <c r="D195" s="438" t="n">
        <v>10</v>
      </c>
      <c r="E195" s="97" t="inlineStr">
        <is>
          <t>12 месяцев</t>
        </is>
      </c>
      <c r="F195" s="213" t="n">
        <v>0.008999999999999999</v>
      </c>
      <c r="G195" s="195" t="n">
        <v>12</v>
      </c>
      <c r="H195" s="492" t="n">
        <v>84</v>
      </c>
      <c r="I195" s="85" t="n">
        <v>4</v>
      </c>
      <c r="J195" s="361" t="n">
        <v>8.33</v>
      </c>
      <c r="K195" s="544" t="n"/>
      <c r="L195" s="544" t="n"/>
      <c r="M195" s="544" t="n"/>
      <c r="N195" s="544" t="n"/>
      <c r="O195" s="544" t="n"/>
    </row>
    <row r="196" customFormat="1" s="144">
      <c r="A196" s="338" t="inlineStr">
        <is>
          <t>E-1DZ-244-C40-X00-Y10</t>
        </is>
      </c>
      <c r="B196" s="331" t="inlineStr">
        <is>
          <t>"Клубничный" Махеевъ стакан стеклянный</t>
        </is>
      </c>
      <c r="C196" s="278" t="inlineStr">
        <is>
          <t>400 г</t>
        </is>
      </c>
      <c r="D196" s="438" t="n">
        <v>10</v>
      </c>
      <c r="E196" s="97" t="inlineStr">
        <is>
          <t>12 месяцев</t>
        </is>
      </c>
      <c r="F196" s="213" t="n">
        <v>0.008999999999999999</v>
      </c>
      <c r="G196" s="195" t="n">
        <v>12</v>
      </c>
      <c r="H196" s="492" t="n">
        <v>84</v>
      </c>
      <c r="I196" s="85" t="n">
        <v>4</v>
      </c>
      <c r="J196" s="361" t="n">
        <v>8.33</v>
      </c>
      <c r="K196" s="544" t="n"/>
      <c r="L196" s="544" t="n"/>
      <c r="M196" s="544" t="n"/>
      <c r="N196" s="544" t="n"/>
      <c r="O196" s="544" t="n"/>
    </row>
    <row r="197" customFormat="1" s="144">
      <c r="A197" s="338" t="inlineStr">
        <is>
          <t>E-1DZ-252-C40-X00-Y10</t>
        </is>
      </c>
      <c r="B197" s="331" t="inlineStr">
        <is>
          <t>"Малиновый" Махеевъ стакан стеклянный</t>
        </is>
      </c>
      <c r="C197" s="278" t="inlineStr">
        <is>
          <t>400 г</t>
        </is>
      </c>
      <c r="D197" s="438" t="n">
        <v>10</v>
      </c>
      <c r="E197" s="97" t="inlineStr">
        <is>
          <t>12 месяцев</t>
        </is>
      </c>
      <c r="F197" s="213" t="n">
        <v>0.008999999999999999</v>
      </c>
      <c r="G197" s="195" t="n">
        <v>12</v>
      </c>
      <c r="H197" s="492" t="n">
        <v>84</v>
      </c>
      <c r="I197" s="85" t="n">
        <v>4</v>
      </c>
      <c r="J197" s="361" t="n">
        <v>8.33</v>
      </c>
      <c r="K197" s="544" t="n"/>
      <c r="L197" s="544" t="n"/>
      <c r="M197" s="544" t="n"/>
      <c r="N197" s="544" t="n"/>
      <c r="O197" s="544" t="n"/>
    </row>
    <row r="198" customFormat="1" s="144">
      <c r="A198" s="338" t="inlineStr">
        <is>
          <t>E-1DZ-260-C40-X00-Y10</t>
        </is>
      </c>
      <c r="B198" s="331" t="inlineStr">
        <is>
          <t>"Персик и Манго" Махеевъ стакан</t>
        </is>
      </c>
      <c r="C198" s="278" t="inlineStr">
        <is>
          <t>400 г</t>
        </is>
      </c>
      <c r="D198" s="438" t="n">
        <v>10</v>
      </c>
      <c r="E198" s="97" t="inlineStr">
        <is>
          <t>12 месяцев</t>
        </is>
      </c>
      <c r="F198" s="213" t="n">
        <v>0.008999999999999999</v>
      </c>
      <c r="G198" s="195" t="n">
        <v>12</v>
      </c>
      <c r="H198" s="492" t="n">
        <v>84</v>
      </c>
      <c r="I198" s="85" t="n">
        <v>4</v>
      </c>
      <c r="J198" s="361" t="n">
        <v>8.33</v>
      </c>
      <c r="K198" s="544" t="n"/>
      <c r="L198" s="544" t="n"/>
      <c r="M198" s="544" t="n"/>
      <c r="N198" s="544" t="n"/>
      <c r="O198" s="544" t="n"/>
    </row>
    <row r="199" customFormat="1" s="144">
      <c r="A199" s="338" t="inlineStr">
        <is>
          <t>E-1DZ-251-C40-X00-Y10</t>
        </is>
      </c>
      <c r="B199" s="331" t="inlineStr">
        <is>
          <t>"Лимонный" Махеевъ стакан стеклянный</t>
        </is>
      </c>
      <c r="C199" s="278" t="inlineStr">
        <is>
          <t>400 г</t>
        </is>
      </c>
      <c r="D199" s="438" t="n">
        <v>10</v>
      </c>
      <c r="E199" s="97" t="inlineStr">
        <is>
          <t>12 месяцев</t>
        </is>
      </c>
      <c r="F199" s="213" t="n">
        <v>0.008999999999999999</v>
      </c>
      <c r="G199" s="195" t="n">
        <v>12</v>
      </c>
      <c r="H199" s="492" t="n">
        <v>84</v>
      </c>
      <c r="I199" s="85" t="n">
        <v>4</v>
      </c>
      <c r="J199" s="361" t="n">
        <v>8.33</v>
      </c>
      <c r="K199" s="544" t="n"/>
      <c r="L199" s="544" t="n"/>
      <c r="M199" s="544" t="n"/>
      <c r="N199" s="544" t="n"/>
      <c r="O199" s="544" t="n"/>
    </row>
    <row r="200" customFormat="1" s="144">
      <c r="A200" s="338" t="inlineStr">
        <is>
          <t>E-1DZ-250-C40-X00-Y10</t>
        </is>
      </c>
      <c r="B200" s="331" t="inlineStr">
        <is>
          <t>"Лимон с имбирем" Махеевъ стакан стеклянный</t>
        </is>
      </c>
      <c r="C200" s="278" t="inlineStr">
        <is>
          <t>400 г</t>
        </is>
      </c>
      <c r="D200" s="438" t="n">
        <v>10</v>
      </c>
      <c r="E200" s="97" t="inlineStr">
        <is>
          <t>12 месяцев</t>
        </is>
      </c>
      <c r="F200" s="213" t="n">
        <v>0.008999999999999999</v>
      </c>
      <c r="G200" s="195" t="n">
        <v>12</v>
      </c>
      <c r="H200" s="492" t="n">
        <v>84</v>
      </c>
      <c r="I200" s="85" t="n">
        <v>4</v>
      </c>
      <c r="J200" s="361" t="n">
        <v>8.33</v>
      </c>
      <c r="K200" s="544" t="n"/>
      <c r="L200" s="544" t="n"/>
      <c r="M200" s="544" t="n"/>
      <c r="N200" s="544" t="n"/>
      <c r="O200" s="544" t="n"/>
    </row>
    <row r="201" customFormat="1" s="144">
      <c r="A201" s="338" t="inlineStr">
        <is>
          <t>E-1DZ-231-C40-X00-Y10</t>
        </is>
      </c>
      <c r="B201" s="331" t="inlineStr">
        <is>
          <t>"Апельсиновый" Махеевъ стакан стеклянный</t>
        </is>
      </c>
      <c r="C201" s="278" t="inlineStr">
        <is>
          <t>400 г</t>
        </is>
      </c>
      <c r="D201" s="438" t="n">
        <v>10</v>
      </c>
      <c r="E201" s="97" t="inlineStr">
        <is>
          <t>12 месяцев</t>
        </is>
      </c>
      <c r="F201" s="213" t="n">
        <v>0.008999999999999999</v>
      </c>
      <c r="G201" s="195" t="n">
        <v>12</v>
      </c>
      <c r="H201" s="492" t="n">
        <v>84</v>
      </c>
      <c r="I201" s="85" t="n">
        <v>4</v>
      </c>
      <c r="J201" s="361" t="n">
        <v>8.33</v>
      </c>
      <c r="K201" s="544" t="n"/>
      <c r="L201" s="544" t="n"/>
      <c r="M201" s="544" t="n"/>
      <c r="N201" s="544" t="n"/>
      <c r="O201" s="544" t="n"/>
    </row>
    <row r="202" customFormat="1" s="144">
      <c r="A202" s="338" t="inlineStr">
        <is>
          <t>E-1DZ-288-C40-X00-Y10</t>
        </is>
      </c>
      <c r="B202" s="331" t="inlineStr">
        <is>
          <t>"Черничный" Махеевъ стакан стеклянный</t>
        </is>
      </c>
      <c r="C202" s="278" t="inlineStr">
        <is>
          <t>400 г</t>
        </is>
      </c>
      <c r="D202" s="438" t="n">
        <v>10</v>
      </c>
      <c r="E202" s="97" t="inlineStr">
        <is>
          <t>12 месяцев</t>
        </is>
      </c>
      <c r="F202" s="213" t="n">
        <v>0.008999999999999999</v>
      </c>
      <c r="G202" s="195" t="n">
        <v>12</v>
      </c>
      <c r="H202" s="492" t="n">
        <v>84</v>
      </c>
      <c r="I202" s="85" t="n">
        <v>4</v>
      </c>
      <c r="J202" s="361" t="n">
        <v>8.33</v>
      </c>
      <c r="K202" s="544" t="n"/>
      <c r="L202" s="544" t="n"/>
      <c r="M202" s="544" t="n"/>
      <c r="N202" s="544" t="n"/>
      <c r="O202" s="544" t="n"/>
    </row>
    <row r="203" hidden="1" customFormat="1" s="144">
      <c r="A203" s="338" t="n"/>
      <c r="B203" s="331" t="inlineStr">
        <is>
          <t>"Вишневый" Махеевъ стакан</t>
        </is>
      </c>
      <c r="C203" s="278" t="inlineStr">
        <is>
          <t>400 г</t>
        </is>
      </c>
      <c r="D203" s="438" t="n">
        <v>10</v>
      </c>
      <c r="E203" s="97" t="inlineStr">
        <is>
          <t>12 месяцев</t>
        </is>
      </c>
      <c r="F203" s="213" t="n">
        <v>0.008999999999999999</v>
      </c>
      <c r="G203" s="195" t="n">
        <v>12</v>
      </c>
      <c r="H203" s="492" t="n">
        <v>84</v>
      </c>
      <c r="I203" s="85" t="n">
        <v>4</v>
      </c>
      <c r="J203" s="361" t="n">
        <v>8.33</v>
      </c>
      <c r="K203" s="544" t="n"/>
      <c r="L203" s="544" t="n"/>
      <c r="M203" s="544" t="n"/>
      <c r="N203" s="544" t="n"/>
      <c r="O203" s="544" t="n"/>
    </row>
    <row r="204" ht="13.5" customFormat="1" customHeight="1" s="144" thickBot="1">
      <c r="A204" s="715" t="inlineStr">
        <is>
          <t>E-1DZ-294-C40-X00-Y10</t>
        </is>
      </c>
      <c r="B204" s="333" t="inlineStr">
        <is>
          <t>"Лесные ягоды" Махеевъ стакан</t>
        </is>
      </c>
      <c r="C204" s="280" t="inlineStr">
        <is>
          <t>400 г</t>
        </is>
      </c>
      <c r="D204" s="439" t="n">
        <v>10</v>
      </c>
      <c r="E204" s="94" t="inlineStr">
        <is>
          <t>12 месяцев</t>
        </is>
      </c>
      <c r="F204" s="215" t="n">
        <v>0.008999999999999999</v>
      </c>
      <c r="G204" s="22" t="n">
        <v>12</v>
      </c>
      <c r="H204" s="463" t="n">
        <v>84</v>
      </c>
      <c r="I204" s="63" t="n">
        <v>4</v>
      </c>
      <c r="J204" s="362" t="n">
        <v>8.33</v>
      </c>
      <c r="K204" s="103" t="n"/>
      <c r="L204" s="103" t="n"/>
      <c r="M204" s="103" t="n"/>
      <c r="N204" s="103" t="n"/>
      <c r="O204" s="103" t="n"/>
    </row>
    <row r="205" ht="13.5" customFormat="1" customHeight="1" s="144" thickBot="1">
      <c r="A205" s="616" t="n"/>
      <c r="B205" s="232" t="inlineStr">
        <is>
          <t>итого нетто сладкая</t>
        </is>
      </c>
      <c r="C205" s="233" t="n"/>
      <c r="D205" s="273" t="n"/>
      <c r="E205" s="224" t="inlineStr">
        <is>
          <t>объем</t>
        </is>
      </c>
      <c r="F205" s="225">
        <f>SUMPRODUCT($F$173:$F$204,K$173:K$204)</f>
        <v/>
      </c>
      <c r="G205" s="225">
        <f>SUMPRODUCT($F$173:$F$204,L$173:L$204)</f>
        <v/>
      </c>
      <c r="H205" s="225">
        <f>SUMPRODUCT($F$173:$F$204,M$173:M$204)</f>
        <v/>
      </c>
      <c r="I205" s="225">
        <f>SUMPRODUCT($F$173:$F$204,N$173:N$204)</f>
        <v/>
      </c>
      <c r="J205" s="225">
        <f>SUMPRODUCT($F$173:$F$204,O$173:O$204)</f>
        <v/>
      </c>
      <c r="K205" s="128">
        <f>SUMPRODUCT($I$173:$I$204,K173:K204)</f>
        <v/>
      </c>
      <c r="L205" s="128">
        <f>SUMPRODUCT($I$173:$I$204,L173:L204)</f>
        <v/>
      </c>
      <c r="M205" s="128">
        <f>SUMPRODUCT($I$173:$I$204,M173:M204)</f>
        <v/>
      </c>
      <c r="N205" s="128">
        <f>SUMPRODUCT($I$173:$I$204,N173:N204)</f>
        <v/>
      </c>
      <c r="O205" s="128">
        <f>SUMPRODUCT($I$173:$I$204,O173:O204)</f>
        <v/>
      </c>
    </row>
    <row r="206" ht="13.5" customFormat="1" customHeight="1" s="144" thickBot="1">
      <c r="A206" s="338" t="n"/>
      <c r="B206" s="226" t="inlineStr">
        <is>
          <t>итого брутто</t>
        </is>
      </c>
      <c r="C206" s="227" t="n"/>
      <c r="D206" s="228" t="n"/>
      <c r="E206" s="228" t="n"/>
      <c r="F206" s="229" t="n"/>
      <c r="G206" s="228" t="n"/>
      <c r="H206" s="230" t="n"/>
      <c r="I206" s="230" t="n"/>
      <c r="J206" s="231" t="n"/>
      <c r="K206" s="348">
        <f>SUMPRODUCT($J$173:$J$204,K173:K204)</f>
        <v/>
      </c>
      <c r="L206" s="348">
        <f>SUMPRODUCT($J$173:$J$204,L173:L204)</f>
        <v/>
      </c>
      <c r="M206" s="348">
        <f>SUMPRODUCT($J$173:$J$204,M173:M204)</f>
        <v/>
      </c>
      <c r="N206" s="348">
        <f>SUMPRODUCT($J$173:$J$204,N173:N204)</f>
        <v/>
      </c>
      <c r="O206" s="348">
        <f>SUMPRODUCT($J$173:$J$204,O173:O204)</f>
        <v/>
      </c>
    </row>
    <row r="207" ht="13.5" customFormat="1" customHeight="1" s="144" thickBot="1">
      <c r="A207" s="338" t="n"/>
      <c r="B207" s="73" t="inlineStr">
        <is>
          <t>Топпинг</t>
        </is>
      </c>
      <c r="C207" s="525" t="n"/>
      <c r="D207" s="55" t="n"/>
      <c r="E207" s="55" t="n"/>
      <c r="F207" s="207" t="n"/>
      <c r="G207" s="55" t="n"/>
      <c r="H207" s="55" t="n"/>
      <c r="I207" s="55" t="n"/>
      <c r="J207" s="170" t="n"/>
      <c r="K207" s="294" t="n"/>
      <c r="L207" s="294" t="n"/>
      <c r="M207" s="295" t="n"/>
      <c r="N207" s="295" t="n"/>
      <c r="O207" s="295" t="n"/>
    </row>
    <row r="208" customFormat="1" s="144">
      <c r="A208" s="338" t="inlineStr">
        <is>
          <t>E-2TP-413-D30-X00-Y16</t>
        </is>
      </c>
      <c r="B208" s="335" t="inlineStr">
        <is>
          <t>Топпинг Махеевъ "Мягкая Карамель" ДП</t>
        </is>
      </c>
      <c r="C208" s="277" t="inlineStr">
        <is>
          <t>300 г</t>
        </is>
      </c>
      <c r="D208" s="100" t="n">
        <v>16</v>
      </c>
      <c r="E208" s="111" t="inlineStr">
        <is>
          <t>9 месяцев</t>
        </is>
      </c>
      <c r="F208" s="448" t="n">
        <v>0.008999999999999999</v>
      </c>
      <c r="G208" s="411" t="n">
        <v>16</v>
      </c>
      <c r="H208" s="405" t="n">
        <v>144</v>
      </c>
      <c r="I208" s="92" t="n">
        <v>4.8</v>
      </c>
      <c r="J208" s="421" t="n">
        <v>5.33</v>
      </c>
      <c r="K208" s="425" t="n"/>
      <c r="L208" s="425" t="n"/>
      <c r="M208" s="425" t="n"/>
      <c r="N208" s="425" t="n"/>
      <c r="O208" s="425" t="n"/>
    </row>
    <row r="209" ht="13.5" customFormat="1" customHeight="1" s="144" thickBot="1">
      <c r="A209" s="338" t="n">
        <v>31495</v>
      </c>
      <c r="B209" s="333" t="inlineStr">
        <is>
          <t>Топпинг Махеевъ "Молочный с Какао" ДП 300 г *</t>
        </is>
      </c>
      <c r="C209" s="280" t="inlineStr">
        <is>
          <t>300 г</t>
        </is>
      </c>
      <c r="D209" s="102" t="n">
        <v>16</v>
      </c>
      <c r="E209" s="113" t="inlineStr">
        <is>
          <t>9 месяцев</t>
        </is>
      </c>
      <c r="F209" s="204" t="n">
        <v>0.008999999999999999</v>
      </c>
      <c r="G209" s="196" t="n">
        <v>16</v>
      </c>
      <c r="H209" s="108" t="n">
        <v>144</v>
      </c>
      <c r="I209" s="63" t="n">
        <v>4.8</v>
      </c>
      <c r="J209" s="171" t="n">
        <v>5.33</v>
      </c>
      <c r="K209" s="103" t="n"/>
      <c r="L209" s="103" t="n"/>
      <c r="M209" s="103" t="n"/>
      <c r="N209" s="103" t="n"/>
      <c r="O209" s="103" t="n"/>
    </row>
    <row r="210" ht="13.5" customFormat="1" customHeight="1" s="144" thickBot="1">
      <c r="A210" s="338" t="n"/>
      <c r="B210" s="232" t="inlineStr">
        <is>
          <t>итого нетто сладкая</t>
        </is>
      </c>
      <c r="C210" s="233" t="n"/>
      <c r="D210" s="224" t="n"/>
      <c r="E210" s="224" t="inlineStr">
        <is>
          <t>объем</t>
        </is>
      </c>
      <c r="F210" s="225">
        <f>SUMPRODUCT($F$208:$F$209,K208:K209)</f>
        <v/>
      </c>
      <c r="G210" s="225">
        <f>SUMPRODUCT($F$208:$F$209,L208:L209)</f>
        <v/>
      </c>
      <c r="H210" s="225">
        <f>SUMPRODUCT($F$208:$F$209,M208:M209)</f>
        <v/>
      </c>
      <c r="I210" s="225">
        <f>SUMPRODUCT($F$208:$F$209,N208:N209)</f>
        <v/>
      </c>
      <c r="J210" s="225">
        <f>SUMPRODUCT($F$208:$F$209,O208:O209)</f>
        <v/>
      </c>
      <c r="K210" s="128">
        <f>SUMPRODUCT($I$208:$I$209,K208:K209)</f>
        <v/>
      </c>
      <c r="L210" s="128">
        <f>SUMPRODUCT($I$208:$I$209,L208:L209)</f>
        <v/>
      </c>
      <c r="M210" s="128">
        <f>SUMPRODUCT($I$208:$I$209,M208:M209)</f>
        <v/>
      </c>
      <c r="N210" s="128">
        <f>SUMPRODUCT($I$208:$I$209,N208:N209)</f>
        <v/>
      </c>
      <c r="O210" s="128">
        <f>SUMPRODUCT($I$208:$I$209,O208:O209)</f>
        <v/>
      </c>
    </row>
    <row r="211" ht="13.5" customFormat="1" customHeight="1" s="144" thickBot="1">
      <c r="A211" s="338" t="n"/>
      <c r="B211" s="226" t="inlineStr">
        <is>
          <t>итого брутто</t>
        </is>
      </c>
      <c r="C211" s="227" t="n"/>
      <c r="D211" s="228" t="n"/>
      <c r="E211" s="228" t="n"/>
      <c r="F211" s="229" t="n"/>
      <c r="G211" s="228" t="n"/>
      <c r="H211" s="230" t="n"/>
      <c r="I211" s="230" t="n"/>
      <c r="J211" s="231" t="n"/>
      <c r="K211" s="348">
        <f>SUMPRODUCT($J$208:$J$209,K208:K209)</f>
        <v/>
      </c>
      <c r="L211" s="348">
        <f>SUMPRODUCT($J$208:$J$209,L208:L209)</f>
        <v/>
      </c>
      <c r="M211" s="348">
        <f>SUMPRODUCT($J$208:$J$209,M208:M209)</f>
        <v/>
      </c>
      <c r="N211" s="348">
        <f>SUMPRODUCT($J$208:$J$209,N208:N209)</f>
        <v/>
      </c>
      <c r="O211" s="348">
        <f>SUMPRODUCT($J$208:$J$209,O208:O209)</f>
        <v/>
      </c>
    </row>
    <row r="212" ht="13.5" customFormat="1" customHeight="1" s="144" thickBot="1">
      <c r="A212" s="338" t="n"/>
      <c r="B212" s="307" t="inlineStr">
        <is>
          <t>ГОРЧИЦА</t>
        </is>
      </c>
      <c r="C212" s="308" t="n"/>
      <c r="D212" s="378" t="n"/>
      <c r="E212" s="378" t="n"/>
      <c r="F212" s="379" t="n"/>
      <c r="G212" s="378" t="n"/>
      <c r="H212" s="378" t="n"/>
      <c r="I212" s="378" t="n"/>
      <c r="J212" s="380" t="n"/>
      <c r="K212" s="293" t="n"/>
      <c r="L212" s="293" t="n"/>
      <c r="M212" s="293" t="n"/>
      <c r="N212" s="293" t="n"/>
      <c r="O212" s="293" t="n"/>
    </row>
    <row r="213" customFormat="1" s="144">
      <c r="A213" s="338" t="inlineStr">
        <is>
          <t>E-1GO-205-T10-X00-Y15</t>
        </is>
      </c>
      <c r="B213" s="335" t="inlineStr">
        <is>
          <t>Горчица готовая "Русская" туба</t>
        </is>
      </c>
      <c r="C213" s="277" t="inlineStr">
        <is>
          <t>100 г</t>
        </is>
      </c>
      <c r="D213" s="289" t="n">
        <v>15</v>
      </c>
      <c r="E213" s="95" t="inlineStr">
        <is>
          <t>9 месяцев</t>
        </is>
      </c>
      <c r="F213" s="214" t="n">
        <v>0.006</v>
      </c>
      <c r="G213" s="23" t="n">
        <v>21</v>
      </c>
      <c r="H213" s="131" t="n">
        <v>168</v>
      </c>
      <c r="I213" s="132" t="n">
        <v>1.5</v>
      </c>
      <c r="J213" s="174" t="n">
        <v>1.96</v>
      </c>
      <c r="K213" s="425" t="n"/>
      <c r="L213" s="425" t="n"/>
      <c r="M213" s="425" t="n"/>
      <c r="N213" s="425" t="n"/>
      <c r="O213" s="425" t="n"/>
    </row>
    <row r="214" customFormat="1" s="144">
      <c r="A214" s="338" t="inlineStr">
        <is>
          <t>E-1GO-162-T10-X00-Y15</t>
        </is>
      </c>
      <c r="B214" s="331" t="inlineStr">
        <is>
          <t>Туба,Зернистая</t>
        </is>
      </c>
      <c r="C214" s="272" t="inlineStr">
        <is>
          <t>100 г</t>
        </is>
      </c>
      <c r="D214" s="290" t="n">
        <v>15</v>
      </c>
      <c r="E214" s="97" t="inlineStr">
        <is>
          <t>9 месяцев</t>
        </is>
      </c>
      <c r="F214" s="213" t="n">
        <v>0.006</v>
      </c>
      <c r="G214" s="195" t="n">
        <v>21</v>
      </c>
      <c r="H214" s="492" t="n">
        <v>168</v>
      </c>
      <c r="I214" s="125" t="n">
        <v>1.5</v>
      </c>
      <c r="J214" s="126" t="n">
        <v>1.96</v>
      </c>
      <c r="K214" s="544" t="n"/>
      <c r="L214" s="544" t="n"/>
      <c r="M214" s="544" t="n"/>
      <c r="N214" s="544" t="n"/>
      <c r="O214" s="544" t="n"/>
    </row>
    <row r="215" customFormat="1" s="144">
      <c r="A215" s="338" t="inlineStr">
        <is>
          <t>E-1GO-163-D14-X00-Y18</t>
        </is>
      </c>
      <c r="B215" s="331" t="inlineStr">
        <is>
          <t xml:space="preserve">Пакет,дой-пак, Зернистая </t>
        </is>
      </c>
      <c r="C215" s="272" t="inlineStr">
        <is>
          <t>140 г</t>
        </is>
      </c>
      <c r="D215" s="581" t="n">
        <v>18</v>
      </c>
      <c r="E215" s="97" t="inlineStr">
        <is>
          <t>9 месяцев</t>
        </is>
      </c>
      <c r="F215" s="213" t="n">
        <v>0.008</v>
      </c>
      <c r="G215" s="582" t="n">
        <v>21</v>
      </c>
      <c r="H215" s="52" t="n">
        <v>147</v>
      </c>
      <c r="I215" s="125" t="n">
        <v>2.52</v>
      </c>
      <c r="J215" s="126" t="n">
        <v>2.74</v>
      </c>
      <c r="K215" s="544" t="n">
        <v>21</v>
      </c>
      <c r="L215" s="544" t="n"/>
      <c r="M215" s="544" t="n"/>
      <c r="N215" s="544" t="n"/>
      <c r="O215" s="544" t="n"/>
    </row>
    <row r="216" customFormat="1" s="144">
      <c r="A216" s="338" t="inlineStr">
        <is>
          <t>E-1GO-497-D25-X00-Y16</t>
        </is>
      </c>
      <c r="B216" s="1003" t="inlineStr">
        <is>
          <t>Горчица "Зернистая" Добрая Хозяйка 250 г</t>
        </is>
      </c>
      <c r="C216" s="630" t="inlineStr">
        <is>
          <t>250 г</t>
        </is>
      </c>
      <c r="D216" s="631" t="n">
        <v>16</v>
      </c>
      <c r="E216" s="97" t="inlineStr">
        <is>
          <t>9 месяцев</t>
        </is>
      </c>
      <c r="F216" s="632" t="n">
        <v>0.008</v>
      </c>
      <c r="G216" s="633" t="n">
        <v>16</v>
      </c>
      <c r="H216" s="536" t="n">
        <v>144</v>
      </c>
      <c r="I216" s="634" t="n">
        <v>4</v>
      </c>
      <c r="J216" s="635" t="n">
        <v>4.49</v>
      </c>
      <c r="K216" s="544" t="n"/>
      <c r="L216" s="544" t="n"/>
      <c r="M216" s="544" t="n"/>
      <c r="N216" s="544" t="n"/>
      <c r="O216" s="544" t="n"/>
    </row>
    <row r="217" customFormat="1" s="144">
      <c r="A217" s="338" t="inlineStr">
        <is>
          <t>E-1GO-205-D14-X00-Y18</t>
        </is>
      </c>
      <c r="B217" s="583" t="inlineStr">
        <is>
          <t xml:space="preserve">Горчица готовая "Русская" дой - пак </t>
        </is>
      </c>
      <c r="C217" s="272" t="inlineStr">
        <is>
          <t>140 г</t>
        </is>
      </c>
      <c r="D217" s="581" t="n">
        <v>18</v>
      </c>
      <c r="E217" s="97" t="inlineStr">
        <is>
          <t>9 месяцев</t>
        </is>
      </c>
      <c r="F217" s="213" t="n">
        <v>0.008</v>
      </c>
      <c r="G217" s="582" t="n">
        <v>21</v>
      </c>
      <c r="H217" s="52" t="n">
        <v>147</v>
      </c>
      <c r="I217" s="125" t="n">
        <v>2.52</v>
      </c>
      <c r="J217" s="126" t="n">
        <v>2.74</v>
      </c>
      <c r="K217" s="544" t="n">
        <v>21</v>
      </c>
      <c r="L217" s="544" t="n"/>
      <c r="M217" s="544" t="n"/>
      <c r="N217" s="544" t="n"/>
      <c r="O217" s="544" t="n"/>
    </row>
    <row r="218" hidden="1" customFormat="1" s="144">
      <c r="A218" s="338" t="n"/>
      <c r="B218" s="1004" t="inlineStr">
        <is>
          <t>Горчица "Русская" Добрая Хозяйка ТОЛЬКО ДЛЯ ВЭД</t>
        </is>
      </c>
      <c r="C218" s="630" t="inlineStr">
        <is>
          <t>250 г</t>
        </is>
      </c>
      <c r="D218" s="631" t="n">
        <v>16</v>
      </c>
      <c r="E218" s="97" t="inlineStr">
        <is>
          <t>9 месяцев</t>
        </is>
      </c>
      <c r="F218" s="632" t="n">
        <v>0.008</v>
      </c>
      <c r="G218" s="633" t="n">
        <v>16</v>
      </c>
      <c r="H218" s="536" t="n">
        <v>144</v>
      </c>
      <c r="I218" s="634" t="n">
        <v>4</v>
      </c>
      <c r="J218" s="635" t="n">
        <v>4.49</v>
      </c>
      <c r="K218" s="544" t="n"/>
      <c r="L218" s="544" t="n"/>
      <c r="M218" s="544" t="n"/>
      <c r="N218" s="544" t="n"/>
      <c r="O218" s="544" t="n"/>
    </row>
    <row r="219" customFormat="1" s="144">
      <c r="A219" s="338" t="inlineStr">
        <is>
          <t>E-1GO-205-B19-X00-Y12</t>
        </is>
      </c>
      <c r="B219" s="331" t="inlineStr">
        <is>
          <t>Горчица готовая "Русская" с/банка ТВИСТ</t>
        </is>
      </c>
      <c r="C219" s="278" t="inlineStr">
        <is>
          <t>190 г</t>
        </is>
      </c>
      <c r="D219" s="290" t="n">
        <v>12</v>
      </c>
      <c r="E219" s="97" t="inlineStr">
        <is>
          <t>9 месяцев</t>
        </is>
      </c>
      <c r="F219" s="213" t="n">
        <v>0.007</v>
      </c>
      <c r="G219" s="195" t="n">
        <v>19</v>
      </c>
      <c r="H219" s="954" t="n">
        <v>190</v>
      </c>
      <c r="I219" s="125" t="n">
        <v>2.28</v>
      </c>
      <c r="J219" s="126" t="n">
        <v>4.1</v>
      </c>
      <c r="K219" s="544" t="n">
        <v>95</v>
      </c>
      <c r="L219" s="544" t="n"/>
      <c r="M219" s="544" t="n"/>
      <c r="N219" s="544" t="n"/>
      <c r="O219" s="544" t="n"/>
    </row>
    <row r="220" customFormat="1" s="144">
      <c r="A220" s="338" t="inlineStr">
        <is>
          <t>E-1GO-462-D25-X00-Y16</t>
        </is>
      </c>
      <c r="B220" s="1004" t="inlineStr">
        <is>
          <t>Горчица "Русская" Добрая Хозяйка 250 г</t>
        </is>
      </c>
      <c r="C220" s="630" t="inlineStr">
        <is>
          <t>250 г</t>
        </is>
      </c>
      <c r="D220" s="631" t="n">
        <v>16</v>
      </c>
      <c r="E220" s="97" t="inlineStr">
        <is>
          <t>9 месяцев</t>
        </is>
      </c>
      <c r="F220" s="632" t="n">
        <v>0.008</v>
      </c>
      <c r="G220" s="633" t="n">
        <v>16</v>
      </c>
      <c r="H220" s="536" t="n">
        <v>144</v>
      </c>
      <c r="I220" s="634" t="n">
        <v>4</v>
      </c>
      <c r="J220" s="635" t="n">
        <v>4.49</v>
      </c>
      <c r="K220" s="544" t="n"/>
      <c r="L220" s="544" t="n"/>
      <c r="M220" s="544" t="n"/>
      <c r="N220" s="544" t="n"/>
      <c r="O220" s="544" t="n"/>
    </row>
    <row r="221" ht="13.5" customFormat="1" customHeight="1" s="144" thickBot="1">
      <c r="A221" s="338" t="inlineStr">
        <is>
          <t>E-1GO-163-B19-X00-Y12</t>
        </is>
      </c>
      <c r="B221" s="334" t="inlineStr">
        <is>
          <t xml:space="preserve">Горчица готовая "Зернистая" Махеевъ с/банка ТВИСТ 190 г </t>
        </is>
      </c>
      <c r="C221" s="287" t="inlineStr">
        <is>
          <t>190 г</t>
        </is>
      </c>
      <c r="D221" s="286" t="n">
        <v>12</v>
      </c>
      <c r="E221" s="160" t="inlineStr">
        <is>
          <t>9 месяцев</t>
        </is>
      </c>
      <c r="F221" s="217" t="n">
        <v>0.007</v>
      </c>
      <c r="G221" s="163" t="n">
        <v>19</v>
      </c>
      <c r="H221" s="164" t="n">
        <v>190</v>
      </c>
      <c r="I221" s="165" t="n">
        <v>2.28</v>
      </c>
      <c r="J221" s="166" t="n">
        <v>4.1</v>
      </c>
      <c r="K221" s="103" t="n">
        <v>38</v>
      </c>
      <c r="L221" s="103" t="n"/>
      <c r="M221" s="103" t="n"/>
      <c r="N221" s="103" t="n"/>
      <c r="O221" s="103" t="n"/>
    </row>
    <row r="222" ht="13.5" customFormat="1" customHeight="1" s="144" thickBot="1">
      <c r="A222" s="338" t="n"/>
      <c r="B222" s="243" t="inlineStr">
        <is>
          <t>итого нетто ГХА+БП+ЭА</t>
        </is>
      </c>
      <c r="C222" s="244" t="n"/>
      <c r="D222" s="234" t="n"/>
      <c r="E222" s="224" t="inlineStr">
        <is>
          <t>объем</t>
        </is>
      </c>
      <c r="F222" s="225">
        <f>SUMPRODUCT($F$213:$F$221,K213:K221)</f>
        <v/>
      </c>
      <c r="G222" s="225">
        <f>SUMPRODUCT($F$213:$F$221,L213:L221)</f>
        <v/>
      </c>
      <c r="H222" s="225">
        <f>SUMPRODUCT($F$213:$F$221,M213:M221)</f>
        <v/>
      </c>
      <c r="I222" s="225">
        <f>SUMPRODUCT($F$213:$F$221,N213:N221)</f>
        <v/>
      </c>
      <c r="J222" s="225">
        <f>SUMPRODUCT($F$213:$F$221,O213:O221)</f>
        <v/>
      </c>
      <c r="K222" s="109">
        <f>SUMPRODUCT($I$213:$I$221,K213:K221)</f>
        <v/>
      </c>
      <c r="L222" s="109">
        <f>SUMPRODUCT($I$213:$I$221,L213:L221)</f>
        <v/>
      </c>
      <c r="M222" s="109">
        <f>SUMPRODUCT($I$213:$I$221,M213:M221)</f>
        <v/>
      </c>
      <c r="N222" s="109">
        <f>SUMPRODUCT($I$213:$I$221,N213:N221)</f>
        <v/>
      </c>
      <c r="O222" s="458">
        <f>SUMPRODUCT($I$213:$I$221,O213:O221)</f>
        <v/>
      </c>
    </row>
    <row r="223" ht="13.5" customFormat="1" customHeight="1" s="144" thickBot="1">
      <c r="A223" s="338" t="n"/>
      <c r="B223" s="226" t="inlineStr">
        <is>
          <t>итого брутто</t>
        </is>
      </c>
      <c r="C223" s="227" t="n"/>
      <c r="D223" s="228" t="n"/>
      <c r="E223" s="228" t="n"/>
      <c r="F223" s="229" t="n"/>
      <c r="G223" s="228" t="n"/>
      <c r="H223" s="230" t="n"/>
      <c r="I223" s="230" t="n"/>
      <c r="J223" s="231" t="n"/>
      <c r="K223" s="459">
        <f>SUMPRODUCT($J$213:$J$221,K213:K221)</f>
        <v/>
      </c>
      <c r="L223" s="459">
        <f>SUMPRODUCT($J$213:$J$221,L213:L221)</f>
        <v/>
      </c>
      <c r="M223" s="459">
        <f>SUMPRODUCT($J$213:$J$221,M213:M221)</f>
        <v/>
      </c>
      <c r="N223" s="459">
        <f>SUMPRODUCT($J$213:$J$221,N213:N221)</f>
        <v/>
      </c>
      <c r="O223" s="460">
        <f>SUMPRODUCT($J$213:$J$221,O213:O221)</f>
        <v/>
      </c>
    </row>
    <row r="224" ht="13.5" customFormat="1" customHeight="1" s="144" thickBot="1">
      <c r="A224" s="338" t="n"/>
      <c r="B224" s="1044" t="inlineStr">
        <is>
          <t>ХРЕН</t>
        </is>
      </c>
      <c r="C224" s="377" t="n"/>
      <c r="D224" s="378" t="n"/>
      <c r="E224" s="378" t="n"/>
      <c r="F224" s="379" t="n"/>
      <c r="G224" s="378" t="n"/>
      <c r="H224" s="378" t="n"/>
      <c r="I224" s="378" t="n"/>
      <c r="J224" s="380" t="n"/>
      <c r="K224" s="294" t="n"/>
      <c r="L224" s="294" t="n"/>
      <c r="M224" s="295" t="n"/>
      <c r="N224" s="295" t="n"/>
      <c r="O224" s="295" t="n"/>
    </row>
    <row r="225" customFormat="1" s="144">
      <c r="A225" s="338" t="inlineStr">
        <is>
          <t>E-1XZ-206-T10-X00-Y15</t>
        </is>
      </c>
      <c r="B225" s="335" t="inlineStr">
        <is>
          <t>Туба, Хрен столовый</t>
        </is>
      </c>
      <c r="C225" s="277" t="inlineStr">
        <is>
          <t>100 г</t>
        </is>
      </c>
      <c r="D225" s="289" t="n">
        <v>15</v>
      </c>
      <c r="E225" s="95" t="inlineStr">
        <is>
          <t>9 месяцев</t>
        </is>
      </c>
      <c r="F225" s="214" t="n">
        <v>0.006</v>
      </c>
      <c r="G225" s="23" t="n">
        <v>21</v>
      </c>
      <c r="H225" s="131" t="n">
        <v>168</v>
      </c>
      <c r="I225" s="132" t="n">
        <v>1.5</v>
      </c>
      <c r="J225" s="444" t="n">
        <v>1.96</v>
      </c>
      <c r="K225" s="425" t="n"/>
      <c r="L225" s="425" t="n"/>
      <c r="M225" s="425" t="n"/>
      <c r="N225" s="425" t="n"/>
      <c r="O225" s="425" t="n"/>
    </row>
    <row r="226" customFormat="1" s="144">
      <c r="A226" s="338" t="inlineStr">
        <is>
          <t>E-1XZ-206-D14-X00-Y18</t>
        </is>
      </c>
      <c r="B226" s="331" t="inlineStr">
        <is>
          <t xml:space="preserve">Пакет дой-пак,в шоу-боксе </t>
        </is>
      </c>
      <c r="C226" s="272" t="inlineStr">
        <is>
          <t>140 г</t>
        </is>
      </c>
      <c r="D226" s="581" t="n">
        <v>18</v>
      </c>
      <c r="E226" s="97" t="inlineStr">
        <is>
          <t>9 месяцев</t>
        </is>
      </c>
      <c r="F226" s="213" t="n">
        <v>0.008</v>
      </c>
      <c r="G226" s="582" t="n">
        <v>21</v>
      </c>
      <c r="H226" s="52" t="n">
        <v>147</v>
      </c>
      <c r="I226" s="125" t="n">
        <v>2.52</v>
      </c>
      <c r="J226" s="445" t="n">
        <v>2.74</v>
      </c>
      <c r="K226" s="544" t="n"/>
      <c r="L226" s="544" t="n"/>
      <c r="M226" s="544" t="n"/>
      <c r="N226" s="544" t="n"/>
      <c r="O226" s="544" t="n"/>
    </row>
    <row r="227" customFormat="1" s="144">
      <c r="A227" s="338" t="inlineStr">
        <is>
          <t>E-1XZ-206-B19-X00-Y12</t>
        </is>
      </c>
      <c r="B227" s="966" t="inlineStr">
        <is>
          <t>Хрен закуска "Столовый" Махеевъ с/банка ТВИСТ</t>
        </is>
      </c>
      <c r="C227" s="278" t="inlineStr">
        <is>
          <t>190 г</t>
        </is>
      </c>
      <c r="D227" s="290" t="n">
        <v>12</v>
      </c>
      <c r="E227" s="97" t="inlineStr">
        <is>
          <t>9 месяцев</t>
        </is>
      </c>
      <c r="F227" s="216" t="n">
        <v>0.007</v>
      </c>
      <c r="G227" s="195" t="n">
        <v>19</v>
      </c>
      <c r="H227" s="954" t="n">
        <v>190</v>
      </c>
      <c r="I227" s="161" t="n">
        <v>2.28</v>
      </c>
      <c r="J227" s="979" t="n">
        <v>4.1</v>
      </c>
      <c r="K227" s="544" t="n"/>
      <c r="L227" s="544" t="n"/>
      <c r="M227" s="544" t="n"/>
      <c r="N227" s="544" t="n"/>
      <c r="O227" s="544" t="n"/>
    </row>
    <row r="228" ht="13.5" customFormat="1" customHeight="1" s="144" thickBot="1">
      <c r="A228" s="338" t="inlineStr">
        <is>
          <t>E-1XZ-484-D25-X02-Y16</t>
        </is>
      </c>
      <c r="B228" s="1003" t="inlineStr">
        <is>
          <t>Хрен закуска "Столовый" Добрая Хозяйка ДП 250 г  УП16</t>
        </is>
      </c>
      <c r="C228" s="630" t="inlineStr">
        <is>
          <t>250 г</t>
        </is>
      </c>
      <c r="D228" s="631" t="n">
        <v>16</v>
      </c>
      <c r="E228" s="416" t="inlineStr">
        <is>
          <t>9 месяцев</t>
        </is>
      </c>
      <c r="F228" s="632" t="n">
        <v>0.008</v>
      </c>
      <c r="G228" s="633" t="n">
        <v>16</v>
      </c>
      <c r="H228" s="536" t="n">
        <v>144</v>
      </c>
      <c r="I228" s="634" t="n">
        <v>4</v>
      </c>
      <c r="J228" s="635" t="n">
        <v>4.49</v>
      </c>
      <c r="K228" s="544" t="n"/>
      <c r="L228" s="544" t="n"/>
      <c r="M228" s="544" t="n"/>
      <c r="N228" s="544" t="n"/>
      <c r="O228" s="544" t="n"/>
    </row>
    <row r="229" ht="13.5" customFormat="1" customHeight="1" s="144" thickBot="1">
      <c r="A229" s="338" t="n"/>
      <c r="B229" s="243" t="inlineStr">
        <is>
          <t>итого нетто ГХА+БП+ЭА</t>
        </is>
      </c>
      <c r="C229" s="244" t="n"/>
      <c r="D229" s="130" t="n"/>
      <c r="E229" s="224" t="inlineStr">
        <is>
          <t>объем</t>
        </is>
      </c>
      <c r="F229" s="225">
        <f>SUMPRODUCT($F$225:$F$228,K225:K228)</f>
        <v/>
      </c>
      <c r="G229" s="225">
        <f>SUMPRODUCT($F$225:$F$228,L225:L228)</f>
        <v/>
      </c>
      <c r="H229" s="225">
        <f>SUMPRODUCT($F$225:$F$228,M225:M228)</f>
        <v/>
      </c>
      <c r="I229" s="225">
        <f>SUMPRODUCT($F$225:$F$228,N225:N228)</f>
        <v/>
      </c>
      <c r="J229" s="225">
        <f>SUMPRODUCT($F$225:$F$228,O225:O228)</f>
        <v/>
      </c>
      <c r="K229" s="38">
        <f>SUMPRODUCT($I$225:$I$228,K225:K228)</f>
        <v/>
      </c>
      <c r="L229" s="38">
        <f>SUMPRODUCT($I$225:$I$228,L225:L228)</f>
        <v/>
      </c>
      <c r="M229" s="38">
        <f>SUMPRODUCT($I$225:$I$228,M225:M228)</f>
        <v/>
      </c>
      <c r="N229" s="38">
        <f>SUMPRODUCT($I$225:$I$228,N225:N228)</f>
        <v/>
      </c>
      <c r="O229" s="39">
        <f>SUMPRODUCT($I$225:$I$228,O225:O228)</f>
        <v/>
      </c>
    </row>
    <row r="230" ht="13.5" customFormat="1" customHeight="1" s="144" thickBot="1">
      <c r="A230" s="338" t="n"/>
      <c r="B230" s="226" t="inlineStr">
        <is>
          <t>итого брутто</t>
        </is>
      </c>
      <c r="C230" s="227" t="n"/>
      <c r="D230" s="228" t="n"/>
      <c r="E230" s="228" t="n"/>
      <c r="F230" s="229" t="n"/>
      <c r="G230" s="228" t="n"/>
      <c r="H230" s="230" t="n"/>
      <c r="I230" s="230" t="n"/>
      <c r="J230" s="231" t="n"/>
      <c r="K230" s="364">
        <f>SUMPRODUCT($J$225:$J$228,K225:K228)</f>
        <v/>
      </c>
      <c r="L230" s="364">
        <f>SUMPRODUCT($J$225:$J$228,L225:L228)</f>
        <v/>
      </c>
      <c r="M230" s="364">
        <f>SUMPRODUCT($J$225:$J$228,M225:M228)</f>
        <v/>
      </c>
      <c r="N230" s="364">
        <f>SUMPRODUCT($J$225:$J$228,N225:N228)</f>
        <v/>
      </c>
      <c r="O230" s="441">
        <f>SUMPRODUCT($J$225:$J$228,O225:O228)</f>
        <v/>
      </c>
    </row>
    <row r="231" ht="13.5" customFormat="1" customHeight="1" s="144" thickBot="1">
      <c r="A231" s="338" t="n"/>
      <c r="B231" s="1044" t="inlineStr">
        <is>
          <t>АДЖИКА</t>
        </is>
      </c>
      <c r="C231" s="377" t="n"/>
      <c r="D231" s="378" t="n"/>
      <c r="E231" s="378" t="n"/>
      <c r="F231" s="379" t="n"/>
      <c r="G231" s="378" t="n"/>
      <c r="H231" s="378" t="n"/>
      <c r="I231" s="378" t="n"/>
      <c r="J231" s="380" t="n"/>
      <c r="K231" s="294" t="n"/>
      <c r="L231" s="294" t="n"/>
      <c r="M231" s="295" t="n"/>
      <c r="N231" s="295" t="n"/>
      <c r="O231" s="295" t="n"/>
    </row>
    <row r="232" customFormat="1" s="144">
      <c r="A232" s="338" t="inlineStr">
        <is>
          <t>E-3PP-229-T10-X00-Y15</t>
        </is>
      </c>
      <c r="B232" s="335" t="inlineStr">
        <is>
          <t>Приправа пищевкусовая "Аджика острая" Махеевъ туба</t>
        </is>
      </c>
      <c r="C232" s="277" t="inlineStr">
        <is>
          <t>100 г</t>
        </is>
      </c>
      <c r="D232" s="289" t="n">
        <v>15</v>
      </c>
      <c r="E232" s="95" t="inlineStr">
        <is>
          <t>9 месяцев</t>
        </is>
      </c>
      <c r="F232" s="214" t="n">
        <v>0.006</v>
      </c>
      <c r="G232" s="23" t="n">
        <v>21</v>
      </c>
      <c r="H232" s="131" t="n">
        <v>168</v>
      </c>
      <c r="I232" s="132" t="n">
        <v>1.5</v>
      </c>
      <c r="J232" s="174" t="n">
        <v>1.96</v>
      </c>
      <c r="K232" s="425" t="n"/>
      <c r="L232" s="425" t="n"/>
      <c r="M232" s="425" t="n"/>
      <c r="N232" s="425" t="n"/>
      <c r="O232" s="425" t="n"/>
    </row>
    <row r="233" customFormat="1" s="144">
      <c r="A233" s="338" t="inlineStr">
        <is>
          <t>E-3PP-230-D14-X00-Y18</t>
        </is>
      </c>
      <c r="B233" s="331" t="inlineStr">
        <is>
          <t xml:space="preserve">Приправа пищевкусовая Махеевъ "Аджика острая" ДОЙ-ПАК  </t>
        </is>
      </c>
      <c r="C233" s="272" t="inlineStr">
        <is>
          <t>140 г</t>
        </is>
      </c>
      <c r="D233" s="581" t="n">
        <v>18</v>
      </c>
      <c r="E233" s="97" t="inlineStr">
        <is>
          <t>9 месяцев</t>
        </is>
      </c>
      <c r="F233" s="213" t="n">
        <v>0.008</v>
      </c>
      <c r="G233" s="582" t="n">
        <v>21</v>
      </c>
      <c r="H233" s="52" t="n">
        <v>147</v>
      </c>
      <c r="I233" s="125" t="n">
        <v>2.52</v>
      </c>
      <c r="J233" s="126" t="n">
        <v>2.74</v>
      </c>
      <c r="K233" s="544" t="n"/>
      <c r="L233" s="544" t="n"/>
      <c r="M233" s="544" t="n"/>
      <c r="N233" s="544" t="n"/>
      <c r="O233" s="544" t="n"/>
    </row>
    <row r="234" customFormat="1" s="144">
      <c r="A234" s="338" t="inlineStr">
        <is>
          <t>E-3PP-230-B19-X00-Y12</t>
        </is>
      </c>
      <c r="B234" s="966" t="inlineStr">
        <is>
          <t>Приправа пищевкусовая "Аджика острая" Махеевъ с/банка ТВИСТ</t>
        </is>
      </c>
      <c r="C234" s="278" t="inlineStr">
        <is>
          <t>190 г</t>
        </is>
      </c>
      <c r="D234" s="290" t="n">
        <v>12</v>
      </c>
      <c r="E234" s="97" t="inlineStr">
        <is>
          <t>9 месяцев</t>
        </is>
      </c>
      <c r="F234" s="213" t="n">
        <v>0.007</v>
      </c>
      <c r="G234" s="195" t="n">
        <v>19</v>
      </c>
      <c r="H234" s="954" t="n">
        <v>190</v>
      </c>
      <c r="I234" s="125" t="n">
        <v>2.28</v>
      </c>
      <c r="J234" s="445" t="n">
        <v>4.1</v>
      </c>
      <c r="K234" s="544" t="n"/>
      <c r="L234" s="544" t="n"/>
      <c r="M234" s="544" t="n"/>
      <c r="N234" s="544" t="n"/>
      <c r="O234" s="544" t="n"/>
    </row>
    <row r="235" ht="13.5" customFormat="1" customHeight="1" s="144" thickBot="1">
      <c r="A235" s="338" t="inlineStr">
        <is>
          <t>E-3PP-682-D25-X00-Y16</t>
        </is>
      </c>
      <c r="B235" s="1005" t="inlineStr">
        <is>
          <t>Приправа "Аджика острая Добрая Хозяйка" ДП 250 г  УП16</t>
        </is>
      </c>
      <c r="C235" s="630" t="inlineStr">
        <is>
          <t>250 г</t>
        </is>
      </c>
      <c r="D235" s="631" t="n">
        <v>16</v>
      </c>
      <c r="E235" s="416" t="inlineStr">
        <is>
          <t>9 месяцев</t>
        </is>
      </c>
      <c r="F235" s="632" t="n">
        <v>0.008</v>
      </c>
      <c r="G235" s="633" t="n">
        <v>16</v>
      </c>
      <c r="H235" s="536" t="n">
        <v>144</v>
      </c>
      <c r="I235" s="634" t="n">
        <v>4</v>
      </c>
      <c r="J235" s="635" t="n">
        <v>4.49</v>
      </c>
      <c r="K235" s="103" t="n"/>
      <c r="L235" s="103" t="n"/>
      <c r="M235" s="103" t="n"/>
      <c r="N235" s="103" t="n"/>
      <c r="O235" s="103" t="n"/>
    </row>
    <row r="236" ht="13.5" customFormat="1" customHeight="1" s="144" thickBot="1">
      <c r="A236" s="338" t="n"/>
      <c r="B236" s="243" t="inlineStr">
        <is>
          <t>итого нетто ГХА+БП+ЭА</t>
        </is>
      </c>
      <c r="C236" s="233" t="n"/>
      <c r="D236" s="133" t="n"/>
      <c r="E236" s="224" t="inlineStr">
        <is>
          <t>объем</t>
        </is>
      </c>
      <c r="F236" s="225">
        <f>SUMPRODUCT($F$232:$F$235,K232:K235)</f>
        <v/>
      </c>
      <c r="G236" s="225">
        <f>SUMPRODUCT($F$232:$F$235,L232:L235)</f>
        <v/>
      </c>
      <c r="H236" s="225">
        <f>SUMPRODUCT($F$232:$F$235,M232:M235)</f>
        <v/>
      </c>
      <c r="I236" s="225">
        <f>SUMPRODUCT($F$232:$F$235,N232:N235)</f>
        <v/>
      </c>
      <c r="J236" s="225">
        <f>SUMPRODUCT($F$232:$F$235,O232:O235)</f>
        <v/>
      </c>
      <c r="K236" s="38">
        <f>SUMPRODUCT($I$232:$I$235,K232:K235)</f>
        <v/>
      </c>
      <c r="L236" s="38">
        <f>SUMPRODUCT($I$232:$I$235,L232:L235)</f>
        <v/>
      </c>
      <c r="M236" s="38">
        <f>SUMPRODUCT($I$232:$I$235,M232:M235)</f>
        <v/>
      </c>
      <c r="N236" s="38">
        <f>SUMPRODUCT($I$232:$I$235,N232:N235)</f>
        <v/>
      </c>
      <c r="O236" s="39">
        <f>SUMPRODUCT($I$232:$I$235,O232:O235)</f>
        <v/>
      </c>
    </row>
    <row r="237" ht="13.5" customFormat="1" customHeight="1" s="144" thickBot="1">
      <c r="A237" s="338" t="n"/>
      <c r="B237" s="226" t="inlineStr">
        <is>
          <t>итого брутто</t>
        </is>
      </c>
      <c r="C237" s="227" t="n"/>
      <c r="D237" s="228" t="n"/>
      <c r="E237" s="228" t="n"/>
      <c r="F237" s="229" t="n"/>
      <c r="G237" s="228" t="n"/>
      <c r="H237" s="230" t="n"/>
      <c r="I237" s="230" t="n"/>
      <c r="J237" s="231" t="n"/>
      <c r="K237" s="364">
        <f>SUMPRODUCT($J$232:$J$235,K232:K235)</f>
        <v/>
      </c>
      <c r="L237" s="364">
        <f>SUMPRODUCT($J$232:$J$235,L232:L235)</f>
        <v/>
      </c>
      <c r="M237" s="364">
        <f>SUMPRODUCT($J$232:$J$235,M232:M235)</f>
        <v/>
      </c>
      <c r="N237" s="364">
        <f>SUMPRODUCT($J$232:$J$235,N232:N235)</f>
        <v/>
      </c>
      <c r="O237" s="441">
        <f>SUMPRODUCT($J$232:$J$235,O232:O235)</f>
        <v/>
      </c>
    </row>
    <row r="238" ht="13.5" customFormat="1" customHeight="1" s="144" thickBot="1">
      <c r="A238" s="338" t="n"/>
      <c r="B238" s="1044" t="inlineStr">
        <is>
          <t>Маринад "Махеевъ"</t>
        </is>
      </c>
      <c r="C238" s="377" t="n"/>
      <c r="D238" s="378" t="n"/>
      <c r="E238" s="378" t="n"/>
      <c r="F238" s="379" t="n"/>
      <c r="G238" s="378" t="n"/>
      <c r="H238" s="378" t="n"/>
      <c r="I238" s="378" t="n"/>
      <c r="J238" s="380" t="n"/>
      <c r="K238" s="294" t="n"/>
      <c r="L238" s="294" t="n"/>
      <c r="M238" s="295" t="n"/>
      <c r="N238" s="295" t="n"/>
      <c r="O238" s="295" t="n"/>
    </row>
    <row r="239" customFormat="1" s="144">
      <c r="A239" s="338" t="inlineStr">
        <is>
          <t>E-3PP-254-D30-X00-Y16</t>
        </is>
      </c>
      <c r="B239" s="335" t="inlineStr">
        <is>
          <t>Пакет дой-пак, Махеевъ Маринад для курицы горчичный</t>
        </is>
      </c>
      <c r="C239" s="277" t="inlineStr">
        <is>
          <t>300 г</t>
        </is>
      </c>
      <c r="D239" s="289" t="n">
        <v>16</v>
      </c>
      <c r="E239" s="131" t="inlineStr">
        <is>
          <t>18 месяцев</t>
        </is>
      </c>
      <c r="F239" s="214" t="n">
        <v>0.008999999999999999</v>
      </c>
      <c r="G239" s="411" t="n">
        <v>16</v>
      </c>
      <c r="H239" s="405" t="n">
        <v>144</v>
      </c>
      <c r="I239" s="92" t="n">
        <v>4.8</v>
      </c>
      <c r="J239" s="375" t="n">
        <v>5.36</v>
      </c>
      <c r="K239" s="490" t="n"/>
      <c r="L239" s="425" t="n">
        <v>16</v>
      </c>
      <c r="M239" s="425" t="n"/>
      <c r="N239" s="425" t="n"/>
      <c r="O239" s="425" t="n"/>
    </row>
    <row r="240" customFormat="1" s="144">
      <c r="A240" s="338" t="inlineStr">
        <is>
          <t>E-3PP-256-D30-X00-Y16</t>
        </is>
      </c>
      <c r="B240" s="331" t="inlineStr">
        <is>
          <t>Пакет дой-пак, Махеевъ Маринад традиционный для вкусного шашлыка</t>
        </is>
      </c>
      <c r="C240" s="278" t="inlineStr">
        <is>
          <t>300 г</t>
        </is>
      </c>
      <c r="D240" s="290" t="n">
        <v>16</v>
      </c>
      <c r="E240" s="492" t="inlineStr">
        <is>
          <t>18 месяцев</t>
        </is>
      </c>
      <c r="F240" s="213" t="n">
        <v>0.008999999999999999</v>
      </c>
      <c r="G240" s="410" t="n">
        <v>16</v>
      </c>
      <c r="H240" s="406" t="n">
        <v>144</v>
      </c>
      <c r="I240" s="85" t="n">
        <v>4.8</v>
      </c>
      <c r="J240" s="361" t="n">
        <v>5.36</v>
      </c>
      <c r="K240" s="578" t="n"/>
      <c r="L240" s="544" t="n">
        <v>16</v>
      </c>
      <c r="M240" s="544" t="n"/>
      <c r="N240" s="544" t="n"/>
      <c r="O240" s="544" t="n"/>
    </row>
    <row r="241" ht="13.5" customFormat="1" customHeight="1" s="144" thickBot="1">
      <c r="A241" s="338" t="inlineStr">
        <is>
          <t>E-3PP-767-D30-X00-Y16</t>
        </is>
      </c>
      <c r="B241" s="331" t="inlineStr">
        <is>
          <t>Приправа Махеевъ "Маринад Классический" ДП 300 г  УП16</t>
        </is>
      </c>
      <c r="C241" s="278" t="inlineStr">
        <is>
          <t>300 г</t>
        </is>
      </c>
      <c r="D241" s="290" t="n">
        <v>16</v>
      </c>
      <c r="E241" s="492" t="inlineStr">
        <is>
          <t>18 месяцев</t>
        </is>
      </c>
      <c r="F241" s="213" t="n">
        <v>0.008999999999999999</v>
      </c>
      <c r="G241" s="410" t="n">
        <v>16</v>
      </c>
      <c r="H241" s="406" t="n">
        <v>144</v>
      </c>
      <c r="I241" s="85" t="n">
        <v>4.8</v>
      </c>
      <c r="J241" s="361" t="n">
        <v>5.36</v>
      </c>
      <c r="K241" s="578" t="n"/>
      <c r="L241" s="544" t="n"/>
      <c r="M241" s="544" t="n"/>
      <c r="N241" s="544" t="n"/>
      <c r="O241" s="544" t="n"/>
    </row>
    <row r="242" ht="13.5" customFormat="1" customHeight="1" s="144" thickBot="1">
      <c r="A242" s="338" t="n"/>
      <c r="B242" s="243" t="inlineStr">
        <is>
          <t>итого нетто ГХА+БП+ЭА</t>
        </is>
      </c>
      <c r="C242" s="233" t="n"/>
      <c r="D242" s="133" t="n"/>
      <c r="E242" s="224" t="inlineStr">
        <is>
          <t>объем</t>
        </is>
      </c>
      <c r="F242" s="225">
        <f>SUMPRODUCT($F$239:$F$241,K239:K241)</f>
        <v/>
      </c>
      <c r="G242" s="225">
        <f>SUMPRODUCT($F$239:$F$241,L239:L241)</f>
        <v/>
      </c>
      <c r="H242" s="225">
        <f>SUMPRODUCT($F$239:$F$241,M239:M241)</f>
        <v/>
      </c>
      <c r="I242" s="225">
        <f>SUMPRODUCT($F$239:$F$241,N239:N241)</f>
        <v/>
      </c>
      <c r="J242" s="225">
        <f>SUMPRODUCT($F$239:$F$241,O239:O241)</f>
        <v/>
      </c>
      <c r="K242" s="109">
        <f>SUMPRODUCT($I$239:$I$241,K239:K241)</f>
        <v/>
      </c>
      <c r="L242" s="109">
        <f>SUMPRODUCT($I$239:$I$241,L239:L241)</f>
        <v/>
      </c>
      <c r="M242" s="109">
        <f>SUMPRODUCT($I$239:$I$241,M239:M241)</f>
        <v/>
      </c>
      <c r="N242" s="109">
        <f>SUMPRODUCT($I$239:$I$241,N239:N241)</f>
        <v/>
      </c>
      <c r="O242" s="458">
        <f>SUMPRODUCT($I$239:$I$241,O239:O241)</f>
        <v/>
      </c>
    </row>
    <row r="243" ht="13.5" customFormat="1" customHeight="1" s="144" thickBot="1">
      <c r="A243" s="338" t="n"/>
      <c r="B243" s="226" t="inlineStr">
        <is>
          <t>итого брутто</t>
        </is>
      </c>
      <c r="C243" s="227" t="n"/>
      <c r="D243" s="228" t="n"/>
      <c r="E243" s="228" t="n"/>
      <c r="F243" s="229" t="n"/>
      <c r="G243" s="228" t="n"/>
      <c r="H243" s="230" t="n"/>
      <c r="I243" s="230" t="n"/>
      <c r="J243" s="231" t="n"/>
      <c r="K243" s="459">
        <f>SUMPRODUCT($J$239:$J$241,K239:K241)</f>
        <v/>
      </c>
      <c r="L243" s="459">
        <f>SUMPRODUCT($J$239:$J$241,L239:L241)</f>
        <v/>
      </c>
      <c r="M243" s="459">
        <f>SUMPRODUCT($J$239:$J$241,M239:M241)</f>
        <v/>
      </c>
      <c r="N243" s="459">
        <f>SUMPRODUCT($J$239:$J$241,N239:N241)</f>
        <v/>
      </c>
      <c r="O243" s="460">
        <f>SUMPRODUCT($J$239:$J$241,O239:O241)</f>
        <v/>
      </c>
    </row>
    <row r="244" ht="13.5" customFormat="1" customHeight="1" s="144" thickBot="1">
      <c r="A244" s="338" t="n"/>
      <c r="B244" s="1044" t="inlineStr">
        <is>
          <t>Соус деликатесный "Махеевъ"</t>
        </is>
      </c>
      <c r="C244" s="1044" t="n"/>
      <c r="D244" s="378" t="n"/>
      <c r="E244" s="378" t="n"/>
      <c r="F244" s="379" t="n"/>
      <c r="G244" s="378" t="n"/>
      <c r="H244" s="378" t="n"/>
      <c r="I244" s="378" t="n"/>
      <c r="J244" s="380" t="n"/>
      <c r="K244" s="295" t="n"/>
      <c r="L244" s="294" t="n"/>
      <c r="M244" s="295" t="n"/>
      <c r="N244" s="295" t="n"/>
      <c r="O244" s="295" t="n"/>
    </row>
    <row r="245" customFormat="1" s="144">
      <c r="A245" s="338" t="inlineStr">
        <is>
          <t>E-3SD-232-D23-X00-Y16</t>
        </is>
      </c>
      <c r="B245" s="335" t="inlineStr">
        <is>
          <t>Соус деликатесный Махеевъ "Барбекю" ДП 230 г</t>
        </is>
      </c>
      <c r="C245" s="277" t="inlineStr">
        <is>
          <t>230 г</t>
        </is>
      </c>
      <c r="D245" s="289" t="n">
        <v>16</v>
      </c>
      <c r="E245" s="95" t="inlineStr">
        <is>
          <t>12 месяцев</t>
        </is>
      </c>
      <c r="F245" s="214" t="n">
        <v>0.008999999999999999</v>
      </c>
      <c r="G245" s="23" t="n">
        <v>16</v>
      </c>
      <c r="H245" s="131" t="n">
        <v>144</v>
      </c>
      <c r="I245" s="132" t="n">
        <v>3.68</v>
      </c>
      <c r="J245" s="174" t="n">
        <v>4.07</v>
      </c>
      <c r="K245" s="425" t="n"/>
      <c r="L245" s="425" t="n"/>
      <c r="M245" s="425" t="n"/>
      <c r="N245" s="425" t="n"/>
      <c r="O245" s="425" t="n"/>
    </row>
    <row r="246" customFormat="1" s="144">
      <c r="A246" s="338" t="inlineStr">
        <is>
          <t>E-3SD-243-D23-X00-Y16</t>
        </is>
      </c>
      <c r="B246" s="331" t="inlineStr">
        <is>
          <t>Соус деликатесный Махеевъ "Кисло-сладкий" ДП 230 г</t>
        </is>
      </c>
      <c r="C246" s="278" t="inlineStr">
        <is>
          <t>230 г</t>
        </is>
      </c>
      <c r="D246" s="290" t="n">
        <v>16</v>
      </c>
      <c r="E246" s="97" t="inlineStr">
        <is>
          <t>12 месяцев</t>
        </is>
      </c>
      <c r="F246" s="213" t="n">
        <v>0.008999999999999999</v>
      </c>
      <c r="G246" s="195" t="n">
        <v>16</v>
      </c>
      <c r="H246" s="124" t="n">
        <v>144</v>
      </c>
      <c r="I246" s="125" t="n">
        <v>3.68</v>
      </c>
      <c r="J246" s="126" t="n">
        <v>4.07</v>
      </c>
      <c r="K246" s="544" t="n"/>
      <c r="L246" s="544" t="n"/>
      <c r="M246" s="544" t="n"/>
      <c r="N246" s="544" t="n"/>
      <c r="O246" s="544" t="n"/>
    </row>
    <row r="247" customFormat="1" s="144">
      <c r="A247" s="338" t="inlineStr">
        <is>
          <t>E-3SD-753-D23-X00-Y16</t>
        </is>
      </c>
      <c r="B247" s="331" t="inlineStr">
        <is>
          <t>Соус Махеевъ "Сладкий Чили" ДП 230 г  УП16</t>
        </is>
      </c>
      <c r="C247" s="278" t="inlineStr">
        <is>
          <t>230 г</t>
        </is>
      </c>
      <c r="D247" s="290" t="n">
        <v>16</v>
      </c>
      <c r="E247" s="97" t="inlineStr">
        <is>
          <t>12 месяцев</t>
        </is>
      </c>
      <c r="F247" s="213" t="n">
        <v>0.008999999999999999</v>
      </c>
      <c r="G247" s="195" t="n">
        <v>16</v>
      </c>
      <c r="H247" s="124" t="n">
        <v>144</v>
      </c>
      <c r="I247" s="125" t="n">
        <v>3.68</v>
      </c>
      <c r="J247" s="126" t="n">
        <v>4.07</v>
      </c>
      <c r="K247" s="544" t="n"/>
      <c r="L247" s="544" t="n"/>
      <c r="M247" s="544" t="n"/>
      <c r="N247" s="544" t="n"/>
      <c r="O247" s="544" t="n"/>
    </row>
    <row r="248" ht="14.25" customFormat="1" customHeight="1" s="144">
      <c r="A248" s="338" t="inlineStr">
        <is>
          <t>E-3SD-282-D23-X00-Y16</t>
        </is>
      </c>
      <c r="B248" s="331" t="inlineStr">
        <is>
          <t>Соус деликатесный Махеевъ "Терияки" ДП 230 г</t>
        </is>
      </c>
      <c r="C248" s="278" t="inlineStr">
        <is>
          <t>230 г</t>
        </is>
      </c>
      <c r="D248" s="290" t="n">
        <v>16</v>
      </c>
      <c r="E248" s="97" t="inlineStr">
        <is>
          <t>12 месяцев</t>
        </is>
      </c>
      <c r="F248" s="213" t="n">
        <v>0.008999999999999999</v>
      </c>
      <c r="G248" s="195" t="n">
        <v>16</v>
      </c>
      <c r="H248" s="124" t="n">
        <v>144</v>
      </c>
      <c r="I248" s="125" t="n">
        <v>3.68</v>
      </c>
      <c r="J248" s="445" t="n">
        <v>4.07</v>
      </c>
      <c r="K248" s="544" t="n">
        <v>32</v>
      </c>
      <c r="L248" s="544" t="n"/>
      <c r="M248" s="544" t="n"/>
      <c r="N248" s="544" t="n"/>
      <c r="O248" s="544" t="n"/>
    </row>
    <row r="249" ht="14.25" customFormat="1" customHeight="1" s="144">
      <c r="A249" s="338" t="inlineStr">
        <is>
          <t>E-3SD-534-D23-X00-Y16</t>
        </is>
      </c>
      <c r="B249" s="665" t="inlineStr">
        <is>
          <t xml:space="preserve">Соус Махеевъ "Манго-Чили" ДП 230 г  </t>
        </is>
      </c>
      <c r="C249" s="630" t="inlineStr">
        <is>
          <t>230 г</t>
        </is>
      </c>
      <c r="D249" s="631" t="n">
        <v>16</v>
      </c>
      <c r="E249" s="416" t="inlineStr">
        <is>
          <t>12 месяцев</t>
        </is>
      </c>
      <c r="F249" s="632" t="n">
        <v>0.008999999999999999</v>
      </c>
      <c r="G249" s="633" t="n">
        <v>16</v>
      </c>
      <c r="H249" s="536" t="n">
        <v>144</v>
      </c>
      <c r="I249" s="634" t="n">
        <v>3.68</v>
      </c>
      <c r="J249" s="635" t="n">
        <v>4.07</v>
      </c>
      <c r="K249" s="544" t="n"/>
      <c r="L249" s="544" t="n"/>
      <c r="M249" s="544" t="n"/>
      <c r="N249" s="544" t="n"/>
      <c r="O249" s="544" t="n"/>
    </row>
    <row r="250" ht="14.25" customFormat="1" customHeight="1" s="144">
      <c r="A250" s="338" t="inlineStr">
        <is>
          <t>E-3SD-506-D70-X00-Y6</t>
        </is>
      </c>
      <c r="B250" s="331" t="inlineStr">
        <is>
          <t>Соус Добрая Хозяйка "Барбекю" ДП 700 г  УП6</t>
        </is>
      </c>
      <c r="C250" s="630" t="inlineStr">
        <is>
          <t>700 г</t>
        </is>
      </c>
      <c r="D250" s="631" t="n">
        <v>6</v>
      </c>
      <c r="E250" s="416" t="inlineStr">
        <is>
          <t>12 месяцев</t>
        </is>
      </c>
      <c r="F250" s="632" t="n">
        <v>0.008</v>
      </c>
      <c r="G250" s="633" t="n">
        <v>16</v>
      </c>
      <c r="H250" s="536" t="n">
        <v>144</v>
      </c>
      <c r="I250" s="634" t="n">
        <v>4.2</v>
      </c>
      <c r="J250" s="635" t="n">
        <v>4.66</v>
      </c>
      <c r="K250" s="544" t="n"/>
      <c r="L250" s="544" t="n"/>
      <c r="M250" s="544" t="n"/>
      <c r="N250" s="544" t="n"/>
      <c r="O250" s="544" t="n"/>
    </row>
    <row r="251" ht="14.25" customFormat="1" customHeight="1" s="144">
      <c r="A251" s="338" t="inlineStr">
        <is>
          <t>E-3SD-232-D35-X00-Y12</t>
        </is>
      </c>
      <c r="B251" s="331" t="inlineStr">
        <is>
          <t>Соус Махеевъ "Барбекю" ДП 350 г  УП12</t>
        </is>
      </c>
      <c r="C251" s="630" t="inlineStr">
        <is>
          <t>350 г</t>
        </is>
      </c>
      <c r="D251" s="631" t="n">
        <v>12</v>
      </c>
      <c r="E251" s="97" t="inlineStr">
        <is>
          <t>12 месяцев</t>
        </is>
      </c>
      <c r="F251" s="632" t="n">
        <v>0.008999999999999999</v>
      </c>
      <c r="G251" s="633" t="n">
        <v>16</v>
      </c>
      <c r="H251" s="536" t="n">
        <v>144</v>
      </c>
      <c r="I251" s="634" t="n">
        <v>4.2</v>
      </c>
      <c r="J251" s="635" t="n">
        <v>4.59</v>
      </c>
      <c r="K251" s="544" t="n"/>
      <c r="L251" s="544" t="n"/>
      <c r="M251" s="544" t="n"/>
      <c r="N251" s="544" t="n"/>
      <c r="O251" s="544" t="n"/>
    </row>
    <row r="252" ht="14.25" customFormat="1" customHeight="1" s="144" thickBot="1">
      <c r="A252" s="338" t="inlineStr">
        <is>
          <t>E-3SD-243-D35-X00-Y12</t>
        </is>
      </c>
      <c r="B252" s="331" t="inlineStr">
        <is>
          <t>Соус Махеевъ "Кисло-Сладкий" ДП 350 г  УП12</t>
        </is>
      </c>
      <c r="C252" s="630" t="inlineStr">
        <is>
          <t>350 г</t>
        </is>
      </c>
      <c r="D252" s="290" t="n">
        <v>12</v>
      </c>
      <c r="E252" s="97" t="inlineStr">
        <is>
          <t>12 месяцев</t>
        </is>
      </c>
      <c r="F252" s="213" t="n">
        <v>0.008999999999999999</v>
      </c>
      <c r="G252" s="195" t="n">
        <v>16</v>
      </c>
      <c r="H252" s="124" t="n">
        <v>144</v>
      </c>
      <c r="I252" s="125" t="n">
        <v>4.2</v>
      </c>
      <c r="J252" s="126" t="n">
        <v>4.59</v>
      </c>
      <c r="K252" s="544" t="n"/>
      <c r="L252" s="544" t="n"/>
      <c r="M252" s="544" t="n"/>
      <c r="N252" s="544" t="n"/>
      <c r="O252" s="544" t="n"/>
    </row>
    <row r="253" hidden="1" ht="14.25" customFormat="1" customHeight="1" s="144" thickBot="1">
      <c r="A253" s="338" t="n"/>
      <c r="B253" s="708" t="inlineStr">
        <is>
          <t>Соус Добрая Хозяйка "Острый" ДП 230 г  ТОЛЬКО ДЛЯ ВЭД</t>
        </is>
      </c>
      <c r="C253" s="590" t="inlineStr">
        <is>
          <t>230 г</t>
        </is>
      </c>
      <c r="D253" s="591" t="n">
        <v>16</v>
      </c>
      <c r="E253" s="592" t="inlineStr">
        <is>
          <t>9 месяцев</t>
        </is>
      </c>
      <c r="F253" s="593" t="n">
        <v>0.008999999999999999</v>
      </c>
      <c r="G253" s="594" t="n">
        <v>16</v>
      </c>
      <c r="H253" s="595" t="n">
        <v>144</v>
      </c>
      <c r="I253" s="596" t="n">
        <v>3.68</v>
      </c>
      <c r="J253" s="597" t="n">
        <v>4.07</v>
      </c>
      <c r="K253" s="103" t="n"/>
      <c r="L253" s="103" t="n"/>
      <c r="M253" s="103" t="n"/>
      <c r="N253" s="103" t="n"/>
      <c r="O253" s="103" t="n"/>
    </row>
    <row r="254" ht="13.5" customFormat="1" customHeight="1" s="144" thickBot="1">
      <c r="A254" s="338" t="n"/>
      <c r="B254" s="232" t="inlineStr">
        <is>
          <t>итого нетто Соусы</t>
        </is>
      </c>
      <c r="C254" s="233" t="n"/>
      <c r="D254" s="224" t="n"/>
      <c r="E254" s="224" t="inlineStr">
        <is>
          <t>объем</t>
        </is>
      </c>
      <c r="F254" s="225">
        <f>SUMPRODUCT($F$245:$F$253,K245:K253)</f>
        <v/>
      </c>
      <c r="G254" s="225">
        <f>SUMPRODUCT($F$245:$F$253,L245:L253)</f>
        <v/>
      </c>
      <c r="H254" s="225">
        <f>SUMPRODUCT($F$245:$F$253,M245:M253)</f>
        <v/>
      </c>
      <c r="I254" s="225">
        <f>SUMPRODUCT($F$245:$F$253,N245:N253)</f>
        <v/>
      </c>
      <c r="J254" s="225">
        <f>SUMPRODUCT($F$245:$F$253,O245:O253)</f>
        <v/>
      </c>
      <c r="K254" s="38">
        <f>SUMPRODUCT($I$245:$I$253,K245:K253)</f>
        <v/>
      </c>
      <c r="L254" s="38">
        <f>SUMPRODUCT($I$245:$I$253,L245:L253)</f>
        <v/>
      </c>
      <c r="M254" s="38">
        <f>SUMPRODUCT($I$245:$I$253,M245:M253)</f>
        <v/>
      </c>
      <c r="N254" s="38">
        <f>SUMPRODUCT($I$245:$I$253,N245:N253)</f>
        <v/>
      </c>
      <c r="O254" s="38">
        <f>SUMPRODUCT($I$245:$I$253,O245:O253)</f>
        <v/>
      </c>
    </row>
    <row r="255" ht="13.5" customFormat="1" customHeight="1" s="144" thickBot="1">
      <c r="A255" s="338" t="n"/>
      <c r="B255" s="226" t="inlineStr">
        <is>
          <t>итого брутто</t>
        </is>
      </c>
      <c r="C255" s="227" t="n"/>
      <c r="D255" s="228" t="n"/>
      <c r="E255" s="228" t="n"/>
      <c r="F255" s="229" t="n"/>
      <c r="G255" s="228" t="n"/>
      <c r="H255" s="230" t="n"/>
      <c r="I255" s="230" t="n"/>
      <c r="J255" s="231" t="n"/>
      <c r="K255" s="364">
        <f>SUMPRODUCT($J$245:$J$253,K245:K253)</f>
        <v/>
      </c>
      <c r="L255" s="364">
        <f>SUMPRODUCT($J$245:$J$253,L245:L253)</f>
        <v/>
      </c>
      <c r="M255" s="364">
        <f>SUMPRODUCT($J$245:$J$253,M245:M253)</f>
        <v/>
      </c>
      <c r="N255" s="364">
        <f>SUMPRODUCT($J$245:$J$253,N245:N253)</f>
        <v/>
      </c>
      <c r="O255" s="364">
        <f>SUMPRODUCT($J$245:$J$253,O245:O253)</f>
        <v/>
      </c>
    </row>
    <row r="256" hidden="1" ht="13.5" customFormat="1" customHeight="1" s="144" thickBot="1">
      <c r="A256" s="338" t="n"/>
      <c r="B256" s="1044" t="inlineStr">
        <is>
          <t>СУП-ПЮРЕ</t>
        </is>
      </c>
      <c r="C256" s="1044" t="n"/>
      <c r="D256" s="378" t="n"/>
      <c r="E256" s="378" t="n"/>
      <c r="F256" s="379" t="n"/>
      <c r="G256" s="378" t="n"/>
      <c r="H256" s="378" t="n"/>
      <c r="I256" s="378" t="n"/>
      <c r="J256" s="380" t="n"/>
      <c r="K256" s="295" t="n"/>
      <c r="L256" s="294" t="n"/>
      <c r="M256" s="295" t="n"/>
      <c r="N256" s="295" t="n"/>
      <c r="O256" s="295" t="n"/>
    </row>
    <row r="257" hidden="1" ht="12.75" customFormat="1" customHeight="1" s="144">
      <c r="A257" s="338" t="n"/>
      <c r="B257" s="664" t="inlineStr">
        <is>
          <t xml:space="preserve">Суп-пюре быстрого приготовления со вкусом курицы и с сухариками стакан </t>
        </is>
      </c>
      <c r="C257" s="443" t="inlineStr">
        <is>
          <t>23 г/стакан</t>
        </is>
      </c>
      <c r="D257" s="131" t="n">
        <v>64</v>
      </c>
      <c r="E257" s="131" t="inlineStr">
        <is>
          <t>12 месяцев</t>
        </is>
      </c>
      <c r="F257" s="325" t="n">
        <v>0.032</v>
      </c>
      <c r="G257" s="407" t="n">
        <v>6</v>
      </c>
      <c r="H257" s="407" t="n">
        <v>36</v>
      </c>
      <c r="I257" s="132" t="n">
        <v>1.104</v>
      </c>
      <c r="J257" s="444" t="n">
        <v>2.068</v>
      </c>
      <c r="K257" s="425" t="n"/>
      <c r="L257" s="425" t="n"/>
      <c r="M257" s="425" t="n"/>
      <c r="N257" s="425" t="n"/>
      <c r="O257" s="425" t="n"/>
    </row>
    <row r="258" hidden="1" customFormat="1" s="144">
      <c r="A258" s="338" t="n"/>
      <c r="B258" s="665" t="inlineStr">
        <is>
          <t>Суп-пюре быстрого приготовления со вкусом курицы стакан</t>
        </is>
      </c>
      <c r="C258" s="442" t="inlineStr">
        <is>
          <t>21 г/стакан</t>
        </is>
      </c>
      <c r="D258" s="492" t="n">
        <v>64</v>
      </c>
      <c r="E258" s="492" t="inlineStr">
        <is>
          <t>12 месяцев</t>
        </is>
      </c>
      <c r="F258" s="326" t="n">
        <v>0.032</v>
      </c>
      <c r="G258" s="124" t="n">
        <v>6</v>
      </c>
      <c r="H258" s="124" t="n">
        <v>36</v>
      </c>
      <c r="I258" s="125" t="n">
        <v>1.1</v>
      </c>
      <c r="J258" s="445" t="n">
        <v>2.07</v>
      </c>
      <c r="K258" s="544" t="n"/>
      <c r="L258" s="544" t="n"/>
      <c r="M258" s="544" t="n"/>
      <c r="N258" s="544" t="n"/>
      <c r="O258" s="544" t="n"/>
    </row>
    <row r="259" hidden="1" ht="13.5" customFormat="1" customHeight="1" s="144" thickBot="1">
      <c r="A259" s="338" t="n"/>
      <c r="B259" s="666" t="inlineStr">
        <is>
          <t>Суп-пюре быстрого приготовления с грибами стакан</t>
        </is>
      </c>
      <c r="C259" s="446" t="inlineStr">
        <is>
          <t>24 г/стакан</t>
        </is>
      </c>
      <c r="D259" s="492" t="n">
        <v>64</v>
      </c>
      <c r="E259" s="463" t="inlineStr">
        <is>
          <t>12 месяцев</t>
        </is>
      </c>
      <c r="F259" s="327" t="n">
        <v>0.032</v>
      </c>
      <c r="G259" s="382" t="n">
        <v>6</v>
      </c>
      <c r="H259" s="382" t="n">
        <v>36</v>
      </c>
      <c r="I259" s="135" t="n">
        <v>1.152</v>
      </c>
      <c r="J259" s="447" t="n">
        <v>2.112</v>
      </c>
      <c r="K259" s="103" t="n"/>
      <c r="L259" s="103" t="n"/>
      <c r="M259" s="103" t="n"/>
      <c r="N259" s="103" t="n"/>
      <c r="O259" s="103" t="n"/>
    </row>
    <row r="260" hidden="1" ht="13.5" customFormat="1" customHeight="1" s="144" thickBot="1">
      <c r="A260" s="338" t="n"/>
      <c r="B260" s="243" t="inlineStr">
        <is>
          <t>итого нетто ГХА+БП+ЭА</t>
        </is>
      </c>
      <c r="C260" s="233" t="n"/>
      <c r="D260" s="224" t="n"/>
      <c r="E260" s="224" t="inlineStr">
        <is>
          <t>объем</t>
        </is>
      </c>
      <c r="F260" s="225">
        <f>SUMPRODUCT($F$257:$F$259,K257:K259)</f>
        <v/>
      </c>
      <c r="G260" s="225">
        <f>SUMPRODUCT($F$257:$F$259,L257:L259)</f>
        <v/>
      </c>
      <c r="H260" s="225">
        <f>SUMPRODUCT($F$257:$F$259,M257:M259)</f>
        <v/>
      </c>
      <c r="I260" s="225">
        <f>SUMPRODUCT($F$257:$F$259,N257:N259)</f>
        <v/>
      </c>
      <c r="J260" s="225">
        <f>SUMPRODUCT($F$257:$F$259,O257:O259)</f>
        <v/>
      </c>
      <c r="K260" s="72">
        <f>SUMPRODUCT($I$257:$I$259,K257:K259)</f>
        <v/>
      </c>
      <c r="L260" s="72">
        <f>SUMPRODUCT($I$257:$I$259,L257:L259)</f>
        <v/>
      </c>
      <c r="M260" s="72">
        <f>SUMPRODUCT($I$257:$I$259,M257:M259)</f>
        <v/>
      </c>
      <c r="N260" s="72">
        <f>SUMPRODUCT($I$257:$I$259,N257:N259)</f>
        <v/>
      </c>
      <c r="O260" s="72">
        <f>SUMPRODUCT($I$257:$I$259,O257:O259)</f>
        <v/>
      </c>
    </row>
    <row r="261" hidden="1" ht="13.5" customFormat="1" customHeight="1" s="144" thickBot="1">
      <c r="A261" s="338" t="n"/>
      <c r="B261" s="226" t="inlineStr">
        <is>
          <t>итого брутто</t>
        </is>
      </c>
      <c r="C261" s="227" t="n"/>
      <c r="D261" s="228" t="n"/>
      <c r="E261" s="228" t="n"/>
      <c r="F261" s="229" t="n"/>
      <c r="G261" s="228" t="n"/>
      <c r="H261" s="230" t="n"/>
      <c r="I261" s="230" t="n"/>
      <c r="J261" s="231" t="n"/>
      <c r="K261" s="364">
        <f>SUMPRODUCT($J$257:$J$259,K257:K259)</f>
        <v/>
      </c>
      <c r="L261" s="364">
        <f>SUMPRODUCT($J$257:$J$259,L257:L259)</f>
        <v/>
      </c>
      <c r="M261" s="364">
        <f>SUMPRODUCT($J$257:$J$259,M257:M259)</f>
        <v/>
      </c>
      <c r="N261" s="364">
        <f>SUMPRODUCT($J$257:$J$259,N257:N259)</f>
        <v/>
      </c>
      <c r="O261" s="364">
        <f>SUMPRODUCT($J$257:$J$259,O257:O259)</f>
        <v/>
      </c>
    </row>
    <row r="262" customFormat="1" s="144">
      <c r="A262" s="338" t="n"/>
      <c r="B262" s="378" t="inlineStr">
        <is>
          <t xml:space="preserve"> Картофельное пюре</t>
        </is>
      </c>
      <c r="C262" s="378" t="n"/>
      <c r="D262" s="378" t="n"/>
      <c r="E262" s="378" t="n"/>
      <c r="F262" s="379" t="n"/>
      <c r="G262" s="378" t="n"/>
      <c r="H262" s="378" t="n"/>
      <c r="I262" s="378" t="n"/>
      <c r="J262" s="380" t="n"/>
      <c r="K262" s="294" t="n"/>
      <c r="L262" s="294" t="n"/>
      <c r="M262" s="295" t="n"/>
      <c r="N262" s="295" t="n"/>
      <c r="O262" s="295" t="n"/>
    </row>
    <row r="263" hidden="1" customFormat="1" s="144">
      <c r="A263" s="338" t="n"/>
      <c r="B263" s="668" t="inlineStr">
        <is>
          <t xml:space="preserve">Пюре картофельное быстрого приготовления со вкусом курицы </t>
        </is>
      </c>
      <c r="C263" s="97" t="inlineStr">
        <is>
          <t>36 гр</t>
        </is>
      </c>
      <c r="D263" s="1063" t="n"/>
      <c r="E263" s="492" t="inlineStr">
        <is>
          <t>12 месяцев</t>
        </is>
      </c>
      <c r="F263" s="297" t="n">
        <v>0.042</v>
      </c>
      <c r="G263" s="97" t="n"/>
      <c r="H263" s="97" t="n">
        <v>36</v>
      </c>
      <c r="I263" s="298" t="n">
        <v>2.3</v>
      </c>
      <c r="J263" s="369" t="n">
        <v>2.4</v>
      </c>
      <c r="K263" s="544" t="n"/>
      <c r="L263" s="544" t="n"/>
      <c r="M263" s="544" t="n"/>
      <c r="N263" s="544" t="n"/>
      <c r="O263" s="544" t="n"/>
    </row>
    <row r="264" ht="12.75" customFormat="1" customHeight="1" s="144">
      <c r="A264" s="338" t="inlineStr">
        <is>
          <t>E-4BP-308-C04-X07-Y64</t>
        </is>
      </c>
      <c r="B264" s="665" t="inlineStr">
        <is>
          <t>со вкусом курицы и сухариками</t>
        </is>
      </c>
      <c r="C264" s="1074" t="inlineStr">
        <is>
          <t>40 гр/стакан</t>
        </is>
      </c>
      <c r="D264" s="1075" t="n"/>
      <c r="E264" s="492" t="inlineStr">
        <is>
          <t>12 месяцев</t>
        </is>
      </c>
      <c r="F264" s="297" t="n">
        <v>0.042</v>
      </c>
      <c r="G264" s="97" t="n"/>
      <c r="H264" s="97" t="n">
        <v>36</v>
      </c>
      <c r="I264" s="298" t="n">
        <v>2.56</v>
      </c>
      <c r="J264" s="369" t="n">
        <v>2.88</v>
      </c>
      <c r="K264" s="544" t="n"/>
      <c r="L264" s="544" t="n"/>
      <c r="M264" s="544" t="n"/>
      <c r="N264" s="544" t="n"/>
      <c r="O264" s="544" t="n"/>
    </row>
    <row r="265" customFormat="1" s="144">
      <c r="A265" s="338" t="inlineStr">
        <is>
          <t>E-4BP-305-C04-X07-Y64</t>
        </is>
      </c>
      <c r="B265" s="665" t="inlineStr">
        <is>
          <t>со вкусом говядины и зеленым луком</t>
        </is>
      </c>
      <c r="C265" s="1075" t="n"/>
      <c r="D265" s="1075" t="n"/>
      <c r="E265" s="492" t="inlineStr">
        <is>
          <t>12 месяцев</t>
        </is>
      </c>
      <c r="F265" s="297" t="n">
        <v>0.042</v>
      </c>
      <c r="G265" s="97" t="n"/>
      <c r="H265" s="97" t="n">
        <v>36</v>
      </c>
      <c r="I265" s="298" t="n">
        <v>2.56</v>
      </c>
      <c r="J265" s="369" t="n">
        <v>2.88</v>
      </c>
      <c r="K265" s="544" t="n"/>
      <c r="L265" s="544" t="n"/>
      <c r="M265" s="544" t="n"/>
      <c r="N265" s="544" t="n"/>
      <c r="O265" s="544" t="n"/>
    </row>
    <row r="266" hidden="1" ht="13.5" customFormat="1" customHeight="1" s="144" thickBot="1">
      <c r="A266" s="338" t="n"/>
      <c r="B266" s="665" t="inlineStr">
        <is>
          <t>Пюре картофельное быстрого приготовления</t>
        </is>
      </c>
      <c r="C266" s="1075" t="n"/>
      <c r="D266" s="1075" t="n"/>
      <c r="E266" s="492" t="inlineStr">
        <is>
          <t>12 месяцев</t>
        </is>
      </c>
      <c r="F266" s="297" t="n">
        <v>0.042</v>
      </c>
      <c r="G266" s="97" t="n"/>
      <c r="H266" s="124" t="n">
        <v>36</v>
      </c>
      <c r="I266" s="125" t="n">
        <v>2.56</v>
      </c>
      <c r="J266" s="535" t="n">
        <v>2.884</v>
      </c>
      <c r="K266" s="544" t="n"/>
      <c r="L266" s="544" t="n"/>
      <c r="M266" s="544" t="n"/>
      <c r="N266" s="544" t="n"/>
      <c r="O266" s="544" t="n"/>
      <c r="Q266" s="473">
        <f>SUM(Лист3!G280:G1012)</f>
        <v/>
      </c>
    </row>
    <row r="267" customFormat="1" s="144">
      <c r="A267" s="338" t="inlineStr">
        <is>
          <t>E-4BP-309-C04-X00-Y64</t>
        </is>
      </c>
      <c r="B267" s="665" t="inlineStr">
        <is>
          <t xml:space="preserve">со вкусом охотничьих колбасок </t>
        </is>
      </c>
      <c r="C267" s="1075" t="n"/>
      <c r="D267" s="1075" t="n"/>
      <c r="E267" s="492" t="inlineStr">
        <is>
          <t>12 месяцев</t>
        </is>
      </c>
      <c r="F267" s="297" t="n">
        <v>0.042</v>
      </c>
      <c r="G267" s="97" t="n"/>
      <c r="H267" s="52" t="n">
        <v>36</v>
      </c>
      <c r="I267" s="125" t="n">
        <v>2.56</v>
      </c>
      <c r="J267" s="535" t="n">
        <v>2.884</v>
      </c>
      <c r="K267" s="544" t="n"/>
      <c r="L267" s="544" t="n"/>
      <c r="M267" s="544" t="n"/>
      <c r="N267" s="544" t="n"/>
      <c r="O267" s="544" t="n"/>
    </row>
    <row r="268" ht="12.75" customFormat="1" customHeight="1" s="144">
      <c r="A268" s="338" t="inlineStr">
        <is>
          <t>E-4BP-306-C04-X00-Y64</t>
        </is>
      </c>
      <c r="B268" s="665" t="inlineStr">
        <is>
          <t>со вкусом курицы</t>
        </is>
      </c>
      <c r="C268" s="1075" t="n"/>
      <c r="D268" s="1075" t="n"/>
      <c r="E268" s="492" t="inlineStr">
        <is>
          <t>12 месяцев</t>
        </is>
      </c>
      <c r="F268" s="297" t="n">
        <v>0.042</v>
      </c>
      <c r="G268" s="97" t="n"/>
      <c r="H268" s="124" t="n">
        <v>36</v>
      </c>
      <c r="I268" s="125" t="n">
        <v>2.56</v>
      </c>
      <c r="J268" s="535" t="n">
        <v>2.884</v>
      </c>
      <c r="K268" s="544" t="n"/>
      <c r="L268" s="544" t="n"/>
      <c r="M268" s="544" t="n"/>
      <c r="N268" s="544" t="n"/>
      <c r="O268" s="544" t="n"/>
    </row>
    <row r="269" ht="12.75" customFormat="1" customHeight="1" s="144">
      <c r="A269" s="338" t="inlineStr">
        <is>
          <t>E-4BP-307-C04-X07-Y64</t>
        </is>
      </c>
      <c r="B269" s="665" t="inlineStr">
        <is>
          <t>со вкусом курицы и зеленым луком</t>
        </is>
      </c>
      <c r="C269" s="1076" t="n"/>
      <c r="D269" s="1076" t="n"/>
      <c r="E269" s="492" t="inlineStr">
        <is>
          <t>12 месяцев</t>
        </is>
      </c>
      <c r="F269" s="297" t="n">
        <v>0.042</v>
      </c>
      <c r="G269" s="97" t="n"/>
      <c r="H269" s="124" t="n">
        <v>36</v>
      </c>
      <c r="I269" s="125" t="n">
        <v>2.56</v>
      </c>
      <c r="J269" s="535" t="n">
        <v>2.884</v>
      </c>
      <c r="K269" s="544" t="n"/>
      <c r="L269" s="544" t="n"/>
      <c r="M269" s="544" t="n"/>
      <c r="N269" s="544" t="n"/>
      <c r="O269" s="544" t="n"/>
    </row>
    <row r="270" ht="12.75" customFormat="1" customHeight="1" s="144">
      <c r="A270" s="338" t="inlineStr">
        <is>
          <t>E-4BP-305-C04-X00-Y32</t>
        </is>
      </c>
      <c r="B270" s="665" t="inlineStr">
        <is>
          <t xml:space="preserve">Пюре картофельное БП со вкусом говядины и с зеленым луком СТ </t>
        </is>
      </c>
      <c r="C270" s="533" t="inlineStr">
        <is>
          <t>40 гр</t>
        </is>
      </c>
      <c r="D270" s="112" t="n">
        <v>32</v>
      </c>
      <c r="E270" s="492" t="inlineStr">
        <is>
          <t>12 месяцев</t>
        </is>
      </c>
      <c r="F270" s="297" t="n">
        <v>0.02</v>
      </c>
      <c r="G270" s="97" t="n"/>
      <c r="H270" s="124" t="n">
        <v>60</v>
      </c>
      <c r="I270" s="125" t="n">
        <v>1.28</v>
      </c>
      <c r="J270" s="535" t="n">
        <v>1.94</v>
      </c>
      <c r="K270" s="544" t="n"/>
      <c r="L270" s="544" t="n"/>
      <c r="M270" s="544" t="n"/>
      <c r="N270" s="544" t="n"/>
      <c r="O270" s="544" t="n"/>
    </row>
    <row r="271" ht="12.75" customFormat="1" customHeight="1" s="144">
      <c r="A271" s="338" t="inlineStr">
        <is>
          <t>E-4BP-306-C04-X00-Y32</t>
        </is>
      </c>
      <c r="B271" s="665" t="inlineStr">
        <is>
          <t>Пюре картофельное БП со вкусом курицы СТ</t>
        </is>
      </c>
      <c r="C271" s="533" t="inlineStr">
        <is>
          <t>40 гр</t>
        </is>
      </c>
      <c r="D271" s="1075" t="n"/>
      <c r="E271" s="492" t="inlineStr">
        <is>
          <t>12 месяцев</t>
        </is>
      </c>
      <c r="F271" s="297" t="n">
        <v>0.02</v>
      </c>
      <c r="G271" s="97" t="n"/>
      <c r="H271" s="124" t="n">
        <v>60</v>
      </c>
      <c r="I271" s="125" t="n">
        <v>1.28</v>
      </c>
      <c r="J271" s="535" t="n">
        <v>1.94</v>
      </c>
      <c r="K271" s="544" t="n"/>
      <c r="L271" s="544" t="n"/>
      <c r="M271" s="544" t="n"/>
      <c r="N271" s="544" t="n"/>
      <c r="O271" s="544" t="n"/>
    </row>
    <row r="272" ht="12.75" customFormat="1" customHeight="1" s="144">
      <c r="A272" s="338" t="inlineStr">
        <is>
          <t>E-4BP-307-C04-X00-Y32</t>
        </is>
      </c>
      <c r="B272" s="665" t="inlineStr">
        <is>
          <t xml:space="preserve">Пюре картофельное БП со вкусом курицы и с зеленым луком СТ  </t>
        </is>
      </c>
      <c r="C272" s="533" t="inlineStr">
        <is>
          <t>40 гр</t>
        </is>
      </c>
      <c r="D272" s="1075" t="n"/>
      <c r="E272" s="492" t="inlineStr">
        <is>
          <t>12 месяцев</t>
        </is>
      </c>
      <c r="F272" s="297" t="n">
        <v>0.02</v>
      </c>
      <c r="G272" s="97" t="n"/>
      <c r="H272" s="124" t="n">
        <v>60</v>
      </c>
      <c r="I272" s="125" t="n">
        <v>1.28</v>
      </c>
      <c r="J272" s="535" t="n">
        <v>1.94</v>
      </c>
      <c r="K272" s="544" t="n"/>
      <c r="L272" s="544" t="n"/>
      <c r="M272" s="544" t="n"/>
      <c r="N272" s="544" t="n"/>
      <c r="O272" s="544" t="n"/>
    </row>
    <row r="273" ht="12.75" customFormat="1" customHeight="1" s="144">
      <c r="A273" s="580" t="inlineStr">
        <is>
          <t>E-4BP-308-C04-X07-Y32</t>
        </is>
      </c>
      <c r="B273" s="665" t="inlineStr">
        <is>
          <t xml:space="preserve">Пюре картофельное БП со вкусом курицы и сухариками СТ </t>
        </is>
      </c>
      <c r="C273" s="533" t="inlineStr">
        <is>
          <t>40 гр</t>
        </is>
      </c>
      <c r="D273" s="1075" t="n"/>
      <c r="E273" s="492" t="inlineStr">
        <is>
          <t>12 месяцев</t>
        </is>
      </c>
      <c r="F273" s="297" t="n">
        <v>0.02</v>
      </c>
      <c r="G273" s="97" t="n"/>
      <c r="H273" s="124" t="n">
        <v>60</v>
      </c>
      <c r="I273" s="125" t="n">
        <v>1.28</v>
      </c>
      <c r="J273" s="535" t="n">
        <v>1.94</v>
      </c>
      <c r="K273" s="544" t="n"/>
      <c r="L273" s="544" t="n"/>
      <c r="M273" s="544" t="n"/>
      <c r="N273" s="544" t="n"/>
      <c r="O273" s="544" t="n"/>
    </row>
    <row r="274" hidden="1" ht="12.75" customFormat="1" customHeight="1" s="144">
      <c r="A274" s="580" t="n"/>
      <c r="B274" s="665" t="inlineStr">
        <is>
          <t xml:space="preserve">Пюре картофельное БП СТ </t>
        </is>
      </c>
      <c r="C274" s="533" t="inlineStr">
        <is>
          <t>40 гр</t>
        </is>
      </c>
      <c r="D274" s="1075" t="n"/>
      <c r="E274" s="492" t="inlineStr">
        <is>
          <t>12 месяцев</t>
        </is>
      </c>
      <c r="F274" s="297" t="n">
        <v>0.02</v>
      </c>
      <c r="G274" s="97" t="n"/>
      <c r="H274" s="124" t="n">
        <v>60</v>
      </c>
      <c r="I274" s="125" t="n">
        <v>1.28</v>
      </c>
      <c r="J274" s="535" t="n">
        <v>1.94</v>
      </c>
      <c r="K274" s="544" t="n"/>
      <c r="L274" s="544" t="n"/>
      <c r="M274" s="544" t="n"/>
      <c r="N274" s="544" t="n"/>
      <c r="O274" s="544" t="n"/>
    </row>
    <row r="275" ht="12.75" customFormat="1" customHeight="1" s="144">
      <c r="A275" s="580" t="inlineStr">
        <is>
          <t>E-4BP-309-C04-X00-Y32</t>
        </is>
      </c>
      <c r="B275" s="665" t="inlineStr">
        <is>
          <t>Пюре картофельное БП со вкусом охотничьих колбасок СТ</t>
        </is>
      </c>
      <c r="C275" s="533" t="inlineStr">
        <is>
          <t>40 гр</t>
        </is>
      </c>
      <c r="D275" s="1075" t="n"/>
      <c r="E275" s="492" t="inlineStr">
        <is>
          <t>12 месяцев</t>
        </is>
      </c>
      <c r="F275" s="297" t="n">
        <v>0.02</v>
      </c>
      <c r="G275" s="97" t="n"/>
      <c r="H275" s="124" t="n">
        <v>60</v>
      </c>
      <c r="I275" s="125" t="n">
        <v>1.28</v>
      </c>
      <c r="J275" s="535" t="n">
        <v>1.94</v>
      </c>
      <c r="K275" s="544" t="n"/>
      <c r="L275" s="544" t="n"/>
      <c r="M275" s="544" t="n"/>
      <c r="N275" s="544" t="n"/>
      <c r="O275" s="544" t="n"/>
    </row>
    <row r="276" hidden="1" ht="12.75" customFormat="1" customHeight="1" s="144">
      <c r="A276" s="338" t="n"/>
      <c r="B276" s="665" t="inlineStr">
        <is>
          <t xml:space="preserve">Пюре картофельное БП со вкусом курицы СТ </t>
        </is>
      </c>
      <c r="C276" s="97" t="inlineStr">
        <is>
          <t>36 гр</t>
        </is>
      </c>
      <c r="D276" s="1076" t="n"/>
      <c r="E276" s="492" t="inlineStr">
        <is>
          <t>12 месяцев</t>
        </is>
      </c>
      <c r="F276" s="297" t="n">
        <v>0.02</v>
      </c>
      <c r="G276" s="97" t="n"/>
      <c r="H276" s="124" t="n">
        <v>60</v>
      </c>
      <c r="I276" s="125" t="n">
        <v>1.15</v>
      </c>
      <c r="J276" s="535" t="n">
        <v>1.63</v>
      </c>
      <c r="K276" s="544" t="n"/>
      <c r="L276" s="544" t="n"/>
      <c r="M276" s="544" t="n"/>
      <c r="N276" s="544" t="n"/>
      <c r="O276" s="544" t="n"/>
    </row>
    <row r="277" customFormat="1" s="144">
      <c r="A277" s="338" t="inlineStr">
        <is>
          <t>E-4BP-305-C04-X00-Y48</t>
        </is>
      </c>
      <c r="B277" s="665" t="inlineStr">
        <is>
          <t>со вкусом говядины и зеленым луком</t>
        </is>
      </c>
      <c r="C277" s="533" t="inlineStr">
        <is>
          <t>40 гр</t>
        </is>
      </c>
      <c r="D277" s="534" t="n">
        <v>48</v>
      </c>
      <c r="E277" s="492" t="inlineStr">
        <is>
          <t>12 месяцев</t>
        </is>
      </c>
      <c r="F277" s="326" t="n">
        <v>0.038</v>
      </c>
      <c r="G277" s="97" t="n"/>
      <c r="H277" s="124" t="n">
        <v>48</v>
      </c>
      <c r="I277" s="125" t="n">
        <v>1.92</v>
      </c>
      <c r="J277" s="535" t="n">
        <v>2.884</v>
      </c>
      <c r="K277" s="544" t="n"/>
      <c r="L277" s="544" t="n"/>
      <c r="M277" s="544" t="n"/>
      <c r="N277" s="544" t="n"/>
      <c r="O277" s="544" t="n"/>
    </row>
    <row r="278" customFormat="1" s="144">
      <c r="A278" s="338" t="inlineStr">
        <is>
          <t>E-4BP-306-C45-X00-Y64</t>
        </is>
      </c>
      <c r="B278" s="665" t="inlineStr">
        <is>
          <t>Пюре картофельное БП со вкусом курицы СТ 45 г  УП64</t>
        </is>
      </c>
      <c r="C278" s="533" t="inlineStr">
        <is>
          <t>45 гр</t>
        </is>
      </c>
      <c r="D278" s="534" t="n">
        <v>64</v>
      </c>
      <c r="E278" s="492" t="inlineStr">
        <is>
          <t>12 месяцев</t>
        </is>
      </c>
      <c r="F278" s="326" t="n">
        <v>0.043</v>
      </c>
      <c r="G278" s="97" t="n"/>
      <c r="H278" s="124" t="n">
        <v>36</v>
      </c>
      <c r="I278" s="125" t="n">
        <v>2.88</v>
      </c>
      <c r="J278" s="535" t="n">
        <v>3.57</v>
      </c>
      <c r="K278" s="544" t="n"/>
      <c r="L278" s="544" t="n"/>
      <c r="M278" s="544" t="n"/>
      <c r="N278" s="544" t="n"/>
      <c r="O278" s="544" t="n"/>
    </row>
    <row r="279" customFormat="1" s="144">
      <c r="A279" s="338" t="inlineStr">
        <is>
          <t>E-4BP-306-P20-X00-Y24</t>
        </is>
      </c>
      <c r="B279" s="670" t="inlineStr">
        <is>
          <t>со вкусом курицы</t>
        </is>
      </c>
      <c r="C279" s="52" t="inlineStr">
        <is>
          <t>200 г/пакет</t>
        </is>
      </c>
      <c r="D279" s="52" t="n">
        <v>24</v>
      </c>
      <c r="E279" s="492" t="inlineStr">
        <is>
          <t>12 месяцев</t>
        </is>
      </c>
      <c r="F279" s="328" t="n">
        <v>0.018</v>
      </c>
      <c r="G279" s="52" t="n"/>
      <c r="H279" s="52" t="n">
        <v>80</v>
      </c>
      <c r="I279" s="137" t="n">
        <v>4.8</v>
      </c>
      <c r="J279" s="137" t="n">
        <v>5.4775</v>
      </c>
      <c r="K279" s="544" t="n"/>
      <c r="L279" s="544" t="n"/>
      <c r="M279" s="544" t="n"/>
      <c r="N279" s="544" t="n"/>
      <c r="O279" s="544" t="n"/>
    </row>
    <row r="280" ht="13.5" customFormat="1" customHeight="1" s="144" thickBot="1">
      <c r="A280" s="338" t="n"/>
      <c r="B280" s="243" t="inlineStr">
        <is>
          <t>итого нетто ГХА+БП+ЭА</t>
        </is>
      </c>
      <c r="C280" s="245" t="n"/>
      <c r="D280" s="224" t="n"/>
      <c r="E280" s="224" t="inlineStr">
        <is>
          <t>объем</t>
        </is>
      </c>
      <c r="F280" s="225">
        <f>SUMPRODUCT($F$263:$F$279,K263:K279)</f>
        <v/>
      </c>
      <c r="G280" s="225">
        <f>SUMPRODUCT($F$263:$F$279,L263:L279)</f>
        <v/>
      </c>
      <c r="H280" s="225">
        <f>SUMPRODUCT($F$263:$F$279,M263:M279)</f>
        <v/>
      </c>
      <c r="I280" s="225">
        <f>SUMPRODUCT($F$263:$F$279,N263:N279)</f>
        <v/>
      </c>
      <c r="J280" s="225">
        <f>SUMPRODUCT($F$263:$F$279,O263:O279)</f>
        <v/>
      </c>
      <c r="K280" s="128">
        <f>SUMPRODUCT($I$263:$I$279,K263:K279)</f>
        <v/>
      </c>
      <c r="L280" s="128">
        <f>SUMPRODUCT($I$263:$I$279,L263:L279)</f>
        <v/>
      </c>
      <c r="M280" s="128">
        <f>SUMPRODUCT($I$263:$I$279,M263:M279)</f>
        <v/>
      </c>
      <c r="N280" s="128">
        <f>SUMPRODUCT($I$263:$I$279,N263:N279)</f>
        <v/>
      </c>
      <c r="O280" s="128">
        <f>SUMPRODUCT($I$263:$I$279,O263:O279)</f>
        <v/>
      </c>
    </row>
    <row r="281" ht="13.5" customFormat="1" customHeight="1" s="144" thickBot="1">
      <c r="A281" s="338" t="n"/>
      <c r="B281" s="246" t="inlineStr">
        <is>
          <t>итого брутто</t>
        </is>
      </c>
      <c r="C281" s="247" t="n"/>
      <c r="D281" s="228" t="n"/>
      <c r="E281" s="228" t="n"/>
      <c r="F281" s="229" t="n"/>
      <c r="G281" s="228" t="n"/>
      <c r="H281" s="230" t="n"/>
      <c r="I281" s="230" t="n"/>
      <c r="J281" s="231" t="n"/>
      <c r="K281" s="348">
        <f>SUMPRODUCT($J$263:$J$279,K263:K279)</f>
        <v/>
      </c>
      <c r="L281" s="348">
        <f>SUMPRODUCT($J$263:$J$279,L263:L279)</f>
        <v/>
      </c>
      <c r="M281" s="348">
        <f>SUMPRODUCT($J$263:$J$279,M263:M279)</f>
        <v/>
      </c>
      <c r="N281" s="348">
        <f>SUMPRODUCT($J$263:$J$279,N263:N279)</f>
        <v/>
      </c>
      <c r="O281" s="348">
        <f>SUMPRODUCT($J$263:$J$279,O263:O279)</f>
        <v/>
      </c>
    </row>
    <row r="282" ht="13.5" customFormat="1" customHeight="1" s="144" thickBot="1">
      <c r="A282" s="338" t="n"/>
      <c r="B282" s="1045" t="inlineStr">
        <is>
      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      </is>
      </c>
      <c r="C282" s="1077" t="n"/>
      <c r="D282" s="1077" t="n"/>
      <c r="E282" s="1077" t="n"/>
      <c r="F282" s="1077" t="n"/>
      <c r="G282" s="1077" t="n"/>
      <c r="H282" s="1077" t="n"/>
      <c r="I282" s="1077" t="n"/>
      <c r="J282" s="1078" t="n"/>
      <c r="K282" s="294" t="n"/>
      <c r="L282" s="294" t="n"/>
      <c r="M282" s="295" t="n"/>
      <c r="N282" s="295" t="n"/>
      <c r="O282" s="295" t="n"/>
    </row>
    <row r="283" customFormat="1" s="144">
      <c r="A283" s="338" t="inlineStr">
        <is>
          <t>E-1PF-005-P00-X00-Y1</t>
        </is>
      </c>
      <c r="B283" s="671" t="inlineStr">
        <is>
          <t>Фирменный пакет с логотипом "Махеевъ"</t>
        </is>
      </c>
      <c r="C283" s="80" t="n"/>
      <c r="D283" s="48" t="n">
        <v>500</v>
      </c>
      <c r="E283" s="48" t="n"/>
      <c r="F283" s="417" t="n"/>
      <c r="G283" s="48" t="n"/>
      <c r="H283" s="92" t="n"/>
      <c r="I283" s="92" t="n"/>
      <c r="J283" s="421" t="n"/>
      <c r="K283" s="1023" t="n"/>
      <c r="L283" s="425" t="n"/>
      <c r="M283" s="489" t="n"/>
      <c r="N283" s="425" t="n"/>
      <c r="O283" s="490" t="n"/>
    </row>
    <row r="284" ht="13.5" customFormat="1" customHeight="1" s="144" thickBot="1">
      <c r="A284" s="338" t="inlineStr">
        <is>
          <t>E-1PF-006-P00-X00-Y1</t>
        </is>
      </c>
      <c r="B284" s="672" t="inlineStr">
        <is>
          <t xml:space="preserve">Фирменный пакет с логотипом "35"  </t>
        </is>
      </c>
      <c r="C284" s="571" t="n"/>
      <c r="D284" s="572" t="n">
        <v>500</v>
      </c>
      <c r="E284" s="572" t="n"/>
      <c r="F284" s="573" t="n"/>
      <c r="G284" s="572" t="n"/>
      <c r="H284" s="574" t="n"/>
      <c r="I284" s="574" t="n"/>
      <c r="J284" s="575" t="n"/>
      <c r="K284" s="576" t="n"/>
      <c r="L284" s="544" t="n"/>
      <c r="M284" s="577" t="n"/>
      <c r="N284" s="544" t="n"/>
      <c r="O284" s="578" t="n"/>
    </row>
    <row r="285" ht="13.5" customFormat="1" customHeight="1" s="144" thickBot="1">
      <c r="A285" s="338" t="n"/>
      <c r="B285" s="307" t="n"/>
      <c r="C285" s="418" t="n"/>
      <c r="D285" s="418" t="n"/>
      <c r="E285" s="418" t="n"/>
      <c r="F285" s="419" t="n"/>
      <c r="G285" s="418" t="n"/>
      <c r="H285" s="418" t="n"/>
      <c r="I285" s="418" t="n"/>
      <c r="J285" s="420" t="n"/>
      <c r="K285" s="413" t="n"/>
      <c r="L285" s="294" t="n"/>
      <c r="M285" s="295" t="n"/>
      <c r="N285" s="295" t="n"/>
      <c r="O285" s="295" t="n"/>
    </row>
    <row r="286" customFormat="1" s="144">
      <c r="A286" s="338" t="inlineStr">
        <is>
          <t>E-5KP-185-P11-X00-Y14</t>
        </is>
      </c>
      <c r="B286" s="675" t="inlineStr">
        <is>
          <t>Кук. палочки "Кукурузинка" со вкусом сгущенного молока</t>
        </is>
      </c>
      <c r="C286" s="305" t="inlineStr">
        <is>
          <t>125 г</t>
        </is>
      </c>
      <c r="D286" s="276" t="n">
        <v>14</v>
      </c>
      <c r="E286" s="97" t="inlineStr">
        <is>
          <t>6 месяцев</t>
        </is>
      </c>
      <c r="F286" s="297" t="n">
        <v>0.068</v>
      </c>
      <c r="G286" s="97" t="n"/>
      <c r="H286" s="97" t="n">
        <v>30</v>
      </c>
      <c r="I286" s="298" t="n">
        <v>1.75</v>
      </c>
      <c r="J286" s="351" t="n">
        <v>1.98</v>
      </c>
      <c r="K286" s="544" t="n"/>
      <c r="L286" s="544" t="n"/>
      <c r="M286" s="544" t="n"/>
      <c r="N286" s="544" t="n"/>
      <c r="O286" s="544" t="n"/>
    </row>
    <row r="287" customFormat="1" s="144">
      <c r="A287" s="338" t="inlineStr">
        <is>
          <t>E-5KP-193-P60-X00-Y25</t>
        </is>
      </c>
      <c r="B287" s="675" t="inlineStr">
        <is>
          <t>Кукурузные палочки "Обжорики" с подарком для девочек 60 г</t>
        </is>
      </c>
      <c r="C287" s="305" t="inlineStr">
        <is>
          <t>60 гр</t>
        </is>
      </c>
      <c r="D287" s="183" t="n">
        <v>25</v>
      </c>
      <c r="E287" s="97" t="inlineStr">
        <is>
          <t>6 месяцев</t>
        </is>
      </c>
      <c r="F287" s="302" t="n">
        <v>0.07199999999999999</v>
      </c>
      <c r="G287" s="97" t="n"/>
      <c r="H287" s="97" t="n">
        <v>35</v>
      </c>
      <c r="I287" s="298" t="n">
        <v>1.5</v>
      </c>
      <c r="J287" s="351" t="n">
        <v>1.7</v>
      </c>
      <c r="K287" s="544" t="n"/>
      <c r="L287" s="544" t="n"/>
      <c r="M287" s="544" t="n"/>
      <c r="N287" s="544" t="n"/>
      <c r="O287" s="544" t="n"/>
    </row>
    <row r="288" customFormat="1" s="144">
      <c r="A288" s="338" t="inlineStr">
        <is>
          <t>E-5KP-171-P85-X00-Y20</t>
        </is>
      </c>
      <c r="B288" s="675" t="inlineStr">
        <is>
          <t xml:space="preserve">Кукурузные палочки "КЛАЦ-КЛАЦ" со вкусом сыра </t>
        </is>
      </c>
      <c r="C288" s="305" t="inlineStr">
        <is>
          <t xml:space="preserve">85 гр </t>
        </is>
      </c>
      <c r="D288" s="183" t="n">
        <v>20</v>
      </c>
      <c r="E288" s="97" t="inlineStr">
        <is>
          <t>6 месяцев</t>
        </is>
      </c>
      <c r="F288" s="302" t="n">
        <v>0.064</v>
      </c>
      <c r="G288" s="97" t="n">
        <v>3</v>
      </c>
      <c r="H288" s="97" t="n">
        <v>30</v>
      </c>
      <c r="I288" s="298" t="n">
        <v>1.7</v>
      </c>
      <c r="J288" s="351" t="n">
        <v>1.8</v>
      </c>
      <c r="K288" s="544" t="n"/>
      <c r="L288" s="544" t="n"/>
      <c r="M288" s="544" t="n"/>
      <c r="N288" s="544" t="n"/>
      <c r="O288" s="544" t="n"/>
    </row>
    <row r="289" customFormat="1" s="144">
      <c r="A289" s="338" t="inlineStr">
        <is>
          <t>E-5KP-538-P85-X00-Y20</t>
        </is>
      </c>
      <c r="B289" s="675" t="inlineStr">
        <is>
          <t xml:space="preserve">Кукурузные палочки "Клац-Клац" со вкусом кетчупа </t>
        </is>
      </c>
      <c r="C289" s="305" t="inlineStr">
        <is>
          <t xml:space="preserve">85 гр </t>
        </is>
      </c>
      <c r="D289" s="183" t="n">
        <v>20</v>
      </c>
      <c r="E289" s="97" t="inlineStr">
        <is>
          <t>6 месяцев</t>
        </is>
      </c>
      <c r="F289" s="302" t="n">
        <v>0.064</v>
      </c>
      <c r="G289" s="97" t="n">
        <v>3</v>
      </c>
      <c r="H289" s="97" t="n">
        <v>30</v>
      </c>
      <c r="I289" s="298" t="n">
        <v>1.7</v>
      </c>
      <c r="J289" s="351" t="n">
        <v>1.8</v>
      </c>
      <c r="K289" s="544" t="n"/>
      <c r="L289" s="544" t="n"/>
      <c r="M289" s="544" t="n"/>
      <c r="N289" s="544" t="n"/>
      <c r="O289" s="544" t="n"/>
    </row>
    <row r="290" customFormat="1" s="144">
      <c r="A290" s="338" t="inlineStr">
        <is>
          <t>E-1ZG-195-P23-X00-Y30</t>
        </is>
      </c>
      <c r="B290" s="676" t="inlineStr">
        <is>
          <t>Завтраки готовые "Обжорики" шарики шоколадные 230 г пакет</t>
        </is>
      </c>
      <c r="C290" s="306" t="inlineStr">
        <is>
          <t>230 гр</t>
        </is>
      </c>
      <c r="D290" s="303" t="n">
        <v>30</v>
      </c>
      <c r="E290" s="296" t="inlineStr">
        <is>
          <t>8 месяцев</t>
        </is>
      </c>
      <c r="F290" s="302" t="n">
        <v>0.07199999999999999</v>
      </c>
      <c r="G290" s="299" t="n"/>
      <c r="H290" s="299" t="n">
        <v>30</v>
      </c>
      <c r="I290" s="300" t="n">
        <v>6.9</v>
      </c>
      <c r="J290" s="352" t="n">
        <v>7.1</v>
      </c>
      <c r="K290" s="544" t="n"/>
      <c r="L290" s="544" t="n"/>
      <c r="M290" s="544" t="n"/>
      <c r="N290" s="544" t="n"/>
      <c r="O290" s="544" t="n"/>
    </row>
    <row r="291" customFormat="1" s="144">
      <c r="A291" s="338" t="inlineStr">
        <is>
          <t>E-1ZG-412-P23-X00-Y16</t>
        </is>
      </c>
      <c r="B291" s="676" t="inlineStr">
        <is>
          <t>Завтраки готовые "Обжорики" шарики шоколадные с подарком Пакет 230 г</t>
        </is>
      </c>
      <c r="C291" s="306" t="inlineStr">
        <is>
          <t>230 гр</t>
        </is>
      </c>
      <c r="D291" s="303" t="n">
        <v>16</v>
      </c>
      <c r="E291" s="296" t="inlineStr">
        <is>
          <t>8 месяцев</t>
        </is>
      </c>
      <c r="F291" s="302" t="n">
        <v>0.07199999999999999</v>
      </c>
      <c r="G291" s="299" t="n"/>
      <c r="H291" s="299" t="n">
        <v>30</v>
      </c>
      <c r="I291" s="300" t="n">
        <v>4.48</v>
      </c>
      <c r="J291" s="352" t="n">
        <v>5.35</v>
      </c>
      <c r="K291" s="544" t="n"/>
      <c r="L291" s="544" t="n"/>
      <c r="M291" s="544" t="n"/>
      <c r="N291" s="544" t="n"/>
      <c r="O291" s="544" t="n"/>
    </row>
    <row r="292" customFormat="1" s="144">
      <c r="A292" s="338" t="n"/>
      <c r="B292" s="676" t="n"/>
      <c r="C292" s="306" t="n"/>
      <c r="D292" s="303" t="n"/>
      <c r="E292" s="296" t="n"/>
      <c r="F292" s="302" t="n"/>
      <c r="G292" s="299" t="n"/>
      <c r="H292" s="299" t="n"/>
      <c r="I292" s="300" t="n"/>
      <c r="J292" s="352" t="n"/>
      <c r="K292" s="544" t="n"/>
      <c r="L292" s="544" t="n"/>
      <c r="M292" s="544" t="n"/>
      <c r="N292" s="544" t="n"/>
      <c r="O292" s="544" t="n"/>
    </row>
    <row r="293" hidden="1" customFormat="1" s="144">
      <c r="A293" s="338" t="n"/>
      <c r="B293" s="675" t="inlineStr">
        <is>
          <t>Чипсы картофельные "КЛАЦ-КЛАЦ"со вкусом бекона пакет 50г</t>
        </is>
      </c>
      <c r="C293" s="305" t="inlineStr">
        <is>
          <t>50 г</t>
        </is>
      </c>
      <c r="D293" s="276" t="n">
        <v>42</v>
      </c>
      <c r="E293" s="97" t="inlineStr">
        <is>
          <t>8 месяцев</t>
        </is>
      </c>
      <c r="F293" s="297" t="n">
        <v>0.07199999999999999</v>
      </c>
      <c r="G293" s="97" t="n">
        <v>5</v>
      </c>
      <c r="H293" s="97" t="n">
        <v>35</v>
      </c>
      <c r="I293" s="298" t="n">
        <v>2.1</v>
      </c>
      <c r="J293" s="351" t="n">
        <v>4.29</v>
      </c>
      <c r="K293" s="544" t="n"/>
      <c r="L293" s="544" t="n"/>
      <c r="M293" s="544" t="n"/>
      <c r="N293" s="544" t="n"/>
      <c r="O293" s="544" t="n"/>
    </row>
    <row r="294" customFormat="1" s="144">
      <c r="A294" s="338" t="inlineStr">
        <is>
          <t>E-1HR-168-P80-X00-Y18</t>
        </is>
      </c>
      <c r="B294" s="675" t="inlineStr">
        <is>
          <t xml:space="preserve">Чипсы картофельные "КЛАЦ-КЛАЦ" со вкусом бекона Пакет 80 г </t>
        </is>
      </c>
      <c r="C294" s="305" t="inlineStr">
        <is>
          <t>80 г</t>
        </is>
      </c>
      <c r="D294" s="276" t="n">
        <v>18</v>
      </c>
      <c r="E294" s="97" t="inlineStr">
        <is>
          <t>8 месяцев</t>
        </is>
      </c>
      <c r="F294" s="297" t="n">
        <v>0.043</v>
      </c>
      <c r="G294" s="97" t="n">
        <v>6</v>
      </c>
      <c r="H294" s="97" t="n">
        <v>36</v>
      </c>
      <c r="I294" s="298" t="n">
        <v>1.44</v>
      </c>
      <c r="J294" s="351" t="n">
        <v>1.8</v>
      </c>
      <c r="K294" s="544" t="n"/>
      <c r="L294" s="544" t="n"/>
      <c r="M294" s="544" t="n"/>
      <c r="N294" s="544" t="n"/>
      <c r="O294" s="544" t="n"/>
    </row>
    <row r="295" hidden="1" customFormat="1" s="144">
      <c r="A295" s="338" t="n"/>
      <c r="B295" s="675" t="inlineStr">
        <is>
          <t>Чипсы картофельные "КЛАЦ-КЛАЦ"со вкусом краба пакет 50г</t>
        </is>
      </c>
      <c r="C295" s="305" t="inlineStr">
        <is>
          <t>50 г</t>
        </is>
      </c>
      <c r="D295" s="276" t="n">
        <v>42</v>
      </c>
      <c r="E295" s="97" t="inlineStr">
        <is>
          <t>8 месяцев</t>
        </is>
      </c>
      <c r="F295" s="297" t="n">
        <v>0.07199999999999999</v>
      </c>
      <c r="G295" s="97" t="n">
        <v>5</v>
      </c>
      <c r="H295" s="97" t="n">
        <v>35</v>
      </c>
      <c r="I295" s="298" t="n">
        <v>2.1</v>
      </c>
      <c r="J295" s="351" t="n">
        <v>4.29</v>
      </c>
      <c r="K295" s="544" t="n"/>
      <c r="L295" s="544" t="n"/>
      <c r="M295" s="544" t="n"/>
      <c r="N295" s="544" t="n"/>
      <c r="O295" s="544" t="n"/>
    </row>
    <row r="296" customFormat="1" s="144">
      <c r="A296" s="338" t="inlineStr">
        <is>
          <t>E-1HR-169-P13-X00-Y18</t>
        </is>
      </c>
      <c r="B296" s="675" t="inlineStr">
        <is>
          <t>Чипсы картофельные со вкусом краба ТМ "КЛАЦ-КЛАЦ" Пакет 130 г  УП18</t>
        </is>
      </c>
      <c r="C296" s="305" t="inlineStr">
        <is>
          <t>130 гр</t>
        </is>
      </c>
      <c r="D296" s="276" t="n">
        <v>18</v>
      </c>
      <c r="E296" s="97" t="inlineStr">
        <is>
          <t>8 месяцев</t>
        </is>
      </c>
      <c r="F296" s="297" t="n">
        <v>0.065</v>
      </c>
      <c r="G296" s="97" t="n">
        <v>4</v>
      </c>
      <c r="H296" s="97" t="n">
        <v>28</v>
      </c>
      <c r="I296" s="298" t="n">
        <v>2.34</v>
      </c>
      <c r="J296" s="351" t="n">
        <v>2.87</v>
      </c>
      <c r="K296" s="544" t="n"/>
      <c r="L296" s="544" t="n"/>
      <c r="M296" s="544" t="n"/>
      <c r="N296" s="544" t="n"/>
      <c r="O296" s="544" t="n"/>
    </row>
    <row r="297" hidden="1" customFormat="1" s="144">
      <c r="A297" s="338" t="n"/>
      <c r="B297" s="675" t="inlineStr">
        <is>
          <t>Чипсы картофельные  "КЛАЦ-КЛАЦ"со вкусом сметаны и лука пакет 50 г</t>
        </is>
      </c>
      <c r="C297" s="305" t="inlineStr">
        <is>
          <t>50 г</t>
        </is>
      </c>
      <c r="D297" s="276" t="n">
        <v>42</v>
      </c>
      <c r="E297" s="97" t="inlineStr">
        <is>
          <t>8 месяцев</t>
        </is>
      </c>
      <c r="F297" s="297" t="n">
        <v>0.07199999999999999</v>
      </c>
      <c r="G297" s="97" t="n">
        <v>5</v>
      </c>
      <c r="H297" s="97" t="n">
        <v>35</v>
      </c>
      <c r="I297" s="298" t="n">
        <v>2.1</v>
      </c>
      <c r="J297" s="351" t="n">
        <v>4.29</v>
      </c>
      <c r="K297" s="544" t="n"/>
      <c r="L297" s="544" t="n"/>
      <c r="M297" s="544" t="n"/>
      <c r="N297" s="544" t="n"/>
      <c r="O297" s="544" t="n"/>
    </row>
    <row r="298" customFormat="1" s="144">
      <c r="A298" s="338" t="inlineStr">
        <is>
          <t>E-1HR-170-P80-X00-Y18</t>
        </is>
      </c>
      <c r="B298" s="675" t="inlineStr">
        <is>
          <t>Чипсы картофельные "КЛАЦ-КЛАЦ" со вкусом сметаны и лука Пакет 80 г</t>
        </is>
      </c>
      <c r="C298" s="305" t="inlineStr">
        <is>
          <t>80 г</t>
        </is>
      </c>
      <c r="D298" s="276" t="n">
        <v>18</v>
      </c>
      <c r="E298" s="97" t="inlineStr">
        <is>
          <t>8 месяцев</t>
        </is>
      </c>
      <c r="F298" s="297" t="n">
        <v>0.043</v>
      </c>
      <c r="G298" s="97" t="n">
        <v>6</v>
      </c>
      <c r="H298" s="97" t="n">
        <v>36</v>
      </c>
      <c r="I298" s="298" t="n">
        <v>1.44</v>
      </c>
      <c r="J298" s="351" t="n">
        <v>1.8</v>
      </c>
      <c r="K298" s="544" t="n"/>
      <c r="L298" s="544" t="n"/>
      <c r="M298" s="544" t="n"/>
      <c r="N298" s="544" t="n"/>
      <c r="O298" s="544" t="n"/>
    </row>
    <row r="299" customFormat="1" s="144">
      <c r="A299" s="338" t="inlineStr">
        <is>
          <t>E-1HR-170-P13-X00-Y18</t>
        </is>
      </c>
      <c r="B299" s="675" t="inlineStr">
        <is>
          <t>Чипсы картофельные со вкусом сметаны и лука ТМ "КЛАЦ-КЛАЦ" Пакет 130 г  УП18</t>
        </is>
      </c>
      <c r="C299" s="305" t="inlineStr">
        <is>
          <t>130 гр</t>
        </is>
      </c>
      <c r="D299" s="276" t="n">
        <v>18</v>
      </c>
      <c r="E299" s="97" t="inlineStr">
        <is>
          <t>8 месяцев</t>
        </is>
      </c>
      <c r="F299" s="297" t="n">
        <v>0.065</v>
      </c>
      <c r="G299" s="97" t="n">
        <v>4</v>
      </c>
      <c r="H299" s="97" t="n">
        <v>28</v>
      </c>
      <c r="I299" s="298" t="n">
        <v>2.34</v>
      </c>
      <c r="J299" s="351" t="n">
        <v>2.87</v>
      </c>
      <c r="K299" s="544" t="n"/>
      <c r="L299" s="544" t="n"/>
      <c r="M299" s="544" t="n"/>
      <c r="N299" s="544" t="n"/>
      <c r="O299" s="544" t="n"/>
    </row>
    <row r="300" hidden="1" customFormat="1" s="144">
      <c r="A300" s="338" t="n"/>
      <c r="B300" s="675" t="inlineStr">
        <is>
          <t>Чипсы картофельные "КЛАЦ-КЛАЦ" со вкусом сыра 50 г</t>
        </is>
      </c>
      <c r="C300" s="305" t="inlineStr">
        <is>
          <t>50 г</t>
        </is>
      </c>
      <c r="D300" s="276" t="n">
        <v>42</v>
      </c>
      <c r="E300" s="97" t="inlineStr">
        <is>
          <t>8 месяцев</t>
        </is>
      </c>
      <c r="F300" s="297" t="n">
        <v>0.07199999999999999</v>
      </c>
      <c r="G300" s="97" t="n">
        <v>5</v>
      </c>
      <c r="H300" s="97" t="n">
        <v>35</v>
      </c>
      <c r="I300" s="298" t="n">
        <v>2.1</v>
      </c>
      <c r="J300" s="351" t="n">
        <v>4.29</v>
      </c>
      <c r="K300" s="544" t="n"/>
      <c r="L300" s="544" t="n"/>
      <c r="M300" s="544" t="n"/>
      <c r="N300" s="544" t="n"/>
      <c r="O300" s="544" t="n"/>
    </row>
    <row r="301" customFormat="1" s="144">
      <c r="A301" s="338" t="n"/>
      <c r="B301" s="675" t="n"/>
      <c r="C301" s="305" t="n"/>
      <c r="D301" s="276" t="n"/>
      <c r="E301" s="97" t="n"/>
      <c r="F301" s="297" t="n"/>
      <c r="G301" s="97" t="n"/>
      <c r="H301" s="97" t="n"/>
      <c r="I301" s="298" t="n"/>
      <c r="J301" s="351" t="n"/>
      <c r="K301" s="544" t="n"/>
      <c r="L301" s="544" t="n"/>
      <c r="M301" s="544" t="n"/>
      <c r="N301" s="544" t="n"/>
      <c r="O301" s="544" t="n"/>
    </row>
    <row r="302" customFormat="1" s="144">
      <c r="A302" s="338" t="inlineStr">
        <is>
          <t>E-1HR-633-P80-X00-Y18</t>
        </is>
      </c>
      <c r="B302" s="675" t="inlineStr">
        <is>
          <t>Чипсы картофельные Махеевъ со вкусом краба Пакет 80 г  УП18</t>
        </is>
      </c>
      <c r="C302" s="305" t="inlineStr">
        <is>
          <t>80 г</t>
        </is>
      </c>
      <c r="D302" s="276" t="n">
        <v>18</v>
      </c>
      <c r="E302" s="97" t="inlineStr">
        <is>
          <t>8 месяцев</t>
        </is>
      </c>
      <c r="F302" s="297" t="n">
        <v>0.043</v>
      </c>
      <c r="G302" s="97" t="n">
        <v>18</v>
      </c>
      <c r="H302" s="97" t="n">
        <v>36</v>
      </c>
      <c r="I302" s="298" t="n">
        <v>1.44</v>
      </c>
      <c r="J302" s="351" t="n">
        <v>1.8</v>
      </c>
      <c r="K302" s="544" t="n"/>
      <c r="L302" s="544" t="n"/>
      <c r="M302" s="544" t="n"/>
      <c r="N302" s="544" t="n"/>
      <c r="O302" s="544" t="n"/>
    </row>
    <row r="303" customFormat="1" s="144">
      <c r="A303" s="338" t="inlineStr">
        <is>
          <t>E-1HR-633-P13-X00-Y18</t>
        </is>
      </c>
      <c r="B303" s="675" t="inlineStr">
        <is>
          <t>Чипсы картофельные Махеевъ со вкусом краба Пакет 130 г  УП18</t>
        </is>
      </c>
      <c r="C303" s="305" t="inlineStr">
        <is>
          <t>130 г</t>
        </is>
      </c>
      <c r="D303" s="276" t="n">
        <v>18</v>
      </c>
      <c r="E303" s="97" t="inlineStr">
        <is>
          <t>8 месяцев</t>
        </is>
      </c>
      <c r="F303" s="297" t="n">
        <v>0.065</v>
      </c>
      <c r="G303" s="97" t="n">
        <v>14</v>
      </c>
      <c r="H303" s="97" t="n">
        <v>28</v>
      </c>
      <c r="I303" s="298" t="n">
        <v>2.34</v>
      </c>
      <c r="J303" s="351" t="n">
        <v>2.87</v>
      </c>
      <c r="K303" s="544" t="n"/>
      <c r="L303" s="544" t="n"/>
      <c r="M303" s="544" t="n"/>
      <c r="N303" s="544" t="n"/>
      <c r="O303" s="544" t="n"/>
    </row>
    <row r="304" customFormat="1" s="144">
      <c r="A304" s="338" t="inlineStr">
        <is>
          <t>E-1HR-744-P80-X00-Y18</t>
        </is>
      </c>
      <c r="B304" s="675" t="inlineStr">
        <is>
          <t>Чипсы картофельные Махеевъ со вкусом сыра Пакет 80 г  УП18</t>
        </is>
      </c>
      <c r="C304" s="305" t="inlineStr">
        <is>
          <t>80 г</t>
        </is>
      </c>
      <c r="D304" s="276" t="n">
        <v>18</v>
      </c>
      <c r="E304" s="97" t="inlineStr">
        <is>
          <t>8 месяцев</t>
        </is>
      </c>
      <c r="F304" s="297" t="n">
        <v>0.043</v>
      </c>
      <c r="G304" s="97" t="n">
        <v>18</v>
      </c>
      <c r="H304" s="97" t="n">
        <v>36</v>
      </c>
      <c r="I304" s="298" t="n">
        <v>1.44</v>
      </c>
      <c r="J304" s="351" t="n">
        <v>1.8</v>
      </c>
      <c r="K304" s="544" t="n"/>
      <c r="L304" s="544" t="n"/>
      <c r="M304" s="544" t="n"/>
      <c r="N304" s="544" t="n"/>
      <c r="O304" s="544" t="n"/>
    </row>
    <row r="305" customFormat="1" s="144">
      <c r="A305" s="338" t="inlineStr">
        <is>
          <t>E-1HR-764-P80-X00-Y18</t>
        </is>
      </c>
      <c r="B305" s="675" t="inlineStr">
        <is>
          <t>Чипсы картофельные Махеевъ со вкусом ребрышек гриль Пакет 80 г  УП18</t>
        </is>
      </c>
      <c r="C305" s="305" t="inlineStr">
        <is>
          <t>80 г</t>
        </is>
      </c>
      <c r="D305" s="276" t="n">
        <v>18</v>
      </c>
      <c r="E305" s="97" t="inlineStr">
        <is>
          <t>8 месяцев</t>
        </is>
      </c>
      <c r="F305" s="297" t="n">
        <v>0.043</v>
      </c>
      <c r="G305" s="97" t="n">
        <v>18</v>
      </c>
      <c r="H305" s="97" t="n">
        <v>36</v>
      </c>
      <c r="I305" s="298" t="n">
        <v>1.44</v>
      </c>
      <c r="J305" s="351" t="n">
        <v>1.8</v>
      </c>
      <c r="K305" s="544" t="n"/>
      <c r="L305" s="544" t="n"/>
      <c r="M305" s="544" t="n"/>
      <c r="N305" s="544" t="n"/>
      <c r="O305" s="544" t="n"/>
    </row>
    <row r="306" customFormat="1" s="144">
      <c r="A306" s="338" t="inlineStr">
        <is>
          <t>E-1HR-632-P80-X00-Y18</t>
        </is>
      </c>
      <c r="B306" s="675" t="inlineStr">
        <is>
          <t>Чипсы картофельные Махеевъ со вкусом сметаны и лука Пакет 80 г  УП18</t>
        </is>
      </c>
      <c r="C306" s="305" t="inlineStr">
        <is>
          <t>80 г</t>
        </is>
      </c>
      <c r="D306" s="276" t="n">
        <v>18</v>
      </c>
      <c r="E306" s="97" t="inlineStr">
        <is>
          <t>8 месяцев</t>
        </is>
      </c>
      <c r="F306" s="297" t="n">
        <v>0.043</v>
      </c>
      <c r="G306" s="97" t="n">
        <v>18</v>
      </c>
      <c r="H306" s="97" t="n">
        <v>36</v>
      </c>
      <c r="I306" s="298" t="n">
        <v>1.44</v>
      </c>
      <c r="J306" s="351" t="n">
        <v>1.8</v>
      </c>
      <c r="K306" s="544" t="n"/>
      <c r="L306" s="544" t="n"/>
      <c r="M306" s="544" t="n"/>
      <c r="N306" s="544" t="n"/>
      <c r="O306" s="544" t="n"/>
    </row>
    <row r="307" customFormat="1" s="144">
      <c r="A307" s="338" t="inlineStr">
        <is>
          <t>E-1HR-632-P13-X00-Y18</t>
        </is>
      </c>
      <c r="B307" s="675" t="inlineStr">
        <is>
          <t>Чипсы картофельные Махеевъ со вкусом сметаны и лука Пакет 130 г  УП18</t>
        </is>
      </c>
      <c r="C307" s="305" t="inlineStr">
        <is>
          <t>130 г</t>
        </is>
      </c>
      <c r="D307" s="276" t="n">
        <v>18</v>
      </c>
      <c r="E307" s="97" t="inlineStr">
        <is>
          <t>8 месяцев</t>
        </is>
      </c>
      <c r="F307" s="297" t="n">
        <v>0.065</v>
      </c>
      <c r="G307" s="97" t="n">
        <v>14</v>
      </c>
      <c r="H307" s="97" t="n">
        <v>28</v>
      </c>
      <c r="I307" s="298" t="n">
        <v>2.34</v>
      </c>
      <c r="J307" s="351" t="n">
        <v>2.87</v>
      </c>
      <c r="K307" s="544" t="n"/>
      <c r="L307" s="544" t="n"/>
      <c r="M307" s="544" t="n"/>
      <c r="N307" s="544" t="n"/>
      <c r="O307" s="544" t="n"/>
    </row>
    <row r="308" ht="13.5" customFormat="1" customHeight="1" s="144">
      <c r="A308" s="338" t="n"/>
      <c r="B308" s="675" t="n"/>
      <c r="C308" s="305" t="n"/>
      <c r="D308" s="276" t="n"/>
      <c r="E308" s="97" t="n"/>
      <c r="F308" s="297" t="n"/>
      <c r="G308" s="97" t="n"/>
      <c r="H308" s="97" t="n"/>
      <c r="I308" s="298" t="n"/>
      <c r="J308" s="351" t="n"/>
      <c r="K308" s="544" t="n"/>
      <c r="L308" s="544" t="n"/>
      <c r="M308" s="544" t="n"/>
      <c r="N308" s="544" t="n"/>
      <c r="O308" s="544" t="n"/>
    </row>
    <row r="309" ht="13.5" customFormat="1" customHeight="1" s="144">
      <c r="A309" s="338" t="inlineStr">
        <is>
          <t>E-1HR-170-P13-X00-Y18</t>
        </is>
      </c>
      <c r="B309" s="675" t="inlineStr">
        <is>
          <t>Чипсы картофельные со вкусом сметаны и лука ТМ "КЛАЦ-КЛАЦ" Пакет 130 г  УП18</t>
        </is>
      </c>
      <c r="C309" s="305" t="inlineStr">
        <is>
          <t>130 г</t>
        </is>
      </c>
      <c r="D309" s="276" t="n">
        <v>18</v>
      </c>
      <c r="E309" s="97" t="inlineStr">
        <is>
          <t>8 месяцев</t>
        </is>
      </c>
      <c r="F309" s="297" t="n">
        <v>0.065</v>
      </c>
      <c r="G309" s="97" t="n">
        <v>14</v>
      </c>
      <c r="H309" s="97" t="n">
        <v>28</v>
      </c>
      <c r="I309" s="298" t="n">
        <v>2.34</v>
      </c>
      <c r="J309" s="351" t="n">
        <v>2.87</v>
      </c>
      <c r="K309" s="544" t="n"/>
      <c r="L309" s="544" t="n"/>
      <c r="M309" s="544" t="n"/>
      <c r="N309" s="544" t="n"/>
      <c r="O309" s="544" t="n"/>
    </row>
    <row r="310" ht="13.5" customFormat="1" customHeight="1" s="144">
      <c r="A310" s="338" t="inlineStr">
        <is>
          <t>E-1HR-169-P13-X00-Y18</t>
        </is>
      </c>
      <c r="B310" s="675" t="inlineStr">
        <is>
          <t>Чипсы картофельные со вкусом краба ТМ "КЛАЦ-КЛАЦ" Пакет 130 г  УП18</t>
        </is>
      </c>
      <c r="C310" s="305" t="inlineStr">
        <is>
          <t>130 г</t>
        </is>
      </c>
      <c r="D310" s="276" t="n">
        <v>18</v>
      </c>
      <c r="E310" s="97" t="inlineStr">
        <is>
          <t>8 месяцев</t>
        </is>
      </c>
      <c r="F310" s="297" t="n">
        <v>0.065</v>
      </c>
      <c r="G310" s="97" t="n">
        <v>14</v>
      </c>
      <c r="H310" s="97" t="n">
        <v>28</v>
      </c>
      <c r="I310" s="298" t="n">
        <v>2.34</v>
      </c>
      <c r="J310" s="351" t="n">
        <v>2.87</v>
      </c>
      <c r="K310" s="544" t="n"/>
      <c r="L310" s="544" t="n"/>
      <c r="M310" s="544" t="n"/>
      <c r="N310" s="544" t="n"/>
      <c r="O310" s="544" t="n"/>
    </row>
    <row r="311" ht="13.5" customFormat="1" customHeight="1" s="144">
      <c r="A311" s="338" t="inlineStr">
        <is>
          <t>E-1HR-765-P13-X00-Y18</t>
        </is>
      </c>
      <c r="B311" s="675" t="inlineStr">
        <is>
          <t>Чипсы картофельные со вкусом кетчупа ТМ "КЛАЦ-КЛАЦ" Пакет 130 г  УП18</t>
        </is>
      </c>
      <c r="C311" s="305" t="inlineStr">
        <is>
          <t>130 г</t>
        </is>
      </c>
      <c r="D311" s="276" t="n">
        <v>18</v>
      </c>
      <c r="E311" s="97" t="inlineStr">
        <is>
          <t>8 месяцев</t>
        </is>
      </c>
      <c r="F311" s="297" t="n">
        <v>0.065</v>
      </c>
      <c r="G311" s="97" t="n">
        <v>14</v>
      </c>
      <c r="H311" s="97" t="n">
        <v>28</v>
      </c>
      <c r="I311" s="298" t="n">
        <v>2.34</v>
      </c>
      <c r="J311" s="351" t="n">
        <v>2.87</v>
      </c>
      <c r="K311" s="544" t="n"/>
      <c r="L311" s="544" t="n"/>
      <c r="M311" s="544" t="n"/>
      <c r="N311" s="544" t="n"/>
      <c r="O311" s="544" t="n"/>
    </row>
    <row r="312" customFormat="1" s="144">
      <c r="A312" s="338" t="n"/>
      <c r="B312" s="675" t="n"/>
      <c r="C312" s="305" t="n"/>
      <c r="D312" s="276" t="n"/>
      <c r="E312" s="97" t="n"/>
      <c r="F312" s="297" t="n"/>
      <c r="G312" s="97" t="n"/>
      <c r="H312" s="97" t="n"/>
      <c r="I312" s="298" t="n"/>
      <c r="J312" s="351" t="n"/>
      <c r="K312" s="544" t="n"/>
      <c r="L312" s="544" t="n"/>
      <c r="M312" s="544" t="n"/>
      <c r="N312" s="544" t="n"/>
      <c r="O312" s="544" t="n"/>
    </row>
    <row r="313" ht="13.5" customFormat="1" customHeight="1" s="144" thickBot="1">
      <c r="A313" s="338" t="inlineStr">
        <is>
          <t>E-1SM-492-P14-X00-Y36</t>
        </is>
      </c>
      <c r="B313" s="675" t="inlineStr">
        <is>
          <t>Семена подсолнечника жареные "КЛАЦ-КЛАЦ" Пакет 140 г</t>
        </is>
      </c>
      <c r="C313" s="305" t="inlineStr">
        <is>
          <t>140 г</t>
        </is>
      </c>
      <c r="D313" s="183" t="n">
        <v>36</v>
      </c>
      <c r="E313" s="97" t="inlineStr">
        <is>
          <t>4 месяца</t>
        </is>
      </c>
      <c r="F313" s="297" t="n">
        <v>0.034</v>
      </c>
      <c r="G313" s="97" t="n"/>
      <c r="H313" s="97" t="n">
        <v>50</v>
      </c>
      <c r="I313" s="298" t="n">
        <v>5.04</v>
      </c>
      <c r="J313" s="351" t="n">
        <v>5.256</v>
      </c>
      <c r="K313" s="544" t="n"/>
      <c r="L313" s="544" t="n"/>
      <c r="M313" s="544" t="n"/>
      <c r="N313" s="544" t="n"/>
      <c r="O313" s="544" t="n"/>
    </row>
    <row r="314" ht="13.5" customFormat="1" customHeight="1" s="144" thickBot="1">
      <c r="A314" s="338" t="n"/>
      <c r="B314" s="243" t="inlineStr">
        <is>
          <t>итого нетто ГХА+БП+ЭА</t>
        </is>
      </c>
      <c r="C314" s="301" t="n"/>
      <c r="D314" s="301" t="n"/>
      <c r="E314" s="224" t="inlineStr">
        <is>
          <t>объем</t>
        </is>
      </c>
      <c r="F314" s="225">
        <f>SUMPRODUCT($F$286:$F$313,K286:K313)</f>
        <v/>
      </c>
      <c r="G314" s="225">
        <f>SUMPRODUCT($F$286:$F$313,L286:L313)</f>
        <v/>
      </c>
      <c r="H314" s="225">
        <f>SUMPRODUCT($F$286:$F$313,M286:M313)</f>
        <v/>
      </c>
      <c r="I314" s="225">
        <f>SUMPRODUCT($F$286:$F$313,N286:N313)</f>
        <v/>
      </c>
      <c r="J314" s="225">
        <f>SUMPRODUCT($F$286:$F$313,O286:O313)</f>
        <v/>
      </c>
      <c r="K314" s="426">
        <f>SUMPRODUCT($I$286:$I$313,K286:K313)</f>
        <v/>
      </c>
      <c r="L314" s="426">
        <f>SUMPRODUCT($I$286:$I$313,L286:L313)</f>
        <v/>
      </c>
      <c r="M314" s="426">
        <f>SUMPRODUCT($I$286:$I$313,M286:M313)</f>
        <v/>
      </c>
      <c r="N314" s="426">
        <f>SUMPRODUCT($I$286:$I$313,N286:N313)</f>
        <v/>
      </c>
      <c r="O314" s="426">
        <f>SUMPRODUCT($I$286:$I$313,O286:O313)</f>
        <v/>
      </c>
    </row>
    <row r="315" ht="13.5" customFormat="1" customHeight="1" s="144" thickBot="1">
      <c r="A315" s="338" t="n"/>
      <c r="B315" s="246" t="inlineStr">
        <is>
          <t>итого брутто</t>
        </is>
      </c>
      <c r="C315" s="194" t="n"/>
      <c r="D315" s="194" t="n"/>
      <c r="E315" s="194" t="n"/>
      <c r="F315" s="250" t="n"/>
      <c r="G315" s="194" t="n"/>
      <c r="H315" s="251" t="n"/>
      <c r="I315" s="251" t="n"/>
      <c r="J315" s="252" t="n"/>
      <c r="K315" s="427">
        <f>SUMPRODUCT($J$286:$J$313,K286:K313)</f>
        <v/>
      </c>
      <c r="L315" s="427">
        <f>SUMPRODUCT($J$286:$J$313,L286:L313)</f>
        <v/>
      </c>
      <c r="M315" s="427">
        <f>SUMPRODUCT($J$286:$J$313,M286:M313)</f>
        <v/>
      </c>
      <c r="N315" s="427">
        <f>SUMPRODUCT($J$286:$J$313,N286:N313)</f>
        <v/>
      </c>
      <c r="O315" s="427">
        <f>SUMPRODUCT($J$286:$J$313,O286:O313)</f>
        <v/>
      </c>
    </row>
    <row r="316" customFormat="1" s="144">
      <c r="A316" s="338" t="n"/>
      <c r="B316" s="315" t="inlineStr">
        <is>
          <t>МАРМЕЛАД !!!</t>
        </is>
      </c>
      <c r="C316" s="937" t="n"/>
      <c r="D316" s="1065" t="n"/>
      <c r="E316" s="607" t="n"/>
      <c r="F316" s="608" t="n"/>
      <c r="G316" s="609" t="n"/>
      <c r="H316" s="1065" t="n"/>
      <c r="I316" s="1065" t="n"/>
      <c r="J316" s="610" t="n"/>
      <c r="K316" s="578" t="n"/>
      <c r="L316" s="544" t="n"/>
      <c r="M316" s="544" t="n"/>
      <c r="N316" s="544" t="n"/>
      <c r="O316" s="544" t="n"/>
    </row>
    <row r="317" ht="15" customFormat="1" customHeight="1" s="144">
      <c r="A317" s="864" t="inlineStr">
        <is>
          <t>E-3MD-285-P25-X00-Y10</t>
        </is>
      </c>
      <c r="B317" s="934" t="inlineStr">
        <is>
          <t>Мармелад Махеевъ "Фруктовый микс" Пакет 250 г  УП10</t>
        </is>
      </c>
      <c r="C317" s="438" t="inlineStr">
        <is>
          <t>250 гр</t>
        </is>
      </c>
      <c r="D317" s="112" t="n">
        <v>10</v>
      </c>
      <c r="E317" s="492" t="inlineStr">
        <is>
          <t>6 месяцев</t>
        </is>
      </c>
      <c r="F317" s="253" t="n">
        <v>0.008999999999999999</v>
      </c>
      <c r="G317" s="254" t="n">
        <v>16</v>
      </c>
      <c r="H317" s="112" t="n">
        <v>128</v>
      </c>
      <c r="I317" s="112" t="n">
        <v>2.5</v>
      </c>
      <c r="J317" s="366" t="n">
        <v>2.95</v>
      </c>
      <c r="K317" s="578" t="n"/>
      <c r="L317" s="578" t="n"/>
      <c r="M317" s="578" t="n"/>
      <c r="N317" s="578" t="n"/>
      <c r="O317" s="578" t="n"/>
    </row>
    <row r="318" ht="15" customFormat="1" customHeight="1" s="144">
      <c r="A318" s="864" t="inlineStr">
        <is>
          <t>E-3MD-287-P25-X00-Y10</t>
        </is>
      </c>
      <c r="B318" s="934" t="inlineStr">
        <is>
          <t>Мармелад Махеевъ "Цитрусовый микс" Пакет 250 г  УП10</t>
        </is>
      </c>
      <c r="C318" s="438" t="inlineStr">
        <is>
          <t>250 гр</t>
        </is>
      </c>
      <c r="D318" s="112" t="n">
        <v>10</v>
      </c>
      <c r="E318" s="492" t="inlineStr">
        <is>
          <t>6 месяцев</t>
        </is>
      </c>
      <c r="F318" s="253" t="n">
        <v>0.008999999999999999</v>
      </c>
      <c r="G318" s="254" t="n">
        <v>16</v>
      </c>
      <c r="H318" s="112" t="n">
        <v>128</v>
      </c>
      <c r="I318" s="112" t="n">
        <v>2.5</v>
      </c>
      <c r="J318" s="366" t="n">
        <v>2.95</v>
      </c>
      <c r="K318" s="578" t="n"/>
      <c r="L318" s="578" t="n"/>
      <c r="M318" s="578" t="n"/>
      <c r="N318" s="578" t="n"/>
      <c r="O318" s="578" t="n"/>
    </row>
    <row r="319" ht="15" customFormat="1" customHeight="1" s="144">
      <c r="A319" s="864" t="inlineStr">
        <is>
          <t>E-3MD-783-P30-X00-Y14</t>
        </is>
      </c>
      <c r="B319" s="1036" t="inlineStr">
        <is>
          <t>Мармелад Махеевъ ТРОПИЧЕСКИЕ ВКУСЫ Пакет 300 г  УП14</t>
        </is>
      </c>
      <c r="C319" s="1026" t="inlineStr">
        <is>
          <t>300 гр</t>
        </is>
      </c>
      <c r="D319" s="700" t="n">
        <v>14</v>
      </c>
      <c r="E319" s="701" t="inlineStr">
        <is>
          <t>6 месяцев</t>
        </is>
      </c>
      <c r="F319" s="702" t="n">
        <v>0.01</v>
      </c>
      <c r="G319" s="703" t="n">
        <v>13</v>
      </c>
      <c r="H319" s="700" t="n">
        <v>117</v>
      </c>
      <c r="I319" s="700" t="n">
        <v>4.2</v>
      </c>
      <c r="J319" s="704" t="n">
        <v>4.5</v>
      </c>
      <c r="K319" s="578" t="n"/>
      <c r="L319" s="578" t="n"/>
      <c r="M319" s="578" t="n"/>
      <c r="N319" s="578" t="n"/>
      <c r="O319" s="578" t="n"/>
    </row>
    <row r="320" ht="15" customFormat="1" customHeight="1" s="144">
      <c r="A320" s="864" t="inlineStr">
        <is>
          <t>E-3MD-784-P30-X00-Y14</t>
        </is>
      </c>
      <c r="B320" s="1036" t="inlineStr">
        <is>
          <t>Мармелад Махеевъ ФРУКТОВО-ЯГОДНЫЙ АРОМАТ Пакет 300 г  УП14</t>
        </is>
      </c>
      <c r="C320" s="1026" t="inlineStr">
        <is>
          <t>300 гр</t>
        </is>
      </c>
      <c r="D320" s="700" t="n">
        <v>14</v>
      </c>
      <c r="E320" s="701" t="inlineStr">
        <is>
          <t>6 месяцев</t>
        </is>
      </c>
      <c r="F320" s="702" t="n">
        <v>0.01</v>
      </c>
      <c r="G320" s="703" t="n">
        <v>13</v>
      </c>
      <c r="H320" s="700" t="n">
        <v>117</v>
      </c>
      <c r="I320" s="700" t="n">
        <v>4.2</v>
      </c>
      <c r="J320" s="704" t="n">
        <v>4.5</v>
      </c>
      <c r="K320" s="578" t="n"/>
      <c r="L320" s="578" t="n"/>
      <c r="M320" s="578" t="n"/>
      <c r="N320" s="578" t="n"/>
      <c r="O320" s="578" t="n"/>
    </row>
    <row r="321" customFormat="1" s="144">
      <c r="A321" s="864" t="inlineStr">
        <is>
          <t>E-3MD-285-G20-X00-Y4</t>
        </is>
      </c>
      <c r="B321" s="935" t="inlineStr">
        <is>
          <t>Мармелад Махеевъ "Фруктовый микс" ГЛ 2 кг  УП4</t>
        </is>
      </c>
      <c r="C321" s="438" t="inlineStr">
        <is>
          <t>2 кг</t>
        </is>
      </c>
      <c r="D321" s="112" t="n">
        <v>4</v>
      </c>
      <c r="E321" s="492" t="inlineStr">
        <is>
          <t>6 месяцев</t>
        </is>
      </c>
      <c r="F321" s="253" t="n">
        <v>0.017</v>
      </c>
      <c r="G321" s="254" t="n">
        <v>8</v>
      </c>
      <c r="H321" s="112" t="n">
        <v>64</v>
      </c>
      <c r="I321" s="112" t="n">
        <v>8</v>
      </c>
      <c r="J321" s="366" t="n">
        <v>9.07</v>
      </c>
      <c r="K321" s="578" t="n"/>
      <c r="L321" s="544" t="n"/>
      <c r="M321" s="544" t="n"/>
      <c r="N321" s="544" t="n"/>
      <c r="O321" s="544" t="n"/>
    </row>
    <row r="322" customFormat="1" s="144">
      <c r="A322" s="864" t="inlineStr">
        <is>
          <t>E-3MD-287-G20-X00-Y4</t>
        </is>
      </c>
      <c r="B322" s="935" t="inlineStr">
        <is>
          <t>Мармелад Махеевъ "Цитрусовый микс" ГЛ 2 кг  УП4</t>
        </is>
      </c>
      <c r="C322" s="438" t="inlineStr">
        <is>
          <t>2 кг</t>
        </is>
      </c>
      <c r="D322" s="112" t="n">
        <v>4</v>
      </c>
      <c r="E322" s="492" t="inlineStr">
        <is>
          <t>6 месяцев</t>
        </is>
      </c>
      <c r="F322" s="253" t="n">
        <v>0.017</v>
      </c>
      <c r="G322" s="254" t="n">
        <v>8</v>
      </c>
      <c r="H322" s="112" t="n">
        <v>64</v>
      </c>
      <c r="I322" s="112" t="n">
        <v>8</v>
      </c>
      <c r="J322" s="366" t="n">
        <v>9.07</v>
      </c>
      <c r="K322" s="578" t="n"/>
      <c r="L322" s="544" t="n"/>
      <c r="M322" s="544" t="n"/>
      <c r="N322" s="544" t="n"/>
      <c r="O322" s="544" t="n"/>
    </row>
    <row r="323" ht="13.5" customFormat="1" customHeight="1" s="144" thickBot="1">
      <c r="A323" s="864" t="n"/>
      <c r="B323" s="936" t="inlineStr">
        <is>
          <t xml:space="preserve">АССОРТИ </t>
        </is>
      </c>
      <c r="C323" s="920" t="n"/>
      <c r="D323" s="611" t="n"/>
      <c r="E323" s="612" t="n"/>
      <c r="F323" s="613" t="n"/>
      <c r="G323" s="614" t="n"/>
      <c r="H323" s="611" t="n"/>
      <c r="I323" s="611" t="n"/>
      <c r="J323" s="615" t="n"/>
      <c r="K323" s="578" t="n"/>
      <c r="L323" s="544" t="n"/>
      <c r="M323" s="544" t="n"/>
      <c r="N323" s="544" t="n"/>
      <c r="O323" s="544" t="n"/>
    </row>
    <row r="324" customFormat="1" s="144">
      <c r="A324" s="338" t="n"/>
      <c r="B324" s="709" t="inlineStr">
        <is>
          <t>ЛФК-3</t>
        </is>
      </c>
      <c r="C324" s="1065" t="n"/>
      <c r="D324" s="1065" t="n"/>
      <c r="E324" s="607" t="n"/>
      <c r="F324" s="608" t="n"/>
      <c r="G324" s="609" t="n"/>
      <c r="H324" s="1065" t="n"/>
      <c r="I324" s="1065" t="n"/>
      <c r="J324" s="610" t="n"/>
      <c r="K324" s="544" t="n"/>
      <c r="L324" s="544" t="n"/>
      <c r="M324" s="544" t="n"/>
      <c r="N324" s="544" t="n"/>
      <c r="O324" s="544" t="n"/>
    </row>
    <row r="325" customFormat="1" s="144">
      <c r="A325" s="338" t="inlineStr">
        <is>
          <t>E-4KF-511-W40-X00-Y1</t>
        </is>
      </c>
      <c r="B325" s="718" t="inlineStr">
        <is>
          <t>ESSEN® МАГИЯ® Конфеты со вкусом шоколадного трюфеля Пакет 4 кг</t>
        </is>
      </c>
      <c r="C325" s="112" t="inlineStr">
        <is>
          <t>4кг</t>
        </is>
      </c>
      <c r="D325" s="112" t="n"/>
      <c r="E325" s="534" t="inlineStr">
        <is>
          <t>10 месяцев</t>
        </is>
      </c>
      <c r="F325" s="253" t="n">
        <v>0.012</v>
      </c>
      <c r="G325" s="254" t="n">
        <v>10</v>
      </c>
      <c r="H325" s="112" t="n">
        <v>100</v>
      </c>
      <c r="I325" s="112" t="n">
        <v>4</v>
      </c>
      <c r="J325" s="366" t="n">
        <v>4.5</v>
      </c>
      <c r="K325" s="578" t="n"/>
      <c r="L325" s="544" t="n"/>
      <c r="M325" s="544" t="n"/>
      <c r="N325" s="544" t="n"/>
      <c r="O325" s="544" t="n"/>
    </row>
    <row r="326" customFormat="1" s="144">
      <c r="A326" s="338" t="inlineStr">
        <is>
          <t>E-4KF-511-F50-X00-Y10</t>
        </is>
      </c>
      <c r="B326" s="1034" t="inlineStr">
        <is>
          <t>ESSEN® МАГИЯ® Конфеты со вкусом шоколадного трюфеля Пакет 500 г  УП10</t>
        </is>
      </c>
      <c r="C326" s="1064" t="inlineStr">
        <is>
          <t>500 г</t>
        </is>
      </c>
      <c r="D326" s="1064" t="n">
        <v>10</v>
      </c>
      <c r="E326" s="534" t="inlineStr">
        <is>
          <t>10 месяцев</t>
        </is>
      </c>
      <c r="F326" s="724" t="n">
        <v>0.017</v>
      </c>
      <c r="G326" s="725" t="n">
        <v>12</v>
      </c>
      <c r="H326" s="1064" t="n">
        <v>72</v>
      </c>
      <c r="I326" s="1064" t="n">
        <v>5</v>
      </c>
      <c r="J326" s="726" t="n">
        <v>5.4</v>
      </c>
      <c r="K326" s="578" t="n"/>
      <c r="L326" s="544" t="n"/>
      <c r="M326" s="544" t="n"/>
      <c r="N326" s="544" t="n"/>
      <c r="O326" s="544" t="n"/>
    </row>
    <row r="327" customFormat="1" s="144">
      <c r="A327" s="338" t="inlineStr">
        <is>
          <t>E-4KF-511-K13-X00-Y12</t>
        </is>
      </c>
      <c r="B327" s="1034" t="inlineStr">
        <is>
          <t>ESSEN® МАГИЯ® Конфеты со вкусом шоколадного трюфеля Коробка 127 г</t>
        </is>
      </c>
      <c r="C327" s="1064" t="inlineStr">
        <is>
          <t>127 гр</t>
        </is>
      </c>
      <c r="D327" s="1064" t="n">
        <v>12</v>
      </c>
      <c r="E327" s="534" t="inlineStr">
        <is>
          <t>10 месяцев</t>
        </is>
      </c>
      <c r="F327" s="724" t="n">
        <v>0.011</v>
      </c>
      <c r="G327" s="725" t="n">
        <v>16</v>
      </c>
      <c r="H327" s="1064" t="n">
        <v>128</v>
      </c>
      <c r="I327" s="727" t="n">
        <v>1.778</v>
      </c>
      <c r="J327" s="726" t="n">
        <v>2.62</v>
      </c>
      <c r="K327" s="578" t="n"/>
      <c r="L327" s="544" t="n"/>
      <c r="M327" s="544" t="n"/>
      <c r="N327" s="544" t="n"/>
      <c r="O327" s="544" t="n"/>
    </row>
    <row r="328" customFormat="1" s="144">
      <c r="A328" s="338" t="inlineStr">
        <is>
          <t>E-4KF-719-K13-X00-Y12</t>
        </is>
      </c>
      <c r="B328" s="1034" t="inlineStr">
        <is>
          <t>ESSEN® МАГИЯ® Конфеты с дробленым фундуком Коробка 127 г  УП12*</t>
        </is>
      </c>
      <c r="C328" s="1064" t="inlineStr">
        <is>
          <t>127 гр</t>
        </is>
      </c>
      <c r="D328" s="1064" t="n">
        <v>12</v>
      </c>
      <c r="E328" s="534" t="inlineStr">
        <is>
          <t>10 месяцев</t>
        </is>
      </c>
      <c r="F328" s="724" t="n">
        <v>0.011</v>
      </c>
      <c r="G328" s="725" t="n">
        <v>16</v>
      </c>
      <c r="H328" s="1064" t="n">
        <v>128</v>
      </c>
      <c r="I328" s="727" t="n">
        <v>1.778</v>
      </c>
      <c r="J328" s="726" t="n">
        <v>2.62</v>
      </c>
      <c r="K328" s="578" t="n"/>
      <c r="L328" s="544" t="n"/>
      <c r="M328" s="544" t="n"/>
      <c r="N328" s="544" t="n"/>
      <c r="O328" s="544" t="n"/>
    </row>
    <row r="329" customFormat="1" s="144">
      <c r="A329" s="338" t="inlineStr">
        <is>
          <t>E-4NK-718-K13-X00-Y12</t>
        </is>
      </c>
      <c r="B329" s="718" t="inlineStr">
        <is>
          <t>ESSEN® МАГИЯ® Набор конфет Коробка 127 г  УП12*</t>
        </is>
      </c>
      <c r="C329" s="1064" t="inlineStr">
        <is>
          <t>127 гр</t>
        </is>
      </c>
      <c r="D329" s="1064" t="n">
        <v>12</v>
      </c>
      <c r="E329" s="534" t="inlineStr">
        <is>
          <t>10 месяцев</t>
        </is>
      </c>
      <c r="F329" s="724" t="n">
        <v>0.011</v>
      </c>
      <c r="G329" s="725" t="n">
        <v>16</v>
      </c>
      <c r="H329" s="1064" t="n">
        <v>128</v>
      </c>
      <c r="I329" s="727" t="n">
        <v>1.778</v>
      </c>
      <c r="J329" s="726" t="n">
        <v>2.62</v>
      </c>
      <c r="K329" s="578" t="n"/>
      <c r="L329" s="544" t="n"/>
      <c r="M329" s="544" t="n"/>
      <c r="N329" s="544" t="n"/>
      <c r="O329" s="544" t="n"/>
    </row>
    <row r="330" ht="13.5" customFormat="1" customHeight="1" s="144" thickBot="1">
      <c r="A330" s="543" t="n"/>
      <c r="B330" s="710" t="inlineStr">
        <is>
          <t>ЛФК-4</t>
        </is>
      </c>
      <c r="C330" s="611" t="n"/>
      <c r="D330" s="611" t="n"/>
      <c r="E330" s="612" t="n"/>
      <c r="F330" s="613" t="n"/>
      <c r="G330" s="614" t="n"/>
      <c r="H330" s="611" t="n"/>
      <c r="I330" s="611" t="n"/>
      <c r="J330" s="615" t="n"/>
      <c r="K330" s="578" t="n"/>
      <c r="L330" s="544" t="n"/>
      <c r="M330" s="544" t="n"/>
      <c r="N330" s="544" t="n"/>
      <c r="O330" s="544" t="n"/>
    </row>
    <row r="331" customFormat="1" s="144">
      <c r="A331" s="338" t="inlineStr">
        <is>
          <t>E-4KF-404-F01-X00-Y4</t>
        </is>
      </c>
      <c r="B331" s="678" t="inlineStr">
        <is>
          <t xml:space="preserve">"CHO KO-TE"® со вкусом "BUBBLE GUM" и взрывной карамелью пакет 1 кг </t>
        </is>
      </c>
      <c r="C331" s="112" t="inlineStr">
        <is>
          <t>4*1</t>
        </is>
      </c>
      <c r="D331" s="112" t="n">
        <v>4</v>
      </c>
      <c r="E331" s="492" t="inlineStr">
        <is>
          <t>10 месяцев</t>
        </is>
      </c>
      <c r="F331" s="253" t="n">
        <v>0.012</v>
      </c>
      <c r="G331" s="254" t="n">
        <v>10</v>
      </c>
      <c r="H331" s="112" t="n">
        <v>100</v>
      </c>
      <c r="I331" s="112" t="n">
        <v>4</v>
      </c>
      <c r="J331" s="366" t="n">
        <v>4.5</v>
      </c>
      <c r="K331" s="578" t="n"/>
      <c r="L331" s="544" t="n"/>
      <c r="M331" s="544" t="n"/>
      <c r="N331" s="544" t="n"/>
      <c r="O331" s="544" t="n"/>
    </row>
    <row r="332" customFormat="1" s="144">
      <c r="A332" s="338" t="inlineStr">
        <is>
          <t>E-4KF-404-W40-X21-Y1</t>
        </is>
      </c>
      <c r="B332" s="678" t="inlineStr">
        <is>
          <t>STIСK/СТИК "CHO KO-TE"®. Конфеты со вкусом "BUBBLE GUM" и взрывной карамелью вал 4 кг  УП1</t>
        </is>
      </c>
      <c r="C332" s="112" t="n">
        <v>4</v>
      </c>
      <c r="D332" s="112" t="n"/>
      <c r="E332" s="492" t="inlineStr">
        <is>
          <t>10 месяцев</t>
        </is>
      </c>
      <c r="F332" s="253" t="n">
        <v>0.012</v>
      </c>
      <c r="G332" s="254" t="n">
        <v>10</v>
      </c>
      <c r="H332" s="112" t="n">
        <v>100</v>
      </c>
      <c r="I332" s="112" t="n">
        <v>4</v>
      </c>
      <c r="J332" s="366" t="n">
        <v>4.5</v>
      </c>
      <c r="K332" s="578" t="n"/>
      <c r="L332" s="544" t="n"/>
      <c r="M332" s="544" t="n"/>
      <c r="N332" s="544" t="n"/>
      <c r="O332" s="544" t="n"/>
    </row>
    <row r="333" customFormat="1" s="144">
      <c r="A333" s="338" t="inlineStr">
        <is>
          <t>E-4KF-670-F01-X00-Y4</t>
        </is>
      </c>
      <c r="B333" s="678" t="inlineStr">
        <is>
          <t xml:space="preserve">STIСK/СТИК "CHO KO-TE"®. Конфеты со вкусом "КОЛА" и взрывной карамелью Пакет 1 кг  УП4 </t>
        </is>
      </c>
      <c r="C333" s="112" t="inlineStr">
        <is>
          <t>4*1</t>
        </is>
      </c>
      <c r="D333" s="112" t="n">
        <v>4</v>
      </c>
      <c r="E333" s="492" t="inlineStr">
        <is>
          <t>10 месяцев</t>
        </is>
      </c>
      <c r="F333" s="253" t="n">
        <v>0.012</v>
      </c>
      <c r="G333" s="254" t="n">
        <v>10</v>
      </c>
      <c r="H333" s="112" t="n">
        <v>100</v>
      </c>
      <c r="I333" s="112" t="n">
        <v>4</v>
      </c>
      <c r="J333" s="366" t="n">
        <v>4.5</v>
      </c>
      <c r="K333" s="578" t="n"/>
      <c r="L333" s="544" t="n"/>
      <c r="M333" s="544" t="n"/>
      <c r="N333" s="544" t="n"/>
      <c r="O333" s="544" t="n"/>
    </row>
    <row r="334" customFormat="1" s="144">
      <c r="A334" s="338" t="inlineStr">
        <is>
          <t>E-4KF-670-W40-X00-Y1</t>
        </is>
      </c>
      <c r="B334" s="678" t="inlineStr">
        <is>
          <t>STIСK/СТИК "CHO KO-TE"®. Конфеты со вкусом "КОЛА" и взрывной карамелью вал 4 кг  УП1</t>
        </is>
      </c>
      <c r="C334" s="112" t="n">
        <v>4</v>
      </c>
      <c r="D334" s="112" t="n"/>
      <c r="E334" s="492" t="inlineStr">
        <is>
          <t>10 месяцев</t>
        </is>
      </c>
      <c r="F334" s="253" t="n">
        <v>0.012</v>
      </c>
      <c r="G334" s="254" t="n">
        <v>10</v>
      </c>
      <c r="H334" s="112" t="n">
        <v>100</v>
      </c>
      <c r="I334" s="112" t="n">
        <v>4</v>
      </c>
      <c r="J334" s="366" t="n">
        <v>4.5</v>
      </c>
      <c r="K334" s="578" t="n"/>
      <c r="L334" s="544" t="n"/>
      <c r="M334" s="544" t="n"/>
      <c r="N334" s="544" t="n"/>
      <c r="O334" s="544" t="n"/>
    </row>
    <row r="335" ht="15" customFormat="1" customHeight="1" s="144">
      <c r="A335" s="338" t="inlineStr">
        <is>
          <t>E-4KF-526-F01-X00-Y4</t>
        </is>
      </c>
      <c r="B335" s="678" t="inlineStr">
        <is>
          <t>STIСK/СТИК CHO KO-TE®. Конфеты Банан-Клубника Пакет 1 кг  УП4</t>
        </is>
      </c>
      <c r="C335" s="112" t="inlineStr">
        <is>
          <t>4*1</t>
        </is>
      </c>
      <c r="D335" s="112" t="n">
        <v>4</v>
      </c>
      <c r="E335" s="492" t="inlineStr">
        <is>
          <t>10 месяцев</t>
        </is>
      </c>
      <c r="F335" s="253" t="n">
        <v>0.012</v>
      </c>
      <c r="G335" s="254" t="n">
        <v>10</v>
      </c>
      <c r="H335" s="112" t="n">
        <v>100</v>
      </c>
      <c r="I335" s="112" t="n">
        <v>4</v>
      </c>
      <c r="J335" s="366" t="n">
        <v>4.5</v>
      </c>
      <c r="K335" s="578" t="n"/>
      <c r="L335" s="544" t="n"/>
      <c r="M335" s="544" t="n"/>
      <c r="N335" s="544" t="n"/>
      <c r="O335" s="544" t="n"/>
    </row>
    <row r="336" customFormat="1" s="144">
      <c r="A336" s="338" t="inlineStr">
        <is>
          <t>E-4KF-526-W40-X21-Y1</t>
        </is>
      </c>
      <c r="B336" s="678" t="inlineStr">
        <is>
          <t>STIСK/СТИК CHO KO-TE®. Конфеты Банан-Клубника вал 4 кг  УП1*</t>
        </is>
      </c>
      <c r="C336" s="112" t="n">
        <v>4</v>
      </c>
      <c r="D336" s="112" t="n"/>
      <c r="E336" s="492" t="inlineStr">
        <is>
          <t>10 месяцев</t>
        </is>
      </c>
      <c r="F336" s="253" t="n">
        <v>0.012</v>
      </c>
      <c r="G336" s="254" t="n">
        <v>10</v>
      </c>
      <c r="H336" s="112" t="n">
        <v>100</v>
      </c>
      <c r="I336" s="112" t="n">
        <v>4</v>
      </c>
      <c r="J336" s="366" t="n">
        <v>4.5</v>
      </c>
      <c r="K336" s="578" t="n"/>
      <c r="L336" s="544" t="n"/>
      <c r="M336" s="544" t="n"/>
      <c r="N336" s="544" t="n"/>
      <c r="O336" s="544" t="n"/>
    </row>
    <row r="337" customFormat="1" s="144">
      <c r="A337" s="338" t="inlineStr">
        <is>
          <t>E-4NK-676-W40-X00-Y1</t>
        </is>
      </c>
      <c r="B337" s="678" t="inlineStr">
        <is>
          <t>Набор конфет STIСK/СТИК "CHO KO-TE"® №1 вал 4 кг  УП1</t>
        </is>
      </c>
      <c r="C337" s="112" t="n">
        <v>4</v>
      </c>
      <c r="D337" s="112" t="n"/>
      <c r="E337" s="492" t="inlineStr">
        <is>
          <t>10 месяцев</t>
        </is>
      </c>
      <c r="F337" s="253" t="n">
        <v>0.012</v>
      </c>
      <c r="G337" s="254" t="n">
        <v>10</v>
      </c>
      <c r="H337" s="112" t="n">
        <v>100</v>
      </c>
      <c r="I337" s="112" t="n">
        <v>4</v>
      </c>
      <c r="J337" s="366" t="n">
        <v>4.5</v>
      </c>
      <c r="K337" s="578" t="n"/>
      <c r="L337" s="544" t="n"/>
      <c r="M337" s="544" t="n"/>
      <c r="N337" s="544" t="n"/>
      <c r="O337" s="544" t="n"/>
    </row>
    <row r="338" customFormat="1" s="144">
      <c r="A338" s="338" t="inlineStr">
        <is>
          <t>E-4NK-628-S24-X00-Y5</t>
        </is>
      </c>
      <c r="B338" s="678" t="inlineStr">
        <is>
          <t>CHO KO-TE®. Сувенирный набор кондитерских изделий Коробка 245 г  УП5*</t>
        </is>
      </c>
      <c r="C338" s="112" t="inlineStr">
        <is>
          <t>245 г</t>
        </is>
      </c>
      <c r="D338" s="112" t="n">
        <v>5</v>
      </c>
      <c r="E338" s="492" t="inlineStr">
        <is>
          <t>10 месяцев</t>
        </is>
      </c>
      <c r="F338" s="253" t="n">
        <v>0.007</v>
      </c>
      <c r="G338" s="254" t="n">
        <v>16</v>
      </c>
      <c r="H338" s="112" t="n">
        <v>160</v>
      </c>
      <c r="I338" s="112" t="n">
        <v>1.225</v>
      </c>
      <c r="J338" s="366" t="n">
        <v>1.225</v>
      </c>
      <c r="K338" s="578" t="n"/>
      <c r="L338" s="544" t="n"/>
      <c r="M338" s="544" t="n"/>
      <c r="N338" s="544" t="n"/>
      <c r="O338" s="544" t="n"/>
    </row>
    <row r="339" customFormat="1" s="144">
      <c r="A339" s="338" t="inlineStr">
        <is>
          <t>E-4KF-613-S86-X00-Y8</t>
        </is>
      </c>
      <c r="B339" s="678" t="inlineStr">
        <is>
          <t>CHO KO-TE® Молочный шоколад с начинкой со вкусом колы и со взрывной карамелью 43 г Шоубокс 20 шт  УП8</t>
        </is>
      </c>
      <c r="C339" s="112" t="inlineStr">
        <is>
          <t>43 гр *20</t>
        </is>
      </c>
      <c r="D339" s="112" t="n">
        <v>8</v>
      </c>
      <c r="E339" s="492" t="inlineStr">
        <is>
          <t>10 месяцев</t>
        </is>
      </c>
      <c r="F339" s="253" t="n">
        <v>0.014</v>
      </c>
      <c r="G339" s="254" t="n">
        <v>8</v>
      </c>
      <c r="H339" s="112" t="n">
        <v>72</v>
      </c>
      <c r="I339" s="112" t="n">
        <v>6.88</v>
      </c>
      <c r="J339" s="366" t="n">
        <v>7.87</v>
      </c>
      <c r="K339" s="578" t="n"/>
      <c r="L339" s="544" t="n"/>
      <c r="M339" s="544" t="n"/>
      <c r="N339" s="544" t="n"/>
      <c r="O339" s="544" t="n"/>
    </row>
    <row r="340" customFormat="1" s="144">
      <c r="A340" s="338" t="inlineStr">
        <is>
          <t>E-4KF-637-S13-X00-Y4</t>
        </is>
      </c>
      <c r="B340" s="678" t="inlineStr">
        <is>
          <t>CHO KO-TE® Молочный шоколад с молочной начинкой 42 г Шоубокс 30 шт  УП4</t>
        </is>
      </c>
      <c r="C340" s="112" t="inlineStr">
        <is>
          <t>42 гр * 30</t>
        </is>
      </c>
      <c r="D340" s="112" t="n">
        <v>4</v>
      </c>
      <c r="E340" s="492" t="inlineStr">
        <is>
          <t>10 месяцев</t>
        </is>
      </c>
      <c r="F340" s="253" t="n">
        <v>0.012</v>
      </c>
      <c r="G340" s="254" t="n">
        <v>12</v>
      </c>
      <c r="H340" s="112" t="n">
        <v>96</v>
      </c>
      <c r="I340" s="112" t="n">
        <v>5.04</v>
      </c>
      <c r="J340" s="366" t="n">
        <v>5.5</v>
      </c>
      <c r="K340" s="578" t="n"/>
      <c r="L340" s="544" t="n"/>
      <c r="M340" s="544" t="n"/>
      <c r="N340" s="544" t="n"/>
      <c r="O340" s="544" t="n"/>
    </row>
    <row r="341" ht="13.5" customFormat="1" customHeight="1" s="144" thickBot="1">
      <c r="A341" s="338" t="inlineStr">
        <is>
          <t>E-4KI-428-M43-X00-Y8</t>
        </is>
      </c>
      <c r="B341" s="678" t="inlineStr">
        <is>
          <t>Молочная плитка "CHO KO-TE"® Малина-Манго</t>
        </is>
      </c>
      <c r="C341" s="112" t="inlineStr">
        <is>
          <t>43 гр *20</t>
        </is>
      </c>
      <c r="D341" s="112" t="n">
        <v>8</v>
      </c>
      <c r="E341" s="492" t="inlineStr">
        <is>
          <t>10 месяцев</t>
        </is>
      </c>
      <c r="F341" s="253" t="n">
        <v>0.014</v>
      </c>
      <c r="G341" s="254" t="n">
        <v>8</v>
      </c>
      <c r="H341" s="112" t="n">
        <v>72</v>
      </c>
      <c r="I341" s="112" t="n">
        <v>6.88</v>
      </c>
      <c r="J341" s="366" t="n">
        <v>7.87</v>
      </c>
      <c r="K341" s="578" t="n"/>
      <c r="L341" s="544" t="n"/>
      <c r="M341" s="544" t="n"/>
      <c r="N341" s="544" t="n"/>
      <c r="O341" s="544" t="n"/>
    </row>
    <row r="342" customFormat="1" s="144">
      <c r="A342" s="338" t="n"/>
      <c r="B342" s="709" t="inlineStr">
        <is>
          <t>ЛФК-5</t>
        </is>
      </c>
      <c r="C342" s="1065" t="n"/>
      <c r="D342" s="1065" t="n"/>
      <c r="E342" s="607" t="n"/>
      <c r="F342" s="608" t="n"/>
      <c r="G342" s="609" t="n"/>
      <c r="H342" s="1065" t="n"/>
      <c r="I342" s="1065" t="n"/>
      <c r="J342" s="610" t="n"/>
      <c r="K342" s="578" t="n"/>
      <c r="L342" s="544" t="n"/>
      <c r="M342" s="544" t="n"/>
      <c r="N342" s="544" t="n"/>
      <c r="O342" s="544" t="n"/>
    </row>
    <row r="343" ht="13.5" customFormat="1" customHeight="1" s="144" thickBot="1">
      <c r="A343" s="338" t="n"/>
      <c r="B343" s="710" t="inlineStr">
        <is>
          <t>ЛДП</t>
        </is>
      </c>
      <c r="C343" s="611" t="n"/>
      <c r="D343" s="611" t="n"/>
      <c r="E343" s="612" t="n"/>
      <c r="F343" s="613" t="n"/>
      <c r="G343" s="614" t="n"/>
      <c r="H343" s="611" t="n"/>
      <c r="I343" s="611" t="n"/>
      <c r="J343" s="615" t="n"/>
      <c r="K343" s="578" t="n"/>
      <c r="L343" s="544" t="n"/>
      <c r="M343" s="544" t="n"/>
      <c r="N343" s="544" t="n"/>
      <c r="O343" s="544" t="n"/>
    </row>
    <row r="344" customFormat="1" s="144">
      <c r="A344" s="338" t="inlineStr">
        <is>
          <t>E-1DE-672-W30-X00-Y1</t>
        </is>
      </c>
      <c r="B344" s="678" t="inlineStr">
        <is>
          <t>Чудо-Чудное®. Десерт с какао Вишневый вал 3 кг  УП1</t>
        </is>
      </c>
      <c r="C344" s="112" t="n">
        <v>3</v>
      </c>
      <c r="D344" s="112" t="n"/>
      <c r="E344" s="492" t="inlineStr">
        <is>
          <t>10 месяцев</t>
        </is>
      </c>
      <c r="F344" s="253" t="n">
        <v>0.012</v>
      </c>
      <c r="G344" s="254" t="n">
        <v>10</v>
      </c>
      <c r="H344" s="112" t="n">
        <v>100</v>
      </c>
      <c r="I344" s="112" t="n">
        <v>3</v>
      </c>
      <c r="J344" s="366" t="n">
        <v>3.2</v>
      </c>
      <c r="K344" s="578" t="n"/>
      <c r="L344" s="544" t="n"/>
      <c r="M344" s="544" t="n"/>
      <c r="N344" s="544" t="n"/>
      <c r="O344" s="544" t="n"/>
    </row>
    <row r="345" customFormat="1" s="144">
      <c r="A345" s="338" t="inlineStr">
        <is>
          <t>E-1DE-672-F50-X00-Y8</t>
        </is>
      </c>
      <c r="B345" s="678" t="inlineStr">
        <is>
          <t>Чудо-Чудное®. Десерт с какао Вишневый пакет 500 г  УП8</t>
        </is>
      </c>
      <c r="C345" s="112" t="inlineStr">
        <is>
          <t>500 г</t>
        </is>
      </c>
      <c r="D345" s="112" t="n">
        <v>8</v>
      </c>
      <c r="E345" s="492" t="inlineStr">
        <is>
          <t>10 месяцев</t>
        </is>
      </c>
      <c r="F345" s="253" t="n">
        <v>0.017</v>
      </c>
      <c r="G345" s="254" t="n">
        <v>12</v>
      </c>
      <c r="H345" s="112" t="n">
        <v>72</v>
      </c>
      <c r="I345" s="112" t="n">
        <v>4</v>
      </c>
      <c r="J345" s="366" t="n">
        <v>4.49</v>
      </c>
      <c r="K345" s="578" t="n"/>
      <c r="L345" s="544" t="n"/>
      <c r="M345" s="544" t="n"/>
      <c r="N345" s="544" t="n"/>
      <c r="O345" s="544" t="n"/>
    </row>
    <row r="346" hidden="1" customFormat="1" s="144">
      <c r="A346" s="338" t="n"/>
      <c r="B346" s="678" t="inlineStr">
        <is>
          <t>КОРОЛЕВСКИЙ ВЫБОР® Десерт глазированный с кокосом вал 1,5 кг  УП1*</t>
        </is>
      </c>
      <c r="C346" s="112" t="n">
        <v>1.5</v>
      </c>
      <c r="D346" s="112" t="n"/>
      <c r="E346" s="492" t="inlineStr">
        <is>
          <t>10 месяцев</t>
        </is>
      </c>
      <c r="F346" s="253" t="n">
        <v>0.007</v>
      </c>
      <c r="G346" s="254" t="n">
        <v>16</v>
      </c>
      <c r="H346" s="112" t="n">
        <v>160</v>
      </c>
      <c r="I346" s="112" t="n">
        <v>1.5</v>
      </c>
      <c r="J346" s="366" t="n">
        <v>1.652</v>
      </c>
      <c r="K346" s="544" t="n"/>
      <c r="L346" s="544" t="n"/>
      <c r="M346" s="544" t="n"/>
      <c r="N346" s="544" t="n"/>
      <c r="O346" s="544" t="n"/>
    </row>
    <row r="347" customFormat="1" s="144">
      <c r="A347" s="338" t="inlineStr">
        <is>
          <t>E-4KF-502-F50-X19-Y10</t>
        </is>
      </c>
      <c r="B347" s="678" t="inlineStr">
        <is>
          <t>"Чудо-Чудное"®. Конфеты с печеньем и криспи Пакет 500 г  УП10</t>
        </is>
      </c>
      <c r="C347" s="112" t="inlineStr">
        <is>
          <t>500 г</t>
        </is>
      </c>
      <c r="D347" s="112" t="n">
        <v>10</v>
      </c>
      <c r="E347" s="492" t="inlineStr">
        <is>
          <t>10 месяцев</t>
        </is>
      </c>
      <c r="F347" s="253" t="n">
        <v>0.017</v>
      </c>
      <c r="G347" s="254" t="n">
        <v>12</v>
      </c>
      <c r="H347" s="112" t="n">
        <v>72</v>
      </c>
      <c r="I347" s="112" t="n">
        <v>5</v>
      </c>
      <c r="J347" s="366" t="n">
        <v>5.34</v>
      </c>
      <c r="K347" s="544" t="n"/>
      <c r="L347" s="544" t="n"/>
      <c r="M347" s="544" t="n"/>
      <c r="N347" s="544" t="n"/>
      <c r="O347" s="544" t="n"/>
    </row>
    <row r="348" customFormat="1" s="144">
      <c r="A348" s="338" t="inlineStr">
        <is>
          <t>E-4KF-675-W40-X00-Y1</t>
        </is>
      </c>
      <c r="B348" s="678" t="inlineStr">
        <is>
          <t>Чудо-Чудное®. Конфеты с печеньем и криспи вал 4 кг  УП1*</t>
        </is>
      </c>
      <c r="C348" s="112" t="n">
        <v>4</v>
      </c>
      <c r="D348" s="112" t="n"/>
      <c r="E348" s="492" t="inlineStr">
        <is>
          <t>10 месяцев</t>
        </is>
      </c>
      <c r="F348" s="253" t="n">
        <v>0.012</v>
      </c>
      <c r="G348" s="254" t="n">
        <v>10</v>
      </c>
      <c r="H348" s="112" t="n">
        <v>100</v>
      </c>
      <c r="I348" s="112" t="n">
        <v>4</v>
      </c>
      <c r="J348" s="366" t="n">
        <v>4.5</v>
      </c>
      <c r="K348" s="544" t="n"/>
      <c r="L348" s="544" t="n"/>
      <c r="M348" s="544" t="n"/>
      <c r="N348" s="544" t="n"/>
      <c r="O348" s="544" t="n"/>
    </row>
    <row r="349" customFormat="1" s="144">
      <c r="A349" s="338" t="inlineStr">
        <is>
          <t>E-1DE-746-W40-X00-Y1</t>
        </is>
      </c>
      <c r="B349" s="678" t="inlineStr">
        <is>
          <t>BON BONEL®. Десерт МИНИ с карамелью вал 4 кг  УП1*</t>
        </is>
      </c>
      <c r="C349" s="112" t="n">
        <v>4</v>
      </c>
      <c r="D349" s="112" t="n"/>
      <c r="E349" s="492" t="inlineStr">
        <is>
          <t>12 месяцев</t>
        </is>
      </c>
      <c r="F349" s="253" t="n">
        <v>0.012</v>
      </c>
      <c r="G349" s="254" t="n">
        <v>10</v>
      </c>
      <c r="H349" s="112" t="n">
        <v>100</v>
      </c>
      <c r="I349" s="112" t="n">
        <v>4</v>
      </c>
      <c r="J349" s="366" t="n">
        <v>4.5</v>
      </c>
      <c r="K349" s="544" t="n"/>
      <c r="L349" s="544" t="n"/>
      <c r="M349" s="544" t="n"/>
      <c r="N349" s="544" t="n"/>
      <c r="O349" s="544" t="n"/>
    </row>
    <row r="350" customFormat="1" s="144">
      <c r="A350" s="338" t="inlineStr">
        <is>
          <t>E-1DE-746-P00-X00-Y4</t>
        </is>
      </c>
      <c r="B350" s="678" t="inlineStr">
        <is>
          <t>BON BONEL®. Десерт МИНИ с карамелью Пакет 1 кг  УП4*</t>
        </is>
      </c>
      <c r="C350" s="112" t="inlineStr">
        <is>
          <t>4*1</t>
        </is>
      </c>
      <c r="D350" s="112" t="n">
        <v>4</v>
      </c>
      <c r="E350" s="492" t="inlineStr">
        <is>
          <t>12 месяцев</t>
        </is>
      </c>
      <c r="F350" s="253" t="n">
        <v>0.017</v>
      </c>
      <c r="G350" s="254" t="n">
        <v>10</v>
      </c>
      <c r="H350" s="112" t="n">
        <v>100</v>
      </c>
      <c r="I350" s="112" t="n">
        <v>4</v>
      </c>
      <c r="J350" s="366" t="n">
        <v>4.76</v>
      </c>
      <c r="K350" s="544" t="n"/>
      <c r="L350" s="544" t="n"/>
      <c r="M350" s="544" t="n"/>
      <c r="N350" s="544" t="n"/>
      <c r="O350" s="544" t="n"/>
    </row>
    <row r="351" customFormat="1" s="144">
      <c r="A351" s="338" t="inlineStr">
        <is>
          <t>E-4KF-774-W40-X00-Y1</t>
        </is>
      </c>
      <c r="B351" s="678" t="inlineStr">
        <is>
          <t>BON BONEL®. Десерт МИНИ с карамелью и арахисом вал 4 кг  УП1*</t>
        </is>
      </c>
      <c r="C351" s="112" t="n">
        <v>4</v>
      </c>
      <c r="D351" s="112" t="n"/>
      <c r="E351" s="492" t="inlineStr">
        <is>
          <t>12 месяцев</t>
        </is>
      </c>
      <c r="F351" s="253" t="n">
        <v>0.012</v>
      </c>
      <c r="G351" s="254" t="n">
        <v>10</v>
      </c>
      <c r="H351" s="112" t="n">
        <v>100</v>
      </c>
      <c r="I351" s="112" t="n">
        <v>4</v>
      </c>
      <c r="J351" s="366" t="n">
        <v>4.5</v>
      </c>
      <c r="K351" s="544" t="n"/>
      <c r="L351" s="544" t="n"/>
      <c r="M351" s="544" t="n"/>
      <c r="N351" s="544" t="n"/>
      <c r="O351" s="544" t="n"/>
    </row>
    <row r="352" customFormat="1" s="144">
      <c r="A352" s="338" t="inlineStr">
        <is>
          <t>E-4KF-774-P00-X00-Y4</t>
        </is>
      </c>
      <c r="B352" s="678" t="inlineStr">
        <is>
          <t>BON BONEL®. Десерт МИНИ с карамелью и арахисом Пакет 1 кг  УП4*</t>
        </is>
      </c>
      <c r="C352" s="112" t="inlineStr">
        <is>
          <t>4*1</t>
        </is>
      </c>
      <c r="D352" s="112" t="n">
        <v>4</v>
      </c>
      <c r="E352" s="492" t="inlineStr">
        <is>
          <t>12 месяцев</t>
        </is>
      </c>
      <c r="F352" s="253" t="n">
        <v>0.017</v>
      </c>
      <c r="G352" s="254" t="n">
        <v>10</v>
      </c>
      <c r="H352" s="112" t="n">
        <v>100</v>
      </c>
      <c r="I352" s="112" t="n">
        <v>4</v>
      </c>
      <c r="J352" s="366" t="n">
        <v>4.76</v>
      </c>
      <c r="K352" s="544" t="n"/>
      <c r="L352" s="544" t="n"/>
      <c r="M352" s="544" t="n"/>
      <c r="N352" s="544" t="n"/>
      <c r="O352" s="544" t="n"/>
    </row>
    <row r="353" customFormat="1" s="144">
      <c r="A353" s="338" t="inlineStr">
        <is>
          <t>E-4NK-775-W40-X00-Y1</t>
        </is>
      </c>
      <c r="B353" s="678" t="inlineStr">
        <is>
          <t>BON BONEL®. НАБОР Десертов МИНИ вал 4 кг  УП1*</t>
        </is>
      </c>
      <c r="C353" s="112" t="n">
        <v>4</v>
      </c>
      <c r="D353" s="112" t="n"/>
      <c r="E353" s="492" t="inlineStr">
        <is>
          <t>12 месяцев</t>
        </is>
      </c>
      <c r="F353" s="253" t="n">
        <v>0.012</v>
      </c>
      <c r="G353" s="254" t="n">
        <v>10</v>
      </c>
      <c r="H353" s="112" t="n">
        <v>100</v>
      </c>
      <c r="I353" s="112" t="n">
        <v>4</v>
      </c>
      <c r="J353" s="366" t="n">
        <v>4.5</v>
      </c>
      <c r="K353" s="544" t="n"/>
      <c r="L353" s="544" t="n"/>
      <c r="M353" s="544" t="n"/>
      <c r="N353" s="544" t="n"/>
      <c r="O353" s="544" t="n"/>
    </row>
    <row r="354" customFormat="1" s="144">
      <c r="A354" s="338" t="inlineStr">
        <is>
          <t>E-1DE-747-W40-X00-Y1</t>
        </is>
      </c>
      <c r="B354" s="678" t="inlineStr">
        <is>
          <t>BON BONEL®. Десерт МИНИ с карамелью и печеньем с какао вал 4 кг  УП1*</t>
        </is>
      </c>
      <c r="C354" s="112" t="n">
        <v>4</v>
      </c>
      <c r="D354" s="112" t="n"/>
      <c r="E354" s="492" t="inlineStr">
        <is>
          <t>12 месяцев</t>
        </is>
      </c>
      <c r="F354" s="253" t="n">
        <v>0.012</v>
      </c>
      <c r="G354" s="254" t="n">
        <v>10</v>
      </c>
      <c r="H354" s="112" t="n">
        <v>100</v>
      </c>
      <c r="I354" s="112" t="n">
        <v>4</v>
      </c>
      <c r="J354" s="366" t="n">
        <v>4.5</v>
      </c>
      <c r="K354" s="544" t="n"/>
      <c r="L354" s="544" t="n"/>
      <c r="M354" s="544" t="n"/>
      <c r="N354" s="544" t="n"/>
      <c r="O354" s="544" t="n"/>
    </row>
    <row r="355" customFormat="1" s="144">
      <c r="A355" s="338" t="inlineStr">
        <is>
          <t>E-1DE-747-P00-X00-Y4</t>
        </is>
      </c>
      <c r="B355" s="678" t="inlineStr">
        <is>
          <t>BON BONEL®. Десерт МИНИ с карамелью и печеньем с какао Пакет 1 кг  УП4*</t>
        </is>
      </c>
      <c r="C355" s="112" t="inlineStr">
        <is>
          <t>4*1</t>
        </is>
      </c>
      <c r="D355" s="112" t="n">
        <v>4</v>
      </c>
      <c r="E355" s="492" t="inlineStr">
        <is>
          <t>12 месяцев</t>
        </is>
      </c>
      <c r="F355" s="253" t="n">
        <v>0.017</v>
      </c>
      <c r="G355" s="254" t="n">
        <v>10</v>
      </c>
      <c r="H355" s="112" t="n">
        <v>100</v>
      </c>
      <c r="I355" s="112" t="n">
        <v>4</v>
      </c>
      <c r="J355" s="366" t="n">
        <v>4.76</v>
      </c>
      <c r="K355" s="544" t="n"/>
      <c r="L355" s="544" t="n"/>
      <c r="M355" s="544" t="n"/>
      <c r="N355" s="544" t="n"/>
      <c r="O355" s="544" t="n"/>
    </row>
    <row r="356" customFormat="1" s="144">
      <c r="A356" s="338" t="inlineStr">
        <is>
          <t>E-4KF-751-W25-X00-Y1</t>
        </is>
      </c>
      <c r="B356" s="678" t="inlineStr">
        <is>
          <t>КОРОЛЕВСКИЙ ВЫБОР® Десерт глазированный с арахисом вал 2,5 кг  УП1*</t>
        </is>
      </c>
      <c r="C356" s="112" t="n">
        <v>2.5</v>
      </c>
      <c r="D356" s="112" t="n"/>
      <c r="E356" s="492" t="inlineStr">
        <is>
          <t>10 месяцев</t>
        </is>
      </c>
      <c r="F356" s="253" t="n">
        <v>0.012</v>
      </c>
      <c r="G356" s="254" t="n">
        <v>10</v>
      </c>
      <c r="H356" s="112" t="n">
        <v>100</v>
      </c>
      <c r="I356" s="112" t="n">
        <v>2.5</v>
      </c>
      <c r="J356" s="366" t="n">
        <v>2.95</v>
      </c>
      <c r="K356" s="544" t="n"/>
      <c r="L356" s="544" t="n"/>
      <c r="M356" s="544" t="n"/>
      <c r="N356" s="544" t="n"/>
      <c r="O356" s="544" t="n"/>
    </row>
    <row r="357" customFormat="1" s="144">
      <c r="A357" s="338" t="inlineStr">
        <is>
          <t>E-4KF-751-P50-X00-Y6</t>
        </is>
      </c>
      <c r="B357" s="678" t="inlineStr">
        <is>
          <t>КОРОЛЕВСКИЙ ВЫБОР® Десерт глазированный с арахисом Пакет 500 г  УП6</t>
        </is>
      </c>
      <c r="C357" s="112" t="inlineStr">
        <is>
          <t>500 г</t>
        </is>
      </c>
      <c r="D357" s="112" t="n">
        <v>6</v>
      </c>
      <c r="E357" s="492" t="inlineStr">
        <is>
          <t>10 месяцев</t>
        </is>
      </c>
      <c r="F357" s="253" t="n">
        <v>0.017</v>
      </c>
      <c r="G357" s="254" t="n">
        <v>12</v>
      </c>
      <c r="H357" s="112" t="n">
        <v>72</v>
      </c>
      <c r="I357" s="112" t="n">
        <v>3</v>
      </c>
      <c r="J357" s="366" t="n">
        <v>3.35</v>
      </c>
      <c r="K357" s="544" t="n"/>
      <c r="L357" s="544" t="n"/>
      <c r="M357" s="544" t="n"/>
      <c r="N357" s="544" t="n"/>
      <c r="O357" s="544" t="n"/>
    </row>
    <row r="358" customFormat="1" s="144">
      <c r="A358" s="338" t="inlineStr">
        <is>
          <t>E-4KF-750-W25-X00-Y1</t>
        </is>
      </c>
      <c r="B358" s="678" t="inlineStr">
        <is>
          <t>КОРОЛЕВСКИЙ ВЫБОР® Десерт глазированный с кокосом вал 2,5 кг  УП1*</t>
        </is>
      </c>
      <c r="C358" s="112" t="n">
        <v>2.5</v>
      </c>
      <c r="D358" s="112" t="n"/>
      <c r="E358" s="492" t="inlineStr">
        <is>
          <t>10 месяцев</t>
        </is>
      </c>
      <c r="F358" s="253" t="n">
        <v>0.012</v>
      </c>
      <c r="G358" s="254" t="n">
        <v>10</v>
      </c>
      <c r="H358" s="112" t="n">
        <v>100</v>
      </c>
      <c r="I358" s="112" t="n">
        <v>2.5</v>
      </c>
      <c r="J358" s="366" t="n">
        <v>2.95</v>
      </c>
      <c r="K358" s="544" t="n"/>
      <c r="L358" s="544" t="n"/>
      <c r="M358" s="544" t="n"/>
      <c r="N358" s="544" t="n"/>
      <c r="O358" s="544" t="n"/>
    </row>
    <row r="359" customFormat="1" s="144">
      <c r="A359" s="338" t="inlineStr">
        <is>
          <t>E-4KF-750-P50-X00-Y6</t>
        </is>
      </c>
      <c r="B359" s="678" t="inlineStr">
        <is>
          <t>КОРОЛЕВСКИЙ ВЫБОР® Десерт глазированный с кокосом Пакет  500 г  УП6</t>
        </is>
      </c>
      <c r="C359" s="112" t="inlineStr">
        <is>
          <t>500 г</t>
        </is>
      </c>
      <c r="D359" s="112" t="n">
        <v>6</v>
      </c>
      <c r="E359" s="492" t="inlineStr">
        <is>
          <t>10 месяцев</t>
        </is>
      </c>
      <c r="F359" s="253" t="n">
        <v>0.017</v>
      </c>
      <c r="G359" s="254" t="n">
        <v>12</v>
      </c>
      <c r="H359" s="112" t="n">
        <v>72</v>
      </c>
      <c r="I359" s="112" t="n">
        <v>3</v>
      </c>
      <c r="J359" s="366" t="n">
        <v>3.35</v>
      </c>
      <c r="K359" s="544" t="n"/>
      <c r="L359" s="544" t="n"/>
      <c r="M359" s="544" t="n"/>
      <c r="N359" s="544" t="n"/>
      <c r="O359" s="544" t="n"/>
    </row>
    <row r="360" customFormat="1" s="144">
      <c r="A360" s="338" t="inlineStr">
        <is>
          <t>E-4KF-752-W25-X00-Y1</t>
        </is>
      </c>
      <c r="B360" s="678" t="inlineStr">
        <is>
          <t>КОРОЛЕВСКИЙ ВЫБОР® Десерт глазированный со вкусом шоколадного брауни вал 2,5 кг  УП1*</t>
        </is>
      </c>
      <c r="C360" s="112" t="n">
        <v>2.5</v>
      </c>
      <c r="D360" s="112" t="n"/>
      <c r="E360" s="492" t="inlineStr">
        <is>
          <t>10 месяцев</t>
        </is>
      </c>
      <c r="F360" s="253" t="n">
        <v>0.012</v>
      </c>
      <c r="G360" s="254" t="n">
        <v>10</v>
      </c>
      <c r="H360" s="112" t="n">
        <v>100</v>
      </c>
      <c r="I360" s="112" t="n">
        <v>2.5</v>
      </c>
      <c r="J360" s="366" t="n">
        <v>2.95</v>
      </c>
      <c r="K360" s="544" t="n"/>
      <c r="L360" s="544" t="n"/>
      <c r="M360" s="544" t="n"/>
      <c r="N360" s="544" t="n"/>
      <c r="O360" s="544" t="n"/>
    </row>
    <row r="361" customFormat="1" s="144">
      <c r="A361" s="338" t="inlineStr">
        <is>
          <t>E-4KF-752-P50-X00-Y6</t>
        </is>
      </c>
      <c r="B361" s="678" t="inlineStr">
        <is>
          <t>КОРОЛЕВСКИЙ ВЫБОР® Десерт глазированный со вкусом шоколадного брауни Пакет 500 г  УП6</t>
        </is>
      </c>
      <c r="C361" s="112" t="inlineStr">
        <is>
          <t>500 г</t>
        </is>
      </c>
      <c r="D361" s="112" t="n">
        <v>6</v>
      </c>
      <c r="E361" s="492" t="inlineStr">
        <is>
          <t>10 месяцев</t>
        </is>
      </c>
      <c r="F361" s="253" t="n">
        <v>0.017</v>
      </c>
      <c r="G361" s="254" t="n">
        <v>12</v>
      </c>
      <c r="H361" s="112" t="n">
        <v>72</v>
      </c>
      <c r="I361" s="112" t="n">
        <v>3</v>
      </c>
      <c r="J361" s="366" t="n">
        <v>3.35</v>
      </c>
      <c r="K361" s="544" t="n"/>
      <c r="L361" s="544" t="n"/>
      <c r="M361" s="544" t="n"/>
      <c r="N361" s="544" t="n"/>
      <c r="O361" s="544" t="n"/>
    </row>
    <row r="362" customFormat="1" s="144">
      <c r="A362" s="338" t="inlineStr">
        <is>
          <t>E-4NK-779-W25-X00-Y1</t>
        </is>
      </c>
      <c r="B362" s="678" t="inlineStr">
        <is>
          <t>КОРОЛЕВСКИЙ ВЫБОР® Набор десертов вал 2,5 кг  УП1*</t>
        </is>
      </c>
      <c r="C362" s="112" t="n">
        <v>2.5</v>
      </c>
      <c r="D362" s="112" t="n"/>
      <c r="E362" s="492" t="inlineStr">
        <is>
          <t>10 месяцев</t>
        </is>
      </c>
      <c r="F362" s="253" t="n">
        <v>0.012</v>
      </c>
      <c r="G362" s="254" t="n">
        <v>10</v>
      </c>
      <c r="H362" s="112" t="n">
        <v>100</v>
      </c>
      <c r="I362" s="112" t="n">
        <v>2.5</v>
      </c>
      <c r="J362" s="366" t="n">
        <v>2.95</v>
      </c>
      <c r="K362" s="544" t="n"/>
      <c r="L362" s="544" t="n"/>
      <c r="M362" s="544" t="n"/>
      <c r="N362" s="544" t="n"/>
      <c r="O362" s="544" t="n"/>
    </row>
    <row r="363" customFormat="1" s="144">
      <c r="A363" s="338" t="inlineStr">
        <is>
          <t>E-4KF-496-K17-X00-Y13</t>
        </is>
      </c>
      <c r="B363" s="678" t="inlineStr">
        <is>
          <t>QVINTO®. ДЕСЕРТ С КАКАО АПЕЛЬСИНОВЫЙ коробка (1 уп = 6 шт*29 гр*13 кор)</t>
        </is>
      </c>
      <c r="C363" s="112" t="inlineStr">
        <is>
          <t>29 г</t>
        </is>
      </c>
      <c r="D363" s="112" t="n">
        <v>78</v>
      </c>
      <c r="E363" s="492" t="inlineStr">
        <is>
          <t>10 месяцев</t>
        </is>
      </c>
      <c r="F363" s="253" t="n">
        <v>0.008999999999999999</v>
      </c>
      <c r="G363" s="254" t="n">
        <v>15</v>
      </c>
      <c r="H363" s="112" t="n">
        <v>120</v>
      </c>
      <c r="I363" s="112" t="n">
        <v>2.26</v>
      </c>
      <c r="J363" s="366" t="n">
        <v>2.98</v>
      </c>
      <c r="K363" s="544" t="n"/>
      <c r="L363" s="544" t="n"/>
      <c r="M363" s="544" t="n"/>
      <c r="N363" s="544" t="n"/>
      <c r="O363" s="544" t="n"/>
    </row>
    <row r="364" customFormat="1" s="144">
      <c r="A364" s="338" t="inlineStr">
        <is>
          <t>E-4KF-496-S61-X00-Y4</t>
        </is>
      </c>
      <c r="B364" s="678" t="inlineStr">
        <is>
          <t>QVINTO®. ДЕСЕРТ С КАКАО АПЕЛЬСИНОВЫЙ шоубокс (1 уп=4 шоубокса*21 шт*29 гр.)</t>
        </is>
      </c>
      <c r="C364" s="112" t="inlineStr">
        <is>
          <t>29 г</t>
        </is>
      </c>
      <c r="D364" s="112" t="n">
        <v>84</v>
      </c>
      <c r="E364" s="492" t="inlineStr">
        <is>
          <t>10 месяцев</t>
        </is>
      </c>
      <c r="F364" s="253" t="n">
        <v>0.008999999999999999</v>
      </c>
      <c r="G364" s="254" t="n">
        <v>15</v>
      </c>
      <c r="H364" s="112" t="n">
        <v>120</v>
      </c>
      <c r="I364" s="112" t="n">
        <v>2.26</v>
      </c>
      <c r="J364" s="366" t="n">
        <v>2.98</v>
      </c>
      <c r="K364" s="544" t="n"/>
      <c r="L364" s="544" t="n"/>
      <c r="M364" s="544" t="n"/>
      <c r="N364" s="544" t="n"/>
      <c r="O364" s="544" t="n"/>
    </row>
    <row r="365" customFormat="1" s="144">
      <c r="A365" s="338" t="inlineStr">
        <is>
          <t>E-4KF-495-K18-X00-Y13</t>
        </is>
      </c>
      <c r="B365" s="678" t="inlineStr">
        <is>
          <t>QVINTO®. ДЕСЕРТ С КАРАМЕЛЬЮ и КРАНЧАМИ коробка (1 уп = 6 шт*30 гр*13 кор)</t>
        </is>
      </c>
      <c r="C365" s="112" t="inlineStr">
        <is>
          <t>30 г</t>
        </is>
      </c>
      <c r="D365" s="112" t="n">
        <v>78</v>
      </c>
      <c r="E365" s="492" t="inlineStr">
        <is>
          <t>10 месяцев</t>
        </is>
      </c>
      <c r="F365" s="253" t="n">
        <v>0.008999999999999999</v>
      </c>
      <c r="G365" s="254" t="n">
        <v>15</v>
      </c>
      <c r="H365" s="112" t="n">
        <v>120</v>
      </c>
      <c r="I365" s="112" t="n">
        <v>2.43</v>
      </c>
      <c r="J365" s="366" t="n">
        <v>3.08</v>
      </c>
      <c r="K365" s="544" t="n"/>
      <c r="L365" s="544" t="n"/>
      <c r="M365" s="544" t="n"/>
      <c r="N365" s="544" t="n"/>
      <c r="O365" s="544" t="n"/>
    </row>
    <row r="366" customFormat="1" s="144">
      <c r="A366" s="338" t="n"/>
      <c r="B366" s="711" t="inlineStr">
        <is>
          <t>ЛЖК</t>
        </is>
      </c>
      <c r="C366" s="112" t="n"/>
      <c r="D366" s="112" t="n"/>
      <c r="E366" s="492" t="n"/>
      <c r="F366" s="253" t="n"/>
      <c r="G366" s="254" t="n"/>
      <c r="H366" s="112" t="n"/>
      <c r="I366" s="112" t="n"/>
      <c r="J366" s="366" t="n"/>
      <c r="K366" s="544" t="n"/>
      <c r="L366" s="544" t="n"/>
      <c r="M366" s="544" t="n"/>
      <c r="N366" s="544" t="n"/>
      <c r="O366" s="544" t="n"/>
    </row>
    <row r="367" customFormat="1" s="144">
      <c r="A367" s="338" t="inlineStr">
        <is>
          <t>E-4KZ-137-F20-X00-Y10</t>
        </is>
      </c>
      <c r="B367" s="678" t="inlineStr">
        <is>
          <t xml:space="preserve">Конфеты жевательные Набор "SWEETY!" пакет 200 г </t>
        </is>
      </c>
      <c r="C367" s="112" t="inlineStr">
        <is>
          <t>200 гр</t>
        </is>
      </c>
      <c r="D367" s="112" t="n">
        <v>10</v>
      </c>
      <c r="E367" s="492" t="inlineStr">
        <is>
          <t>12 месяцев</t>
        </is>
      </c>
      <c r="F367" s="253" t="n">
        <v>0.011</v>
      </c>
      <c r="G367" s="254" t="n">
        <v>15</v>
      </c>
      <c r="H367" s="112" t="n">
        <v>105</v>
      </c>
      <c r="I367" s="112" t="n">
        <v>2</v>
      </c>
      <c r="J367" s="366" t="n">
        <v>2.47</v>
      </c>
      <c r="K367" s="544" t="n"/>
      <c r="L367" s="544" t="n"/>
      <c r="M367" s="544" t="n"/>
      <c r="N367" s="544" t="n"/>
      <c r="O367" s="544" t="n"/>
    </row>
    <row r="368" customFormat="1" s="144">
      <c r="A368" s="338" t="inlineStr">
        <is>
          <t>E-4KZ-137-F50-X00-Y10</t>
        </is>
      </c>
      <c r="B368" s="678" t="inlineStr">
        <is>
          <t xml:space="preserve">Набор жевательных конфет "SWEETY!" Пакет 500 г </t>
        </is>
      </c>
      <c r="C368" s="112" t="inlineStr">
        <is>
          <t>500 гр</t>
        </is>
      </c>
      <c r="D368" s="112" t="n">
        <v>10</v>
      </c>
      <c r="E368" s="492" t="inlineStr">
        <is>
          <t>12 месяцев</t>
        </is>
      </c>
      <c r="F368" s="253" t="n">
        <v>0.017</v>
      </c>
      <c r="G368" s="254" t="n">
        <v>12</v>
      </c>
      <c r="H368" s="112" t="n">
        <v>72</v>
      </c>
      <c r="I368" s="112" t="n">
        <v>5</v>
      </c>
      <c r="J368" s="366" t="n">
        <v>5.42</v>
      </c>
      <c r="K368" s="544" t="n"/>
      <c r="L368" s="544" t="n"/>
      <c r="M368" s="544" t="n"/>
      <c r="N368" s="544" t="n"/>
      <c r="O368" s="544" t="n"/>
    </row>
    <row r="369" customFormat="1" s="144">
      <c r="A369" s="338" t="inlineStr">
        <is>
          <t>E-4KF-137-W40-X00-Y1</t>
        </is>
      </c>
      <c r="B369" s="678" t="inlineStr">
        <is>
          <t>Набор жевательных конфет "SWEETY!" вал 4 кг  УП1</t>
        </is>
      </c>
      <c r="C369" s="112" t="n">
        <v>4</v>
      </c>
      <c r="D369" s="112" t="n"/>
      <c r="E369" s="492" t="inlineStr">
        <is>
          <t>12 месяцев</t>
        </is>
      </c>
      <c r="F369" s="253" t="n">
        <v>0.012</v>
      </c>
      <c r="G369" s="254" t="n">
        <v>10</v>
      </c>
      <c r="H369" s="112" t="n">
        <v>100</v>
      </c>
      <c r="I369" s="112" t="n">
        <v>4</v>
      </c>
      <c r="J369" s="366" t="n">
        <v>4.5</v>
      </c>
      <c r="K369" s="544" t="n"/>
      <c r="L369" s="544" t="n"/>
      <c r="M369" s="544" t="n"/>
      <c r="N369" s="544" t="n"/>
      <c r="O369" s="544" t="n"/>
    </row>
    <row r="370" customFormat="1" s="144">
      <c r="A370" s="338" t="inlineStr">
        <is>
          <t>E-4NK-748-P18-X00-Y10</t>
        </is>
      </c>
      <c r="B370" s="678" t="inlineStr">
        <is>
          <t xml:space="preserve"> SWEETY! КИСЛЫЙ МИКС Набор жевательных конфет Пакет 180 г  УП10</t>
        </is>
      </c>
      <c r="C370" s="112" t="inlineStr">
        <is>
          <t>180 гр</t>
        </is>
      </c>
      <c r="D370" s="112" t="n">
        <v>10</v>
      </c>
      <c r="E370" s="492" t="inlineStr">
        <is>
          <t>12 месяцев</t>
        </is>
      </c>
      <c r="F370" s="253" t="n">
        <v>0.011</v>
      </c>
      <c r="G370" s="254" t="n">
        <v>15</v>
      </c>
      <c r="H370" s="112" t="n">
        <v>120</v>
      </c>
      <c r="I370" s="112" t="n">
        <v>1.8</v>
      </c>
      <c r="J370" s="366" t="n">
        <v>2.01</v>
      </c>
      <c r="K370" s="544" t="n"/>
      <c r="L370" s="544" t="n"/>
      <c r="M370" s="544" t="n"/>
      <c r="N370" s="544" t="n"/>
      <c r="O370" s="544" t="n"/>
    </row>
    <row r="371" customFormat="1" s="144">
      <c r="A371" s="338" t="inlineStr">
        <is>
          <t>E-4KF-523-F50-X00-Y7</t>
        </is>
      </c>
      <c r="B371" s="678" t="inlineStr">
        <is>
          <t>Белый Мишка® Конфеты неглазированные с дробленым арахисом Пакет 500 г  УП7</t>
        </is>
      </c>
      <c r="C371" s="112" t="inlineStr">
        <is>
          <t>500 гр</t>
        </is>
      </c>
      <c r="D371" s="112" t="n">
        <v>7</v>
      </c>
      <c r="E371" s="492" t="inlineStr">
        <is>
          <t>12 месяцев</t>
        </is>
      </c>
      <c r="F371" s="253" t="n">
        <v>0.012</v>
      </c>
      <c r="G371" s="254" t="n">
        <v>10</v>
      </c>
      <c r="H371" s="112" t="n">
        <v>100</v>
      </c>
      <c r="I371" s="112" t="n">
        <v>3.5</v>
      </c>
      <c r="J371" s="366" t="n">
        <v>4</v>
      </c>
      <c r="K371" s="544" t="n"/>
      <c r="L371" s="544" t="n"/>
      <c r="M371" s="544" t="n"/>
      <c r="N371" s="544" t="n"/>
      <c r="O371" s="544" t="n"/>
    </row>
    <row r="372" customFormat="1" s="144">
      <c r="A372" s="338" t="inlineStr">
        <is>
          <t>E-4KF-451-P50-X00-Y7</t>
        </is>
      </c>
      <c r="B372" s="678" t="inlineStr">
        <is>
          <t xml:space="preserve">Конфеты неглазированные "Белый Мишка" пакет 500 г </t>
        </is>
      </c>
      <c r="C372" s="112" t="inlineStr">
        <is>
          <t>500 гр</t>
        </is>
      </c>
      <c r="D372" s="112" t="n">
        <v>7</v>
      </c>
      <c r="E372" s="492" t="inlineStr">
        <is>
          <t>12 месяцев</t>
        </is>
      </c>
      <c r="F372" s="253" t="n">
        <v>0.012</v>
      </c>
      <c r="G372" s="254" t="n">
        <v>10</v>
      </c>
      <c r="H372" s="112" t="n">
        <v>100</v>
      </c>
      <c r="I372" s="112" t="n">
        <v>3.5</v>
      </c>
      <c r="J372" s="366" t="n">
        <v>4</v>
      </c>
      <c r="K372" s="544" t="n"/>
      <c r="L372" s="544" t="n"/>
      <c r="M372" s="544" t="n"/>
      <c r="N372" s="544" t="n"/>
      <c r="O372" s="544" t="n"/>
    </row>
    <row r="373" customFormat="1" s="144">
      <c r="A373" s="338" t="inlineStr">
        <is>
          <t>E-4NK-717-P20-X00-Y10</t>
        </is>
      </c>
      <c r="B373" s="935" t="inlineStr">
        <is>
          <t>ESSEN®. Набор ириса сливочного Пакет 200 г  УП10*</t>
        </is>
      </c>
      <c r="C373" s="112" t="inlineStr">
        <is>
          <t>200 гр</t>
        </is>
      </c>
      <c r="D373" s="112" t="n">
        <v>10</v>
      </c>
      <c r="E373" s="492" t="inlineStr">
        <is>
          <t>12 месяцев</t>
        </is>
      </c>
      <c r="F373" s="253" t="n">
        <v>0.011</v>
      </c>
      <c r="G373" s="254" t="n">
        <v>15</v>
      </c>
      <c r="H373" s="112" t="n">
        <v>105</v>
      </c>
      <c r="I373" s="112" t="n">
        <v>2</v>
      </c>
      <c r="J373" s="366" t="n">
        <v>2.5</v>
      </c>
      <c r="K373" s="578" t="n"/>
      <c r="L373" s="544" t="n"/>
      <c r="M373" s="544" t="n"/>
      <c r="N373" s="544" t="n"/>
      <c r="O373" s="544" t="n"/>
    </row>
    <row r="374" customFormat="1" s="144">
      <c r="A374" s="338" t="inlineStr">
        <is>
          <t>E-4IR-666-F50-X00-Y10</t>
        </is>
      </c>
      <c r="B374" s="734" t="inlineStr">
        <is>
          <t>ESSEN®. ИРИС сливочный Пакет 500 г  УП10</t>
        </is>
      </c>
      <c r="C374" s="112" t="inlineStr">
        <is>
          <t xml:space="preserve">500 г </t>
        </is>
      </c>
      <c r="D374" s="112" t="n">
        <v>10</v>
      </c>
      <c r="E374" s="492" t="inlineStr">
        <is>
          <t>12 месяцев</t>
        </is>
      </c>
      <c r="F374" s="253" t="n">
        <v>0.017</v>
      </c>
      <c r="G374" s="254" t="n">
        <v>12</v>
      </c>
      <c r="H374" s="112" t="n">
        <v>72</v>
      </c>
      <c r="I374" s="112" t="n">
        <v>5</v>
      </c>
      <c r="J374" s="908" t="n">
        <v>5.34</v>
      </c>
      <c r="K374" s="578" t="n"/>
      <c r="L374" s="544" t="n"/>
      <c r="M374" s="544" t="n"/>
      <c r="N374" s="544" t="n"/>
      <c r="O374" s="544" t="n"/>
    </row>
    <row r="375" customFormat="1" s="144">
      <c r="A375" s="338" t="inlineStr">
        <is>
          <t>E-4IR-666-W40-X00-Y1</t>
        </is>
      </c>
      <c r="B375" s="734" t="inlineStr">
        <is>
          <t>ESSEN®. ИРИС сливочный вал 4 кг  УП1</t>
        </is>
      </c>
      <c r="C375" s="112" t="n">
        <v>4</v>
      </c>
      <c r="D375" s="112" t="n"/>
      <c r="E375" s="492" t="inlineStr">
        <is>
          <t>12 месяцев</t>
        </is>
      </c>
      <c r="F375" s="253" t="n">
        <v>0.012</v>
      </c>
      <c r="G375" s="254" t="n">
        <v>10</v>
      </c>
      <c r="H375" s="112" t="n">
        <v>100</v>
      </c>
      <c r="I375" s="112" t="n">
        <v>4</v>
      </c>
      <c r="J375" s="908" t="n">
        <v>4.49</v>
      </c>
      <c r="K375" s="578" t="n"/>
      <c r="L375" s="544" t="n"/>
      <c r="M375" s="544" t="n"/>
      <c r="N375" s="544" t="n"/>
      <c r="O375" s="544" t="n"/>
    </row>
    <row r="376" customFormat="1" s="144">
      <c r="A376" s="338" t="n"/>
      <c r="B376" s="711" t="inlineStr">
        <is>
          <t>ЛФК-1</t>
        </is>
      </c>
      <c r="C376" s="112" t="n"/>
      <c r="D376" s="112" t="n"/>
      <c r="E376" s="492" t="n"/>
      <c r="F376" s="253" t="n"/>
      <c r="G376" s="254" t="n"/>
      <c r="H376" s="112" t="n"/>
      <c r="I376" s="112" t="n"/>
      <c r="J376" s="366" t="n"/>
      <c r="K376" s="544" t="n"/>
      <c r="L376" s="544" t="n"/>
      <c r="M376" s="544" t="n"/>
      <c r="N376" s="544" t="n"/>
      <c r="O376" s="544" t="n"/>
    </row>
    <row r="377" customFormat="1" s="144">
      <c r="A377" s="338" t="inlineStr">
        <is>
          <t>E-4KF-441-N20-X00-Y10</t>
        </is>
      </c>
      <c r="B377" s="263" t="inlineStr">
        <is>
          <t xml:space="preserve">Конфеты "TRUFFLE MILK" Стабило 200 г  </t>
        </is>
      </c>
      <c r="C377" s="112" t="inlineStr">
        <is>
          <t>200 гр</t>
        </is>
      </c>
      <c r="D377" s="112" t="n">
        <v>10</v>
      </c>
      <c r="E377" s="492" t="inlineStr">
        <is>
          <t>10 месяцев</t>
        </is>
      </c>
      <c r="F377" s="253" t="n">
        <v>0.017</v>
      </c>
      <c r="G377" s="254" t="n">
        <v>8</v>
      </c>
      <c r="H377" s="112" t="n">
        <v>72</v>
      </c>
      <c r="I377" s="112" t="n">
        <v>2</v>
      </c>
      <c r="J377" s="366" t="n">
        <v>2.23</v>
      </c>
      <c r="K377" s="544" t="n"/>
      <c r="L377" s="544" t="n"/>
      <c r="M377" s="544" t="n"/>
      <c r="N377" s="544" t="n"/>
      <c r="O377" s="544" t="n"/>
    </row>
    <row r="378" customFormat="1" s="144">
      <c r="A378" s="338" t="inlineStr">
        <is>
          <t>E-4KF-210-W40-X21-Y1</t>
        </is>
      </c>
      <c r="B378" s="263" t="inlineStr">
        <is>
          <t>Конфеты TRUFFLE MILK/ТРЮФЕЛЬ МОЛОЧНЫЙ вал 4 кг  УП1*</t>
        </is>
      </c>
      <c r="C378" s="112" t="n">
        <v>4</v>
      </c>
      <c r="D378" s="112" t="n"/>
      <c r="E378" s="492" t="inlineStr">
        <is>
          <t>10 месяцев</t>
        </is>
      </c>
      <c r="F378" s="253" t="n">
        <v>0.012</v>
      </c>
      <c r="G378" s="254" t="n">
        <v>10</v>
      </c>
      <c r="H378" s="112" t="n">
        <v>100</v>
      </c>
      <c r="I378" s="112" t="n">
        <v>4</v>
      </c>
      <c r="J378" s="366" t="n">
        <v>4.5</v>
      </c>
      <c r="K378" s="544" t="n"/>
      <c r="L378" s="544" t="n"/>
      <c r="M378" s="544" t="n"/>
      <c r="N378" s="544" t="n"/>
      <c r="O378" s="544" t="n"/>
    </row>
    <row r="379" customFormat="1" s="144">
      <c r="A379" s="338" t="inlineStr">
        <is>
          <t>E-4KF-440-N20-X00-Y10</t>
        </is>
      </c>
      <c r="B379" s="263" t="inlineStr">
        <is>
          <t xml:space="preserve">Конфеты "TRUFFLE CLASSIC" Стабило 200 г  </t>
        </is>
      </c>
      <c r="C379" s="112" t="inlineStr">
        <is>
          <t>200 гр</t>
        </is>
      </c>
      <c r="D379" s="112" t="n">
        <v>10</v>
      </c>
      <c r="E379" s="492" t="inlineStr">
        <is>
          <t>10 месяцев</t>
        </is>
      </c>
      <c r="F379" s="253" t="n">
        <v>0.017</v>
      </c>
      <c r="G379" s="254" t="n">
        <v>8</v>
      </c>
      <c r="H379" s="112" t="n">
        <v>72</v>
      </c>
      <c r="I379" s="112" t="n">
        <v>2</v>
      </c>
      <c r="J379" s="366" t="n">
        <v>2.23</v>
      </c>
      <c r="K379" s="544" t="n"/>
      <c r="L379" s="544" t="n"/>
      <c r="M379" s="544" t="n"/>
      <c r="N379" s="544" t="n"/>
      <c r="O379" s="544" t="n"/>
    </row>
    <row r="380" customFormat="1" s="144">
      <c r="A380" s="338" t="inlineStr">
        <is>
          <t>E-4KF-440-W40-X00-Y1</t>
        </is>
      </c>
      <c r="B380" s="263" t="inlineStr">
        <is>
          <t>Конфеты "TRUFFLE CLASSIC" вал 4 кг  УП1*</t>
        </is>
      </c>
      <c r="C380" s="112" t="n">
        <v>4</v>
      </c>
      <c r="D380" s="112" t="n"/>
      <c r="E380" s="492" t="inlineStr">
        <is>
          <t>10 месяцев</t>
        </is>
      </c>
      <c r="F380" s="253" t="n">
        <v>0.012</v>
      </c>
      <c r="G380" s="254" t="n">
        <v>10</v>
      </c>
      <c r="H380" s="112" t="n">
        <v>100</v>
      </c>
      <c r="I380" s="112" t="n">
        <v>4</v>
      </c>
      <c r="J380" s="366" t="n">
        <v>4.5</v>
      </c>
      <c r="K380" s="544" t="n"/>
      <c r="L380" s="544" t="n"/>
      <c r="M380" s="544" t="n"/>
      <c r="N380" s="544" t="n"/>
      <c r="O380" s="544" t="n"/>
    </row>
    <row r="381" customFormat="1" s="144">
      <c r="A381" s="338" t="inlineStr">
        <is>
          <t>E-4KF-602-F01-X00-Y4</t>
        </is>
      </c>
      <c r="B381" s="263" t="inlineStr">
        <is>
          <t>Набор конфет TRUFFLE/ТРЮФЕЛЬ Пакет 1 кг  УП4</t>
        </is>
      </c>
      <c r="C381" s="112" t="inlineStr">
        <is>
          <t>4*1</t>
        </is>
      </c>
      <c r="D381" s="112" t="n">
        <v>4</v>
      </c>
      <c r="E381" s="492" t="inlineStr">
        <is>
          <t>10 месяцев</t>
        </is>
      </c>
      <c r="F381" s="253" t="n">
        <v>0.012</v>
      </c>
      <c r="G381" s="254" t="n">
        <v>10</v>
      </c>
      <c r="H381" s="112" t="n">
        <v>100</v>
      </c>
      <c r="I381" s="112" t="n">
        <v>4</v>
      </c>
      <c r="J381" s="366" t="n">
        <v>4.5</v>
      </c>
      <c r="K381" s="544" t="n"/>
      <c r="L381" s="544" t="n"/>
      <c r="M381" s="544" t="n"/>
      <c r="N381" s="544" t="n"/>
      <c r="O381" s="544" t="n"/>
    </row>
    <row r="382" customFormat="1" s="144">
      <c r="A382" s="338" t="inlineStr">
        <is>
          <t>E-4KF-602-W40-X00-Y1</t>
        </is>
      </c>
      <c r="B382" s="263" t="inlineStr">
        <is>
          <t>Набор конфет TRUFFLE/ТРЮФЕЛЬ вал 4 кг ( MILK + CLASSIC + WHITE )</t>
        </is>
      </c>
      <c r="C382" s="112" t="n">
        <v>4</v>
      </c>
      <c r="D382" s="112" t="n"/>
      <c r="E382" s="492" t="inlineStr">
        <is>
          <t>10 месяцев</t>
        </is>
      </c>
      <c r="F382" s="253" t="n">
        <v>0.012</v>
      </c>
      <c r="G382" s="254" t="n">
        <v>10</v>
      </c>
      <c r="H382" s="112" t="n">
        <v>100</v>
      </c>
      <c r="I382" s="112" t="n">
        <v>4</v>
      </c>
      <c r="J382" s="366" t="n">
        <v>4.5</v>
      </c>
      <c r="K382" s="544" t="n"/>
      <c r="L382" s="544" t="n"/>
      <c r="M382" s="544" t="n"/>
      <c r="N382" s="544" t="n"/>
      <c r="O382" s="544" t="n"/>
    </row>
    <row r="383" customFormat="1" s="144">
      <c r="A383" s="338" t="inlineStr">
        <is>
          <t>E-4KF-441-F50-X00-Y10</t>
        </is>
      </c>
      <c r="B383" s="263" t="inlineStr">
        <is>
          <t>Конфеты TRUFFLE MILK/ТРЮФЕЛЬ МОЛОЧНЫЙ Пакет 500 г  УП10</t>
        </is>
      </c>
      <c r="C383" s="112" t="inlineStr">
        <is>
          <t xml:space="preserve">500 г </t>
        </is>
      </c>
      <c r="D383" s="112" t="n">
        <v>10</v>
      </c>
      <c r="E383" s="492" t="inlineStr">
        <is>
          <t>10 месяцев</t>
        </is>
      </c>
      <c r="F383" s="253" t="n">
        <v>0.017</v>
      </c>
      <c r="G383" s="254" t="n">
        <v>12</v>
      </c>
      <c r="H383" s="112" t="n">
        <v>72</v>
      </c>
      <c r="I383" s="112" t="n">
        <v>5</v>
      </c>
      <c r="J383" s="908" t="n">
        <v>5.34</v>
      </c>
      <c r="K383" s="544" t="n">
        <v>48</v>
      </c>
      <c r="L383" s="544" t="n"/>
      <c r="M383" s="544" t="n"/>
      <c r="N383" s="544" t="n"/>
      <c r="O383" s="544" t="n"/>
    </row>
    <row r="384" hidden="1" customFormat="1" s="144">
      <c r="A384" s="338" t="n"/>
      <c r="B384" s="263" t="inlineStr">
        <is>
          <t>Конфеты "TRUFFLE MILK" Пакет 1 кг  УП4</t>
        </is>
      </c>
      <c r="C384" s="112" t="inlineStr">
        <is>
          <t>4*1</t>
        </is>
      </c>
      <c r="D384" s="112" t="n">
        <v>4</v>
      </c>
      <c r="E384" s="492" t="inlineStr">
        <is>
          <t>10 месяцев</t>
        </is>
      </c>
      <c r="F384" s="253" t="n">
        <v>0.012</v>
      </c>
      <c r="G384" s="254" t="n">
        <v>10</v>
      </c>
      <c r="H384" s="112" t="n">
        <v>100</v>
      </c>
      <c r="I384" s="112" t="n">
        <v>4</v>
      </c>
      <c r="J384" s="366" t="n">
        <v>4.5</v>
      </c>
      <c r="K384" s="544" t="n"/>
      <c r="L384" s="544" t="n"/>
      <c r="M384" s="544" t="n"/>
      <c r="N384" s="544" t="n"/>
      <c r="O384" s="544" t="n"/>
    </row>
    <row r="385" customFormat="1" s="144">
      <c r="A385" s="338" t="inlineStr">
        <is>
          <t>E-4KF-440-F50-X00-Y10</t>
        </is>
      </c>
      <c r="B385" s="263" t="inlineStr">
        <is>
          <t>Конфеты TRUFFLE CLASSIC/ТРЮФЕЛЬ КЛАССИЧЕСКИЙ Пакет 500 г  УП10</t>
        </is>
      </c>
      <c r="C385" s="112" t="inlineStr">
        <is>
          <t xml:space="preserve">500 г </t>
        </is>
      </c>
      <c r="D385" s="112" t="n">
        <v>10</v>
      </c>
      <c r="E385" s="492" t="inlineStr">
        <is>
          <t>10 месяцев</t>
        </is>
      </c>
      <c r="F385" s="253" t="n">
        <v>0.017</v>
      </c>
      <c r="G385" s="254" t="n">
        <v>12</v>
      </c>
      <c r="H385" s="112" t="n">
        <v>72</v>
      </c>
      <c r="I385" s="112" t="n">
        <v>5</v>
      </c>
      <c r="J385" s="908" t="n">
        <v>5.34</v>
      </c>
      <c r="K385" s="544" t="n">
        <v>24</v>
      </c>
      <c r="L385" s="544" t="n"/>
      <c r="M385" s="544" t="n"/>
      <c r="N385" s="544" t="n"/>
      <c r="O385" s="544" t="n"/>
    </row>
    <row r="386" hidden="1" customFormat="1" s="144">
      <c r="A386" s="338" t="n"/>
      <c r="B386" s="263" t="inlineStr">
        <is>
          <t>Конфеты "TRUFFLE CLASSIC" Пакет 1 кг  УП4</t>
        </is>
      </c>
      <c r="C386" s="112" t="inlineStr">
        <is>
          <t>4*1</t>
        </is>
      </c>
      <c r="D386" s="112" t="n">
        <v>4</v>
      </c>
      <c r="E386" s="492" t="inlineStr">
        <is>
          <t>10 месяцев</t>
        </is>
      </c>
      <c r="F386" s="253" t="n">
        <v>0.012</v>
      </c>
      <c r="G386" s="254" t="n">
        <v>10</v>
      </c>
      <c r="H386" s="112" t="n">
        <v>100</v>
      </c>
      <c r="I386" s="112" t="n">
        <v>4</v>
      </c>
      <c r="J386" s="366" t="n">
        <v>4.5</v>
      </c>
      <c r="K386" s="544" t="n"/>
      <c r="L386" s="544" t="n"/>
      <c r="M386" s="544" t="n"/>
      <c r="N386" s="544" t="n"/>
      <c r="O386" s="544" t="n"/>
    </row>
    <row r="387" customFormat="1" s="144">
      <c r="A387" s="338" t="inlineStr">
        <is>
          <t>E-4KF-601-W40-X00-Y1</t>
        </is>
      </c>
      <c r="B387" s="678" t="inlineStr">
        <is>
          <t>Конфеты "TRUFFLE WHITE" вал 4 кг</t>
        </is>
      </c>
      <c r="C387" s="112" t="n">
        <v>4</v>
      </c>
      <c r="D387" s="112" t="n"/>
      <c r="E387" s="492" t="inlineStr">
        <is>
          <t>10 месяцев</t>
        </is>
      </c>
      <c r="F387" s="253" t="n">
        <v>0.012</v>
      </c>
      <c r="G387" s="254" t="n">
        <v>10</v>
      </c>
      <c r="H387" s="112" t="n">
        <v>100</v>
      </c>
      <c r="I387" s="112" t="n">
        <v>4</v>
      </c>
      <c r="J387" s="366" t="n">
        <v>4.5</v>
      </c>
      <c r="K387" s="544" t="n"/>
      <c r="L387" s="544" t="n"/>
      <c r="M387" s="544" t="n"/>
      <c r="N387" s="544" t="n"/>
      <c r="O387" s="544" t="n"/>
    </row>
    <row r="388" customFormat="1" s="144">
      <c r="A388" s="338" t="n"/>
      <c r="B388" s="711" t="inlineStr">
        <is>
          <t>ЛФК-2</t>
        </is>
      </c>
      <c r="C388" s="112" t="n"/>
      <c r="D388" s="112" t="n"/>
      <c r="E388" s="492" t="n"/>
      <c r="F388" s="253" t="n"/>
      <c r="G388" s="254" t="n"/>
      <c r="H388" s="112" t="n"/>
      <c r="I388" s="112" t="n"/>
      <c r="J388" s="366" t="n"/>
      <c r="K388" s="544" t="n"/>
      <c r="L388" s="544" t="n"/>
      <c r="M388" s="544" t="n"/>
      <c r="N388" s="544" t="n"/>
      <c r="O388" s="544" t="n"/>
    </row>
    <row r="389" customFormat="1" s="144">
      <c r="A389" s="338" t="inlineStr">
        <is>
          <t>E-4KF-142-F01-X00-Y4</t>
        </is>
      </c>
      <c r="B389" s="263" t="inlineStr">
        <is>
          <t>Конфеты "Vieno dark" Пакет 1 кг УП4</t>
        </is>
      </c>
      <c r="C389" s="112" t="inlineStr">
        <is>
          <t>4*1</t>
        </is>
      </c>
      <c r="D389" s="112" t="n">
        <v>4</v>
      </c>
      <c r="E389" s="492" t="inlineStr">
        <is>
          <t>10 месяцев</t>
        </is>
      </c>
      <c r="F389" s="253" t="n">
        <v>0.012</v>
      </c>
      <c r="G389" s="254" t="n">
        <v>10</v>
      </c>
      <c r="H389" s="112" t="n">
        <v>100</v>
      </c>
      <c r="I389" s="112" t="n">
        <v>4</v>
      </c>
      <c r="J389" s="366" t="n">
        <v>4.5</v>
      </c>
      <c r="K389" s="544" t="n"/>
      <c r="L389" s="544" t="n"/>
      <c r="M389" s="544" t="n"/>
      <c r="N389" s="544" t="n"/>
      <c r="O389" s="544" t="n"/>
    </row>
    <row r="390" customFormat="1" s="144">
      <c r="A390" s="338" t="inlineStr">
        <is>
          <t>E-4KF-144-F01-X00-Y4</t>
        </is>
      </c>
      <c r="B390" s="263" t="inlineStr">
        <is>
          <t>Конфеты "Vieno gold" Пакет 1 кг  УП4</t>
        </is>
      </c>
      <c r="C390" s="112" t="inlineStr">
        <is>
          <t>4*1</t>
        </is>
      </c>
      <c r="D390" s="112" t="n">
        <v>4</v>
      </c>
      <c r="E390" s="492" t="inlineStr">
        <is>
          <t>10 месяцев</t>
        </is>
      </c>
      <c r="F390" s="253" t="n">
        <v>0.012</v>
      </c>
      <c r="G390" s="254" t="n">
        <v>10</v>
      </c>
      <c r="H390" s="112" t="n">
        <v>100</v>
      </c>
      <c r="I390" s="112" t="n">
        <v>4</v>
      </c>
      <c r="J390" s="366" t="n">
        <v>4.5</v>
      </c>
      <c r="K390" s="544" t="n"/>
      <c r="L390" s="544" t="n"/>
      <c r="M390" s="544" t="n"/>
      <c r="N390" s="544" t="n"/>
      <c r="O390" s="544" t="n"/>
    </row>
    <row r="391" ht="13.5" customFormat="1" customHeight="1" s="144">
      <c r="A391" s="338" t="inlineStr">
        <is>
          <t>E-4KF-148-F01-X00-Y4</t>
        </is>
      </c>
      <c r="B391" s="263" t="inlineStr">
        <is>
          <t xml:space="preserve">Конфеты "Берлинго shokonte" 1,0 кг </t>
        </is>
      </c>
      <c r="C391" s="112" t="inlineStr">
        <is>
          <t>4*1</t>
        </is>
      </c>
      <c r="D391" s="112" t="n">
        <v>4</v>
      </c>
      <c r="E391" s="492" t="inlineStr">
        <is>
          <t>10 месяцев</t>
        </is>
      </c>
      <c r="F391" s="253" t="n">
        <v>0.012</v>
      </c>
      <c r="G391" s="254" t="n">
        <v>10</v>
      </c>
      <c r="H391" s="112" t="n">
        <v>100</v>
      </c>
      <c r="I391" s="112" t="n">
        <v>4</v>
      </c>
      <c r="J391" s="366" t="n">
        <v>4.54</v>
      </c>
      <c r="K391" s="544" t="n"/>
      <c r="L391" s="544" t="n"/>
      <c r="M391" s="544" t="n"/>
      <c r="N391" s="544" t="n"/>
      <c r="O391" s="544" t="n"/>
    </row>
    <row r="392" customFormat="1" s="144">
      <c r="A392" s="338" t="inlineStr">
        <is>
          <t>E-4KF-149-F01-X00-Y4</t>
        </is>
      </c>
      <c r="B392" s="263" t="inlineStr">
        <is>
          <t xml:space="preserve">Конфеты "Берлинго с молоком" 1,0 кг </t>
        </is>
      </c>
      <c r="C392" s="112" t="inlineStr">
        <is>
          <t>4*1</t>
        </is>
      </c>
      <c r="D392" s="112" t="n">
        <v>4</v>
      </c>
      <c r="E392" s="492" t="inlineStr">
        <is>
          <t>10 месяцев</t>
        </is>
      </c>
      <c r="F392" s="253" t="n">
        <v>0.012</v>
      </c>
      <c r="G392" s="254" t="n">
        <v>10</v>
      </c>
      <c r="H392" s="112" t="n">
        <v>100</v>
      </c>
      <c r="I392" s="112" t="n">
        <v>4</v>
      </c>
      <c r="J392" s="366" t="n">
        <v>4.54</v>
      </c>
      <c r="K392" s="544" t="n"/>
      <c r="L392" s="544" t="n"/>
      <c r="M392" s="544" t="n"/>
      <c r="N392" s="544" t="n"/>
      <c r="O392" s="544" t="n"/>
    </row>
    <row r="393" customFormat="1" s="144">
      <c r="A393" s="338" t="inlineStr">
        <is>
          <t>E-4NK-597-W40-X00-Y1</t>
        </is>
      </c>
      <c r="B393" s="263" t="inlineStr">
        <is>
          <t xml:space="preserve">Набор конфет БЕРЛИНГО вал 4 кг </t>
        </is>
      </c>
      <c r="C393" s="112" t="inlineStr">
        <is>
          <t>4 кг</t>
        </is>
      </c>
      <c r="D393" s="112" t="n"/>
      <c r="E393" s="492" t="inlineStr">
        <is>
          <t>10 месяцев</t>
        </is>
      </c>
      <c r="F393" s="253" t="n">
        <v>0.012</v>
      </c>
      <c r="G393" s="254" t="n">
        <v>10</v>
      </c>
      <c r="H393" s="112" t="n">
        <v>100</v>
      </c>
      <c r="I393" s="112" t="n">
        <v>4</v>
      </c>
      <c r="J393" s="366" t="n">
        <v>4.54</v>
      </c>
      <c r="K393" s="544" t="n"/>
      <c r="L393" s="544" t="n"/>
      <c r="M393" s="544" t="n"/>
      <c r="N393" s="544" t="n"/>
      <c r="O393" s="544" t="n"/>
    </row>
    <row r="394" customFormat="1" s="144">
      <c r="A394" s="338" t="inlineStr">
        <is>
          <t>E-4KF-165-F01-X00-Y4</t>
        </is>
      </c>
      <c r="B394" s="263" t="inlineStr">
        <is>
          <t xml:space="preserve">Конфеты "Золушка с какао" пакет 1,0 кг </t>
        </is>
      </c>
      <c r="C394" s="112" t="inlineStr">
        <is>
          <t>4*1</t>
        </is>
      </c>
      <c r="D394" s="112" t="n">
        <v>4</v>
      </c>
      <c r="E394" s="492" t="inlineStr">
        <is>
          <t>10 месяцев</t>
        </is>
      </c>
      <c r="F394" s="253" t="n">
        <v>0.012</v>
      </c>
      <c r="G394" s="254" t="n">
        <v>10</v>
      </c>
      <c r="H394" s="112" t="n">
        <v>100</v>
      </c>
      <c r="I394" s="112" t="n">
        <v>4</v>
      </c>
      <c r="J394" s="366" t="n">
        <v>4.54</v>
      </c>
      <c r="K394" s="544" t="n"/>
      <c r="L394" s="544" t="n"/>
      <c r="M394" s="544" t="n"/>
      <c r="N394" s="544" t="n"/>
      <c r="O394" s="544" t="n"/>
    </row>
    <row r="395" ht="13.5" customFormat="1" customHeight="1" s="144" thickBot="1">
      <c r="A395" s="338" t="inlineStr">
        <is>
          <t>E-4KF-166-F01-X00-Y4</t>
        </is>
      </c>
      <c r="B395" s="263" t="inlineStr">
        <is>
          <t xml:space="preserve">Конфеты "Золушка с молоком" пакет 1,0 кг </t>
        </is>
      </c>
      <c r="C395" s="112" t="inlineStr">
        <is>
          <t>4*1</t>
        </is>
      </c>
      <c r="D395" s="112" t="n">
        <v>4</v>
      </c>
      <c r="E395" s="492" t="inlineStr">
        <is>
          <t>10 месяцев</t>
        </is>
      </c>
      <c r="F395" s="253" t="n">
        <v>0.012</v>
      </c>
      <c r="G395" s="254" t="n">
        <v>10</v>
      </c>
      <c r="H395" s="112" t="n">
        <v>100</v>
      </c>
      <c r="I395" s="112" t="n">
        <v>4</v>
      </c>
      <c r="J395" s="366" t="n">
        <v>4.54</v>
      </c>
      <c r="K395" s="544" t="n"/>
      <c r="L395" s="544" t="n"/>
      <c r="M395" s="544" t="n"/>
      <c r="N395" s="544" t="n"/>
      <c r="O395" s="544" t="n"/>
    </row>
    <row r="396" ht="13.5" customFormat="1" customHeight="1" s="144" thickBot="1">
      <c r="A396" s="338" t="n"/>
      <c r="B396" s="712" t="inlineStr">
        <is>
          <t>БАТОНЧИКИ</t>
        </is>
      </c>
      <c r="C396" s="540" t="n"/>
      <c r="D396" s="497" t="n"/>
      <c r="E396" s="497" t="n"/>
      <c r="F396" s="498" t="n"/>
      <c r="G396" s="499" t="n"/>
      <c r="H396" s="497" t="n"/>
      <c r="I396" s="497" t="n"/>
      <c r="J396" s="500" t="n"/>
      <c r="K396" s="576" t="n"/>
      <c r="L396" s="576" t="n"/>
      <c r="M396" s="576" t="n"/>
      <c r="N396" s="544" t="n"/>
      <c r="O396" s="544" t="n"/>
    </row>
    <row r="397" ht="13.5" customFormat="1" customHeight="1" s="144" thickBot="1">
      <c r="A397" s="338" t="n"/>
      <c r="B397" s="712" t="inlineStr">
        <is>
          <t>ХААС 3</t>
        </is>
      </c>
      <c r="C397" s="542" t="n"/>
      <c r="D397" s="541" t="n"/>
      <c r="E397" s="497" t="n"/>
      <c r="F397" s="498" t="n"/>
      <c r="G397" s="499" t="n"/>
      <c r="H397" s="497" t="n"/>
      <c r="I397" s="497" t="n"/>
      <c r="J397" s="500" t="n"/>
      <c r="K397" s="577" t="n"/>
      <c r="L397" s="576" t="n"/>
      <c r="M397" s="576" t="n"/>
      <c r="N397" s="544" t="n"/>
      <c r="O397" s="544" t="n"/>
    </row>
    <row r="398" customFormat="1" s="144">
      <c r="A398" s="338" t="inlineStr">
        <is>
          <t>E-4KF-345-W30-X00-Y1</t>
        </is>
      </c>
      <c r="B398" s="264" t="inlineStr">
        <is>
          <t xml:space="preserve">ДаЁжъ Конфеты с карамелью, арахисом и криспи вал 3 кг </t>
        </is>
      </c>
      <c r="C398" s="111" t="n">
        <v>3</v>
      </c>
      <c r="D398" s="111" t="n"/>
      <c r="E398" s="131" t="inlineStr">
        <is>
          <t>12 месяцев</t>
        </is>
      </c>
      <c r="F398" s="265" t="n">
        <v>0.014</v>
      </c>
      <c r="G398" s="266" t="n">
        <v>10</v>
      </c>
      <c r="H398" s="111" t="n">
        <v>100</v>
      </c>
      <c r="I398" s="111" t="n">
        <v>3</v>
      </c>
      <c r="J398" s="365" t="n">
        <v>3.5</v>
      </c>
      <c r="K398" s="578" t="n"/>
      <c r="L398" s="544" t="n"/>
      <c r="M398" s="544" t="n"/>
      <c r="N398" s="544" t="n"/>
      <c r="O398" s="544" t="n"/>
    </row>
    <row r="399" customFormat="1" s="144">
      <c r="A399" s="338" t="inlineStr">
        <is>
          <t>E-4KF-345-W15-X00-Y1</t>
        </is>
      </c>
      <c r="B399" s="556" t="inlineStr">
        <is>
          <t>ДаЁжъ® Конфеты с карамелью, арахисом и криспи вал 1,5 кг</t>
        </is>
      </c>
      <c r="C399" s="1063" t="inlineStr">
        <is>
          <t>1,5 кг</t>
        </is>
      </c>
      <c r="D399" s="1063" t="n"/>
      <c r="E399" s="492" t="inlineStr">
        <is>
          <t>12 месяцев</t>
        </is>
      </c>
      <c r="F399" s="537" t="n">
        <v>0.007</v>
      </c>
      <c r="G399" s="538" t="n">
        <v>16</v>
      </c>
      <c r="H399" s="1063" t="n">
        <v>160</v>
      </c>
      <c r="I399" s="1063" t="n">
        <v>1.5</v>
      </c>
      <c r="J399" s="539" t="n">
        <v>1.82</v>
      </c>
      <c r="K399" s="578" t="n">
        <v>16</v>
      </c>
      <c r="L399" s="544" t="n"/>
      <c r="M399" s="544" t="n"/>
      <c r="N399" s="544" t="n"/>
      <c r="O399" s="544" t="n"/>
    </row>
    <row r="400" customFormat="1" s="144">
      <c r="A400" s="338" t="inlineStr">
        <is>
          <t>E-4KF-473-W30-X00-Y1</t>
        </is>
      </c>
      <c r="B400" s="263" t="inlineStr">
        <is>
          <t xml:space="preserve">ДаЁжъ® Конфеты со вкусом банана, карамелью и криспи вал 3 кг </t>
        </is>
      </c>
      <c r="C400" s="112" t="n">
        <v>3</v>
      </c>
      <c r="D400" s="112" t="n"/>
      <c r="E400" s="492" t="inlineStr">
        <is>
          <t>12 месяцев</t>
        </is>
      </c>
      <c r="F400" s="253" t="n">
        <v>0.014</v>
      </c>
      <c r="G400" s="254" t="n">
        <v>10</v>
      </c>
      <c r="H400" s="112" t="n">
        <v>100</v>
      </c>
      <c r="I400" s="112" t="n">
        <v>3</v>
      </c>
      <c r="J400" s="366" t="n">
        <v>3.5</v>
      </c>
      <c r="K400" s="578" t="n"/>
      <c r="L400" s="544" t="n"/>
      <c r="M400" s="544" t="n"/>
      <c r="N400" s="544" t="n"/>
      <c r="O400" s="544" t="n"/>
    </row>
    <row r="401" customFormat="1" s="144">
      <c r="A401" s="338" t="inlineStr">
        <is>
          <t>E-4KF-603-W15-X00-Y1</t>
        </is>
      </c>
      <c r="B401" s="263" t="inlineStr">
        <is>
          <t xml:space="preserve">ДаЁжъ® Конфеты Вкус пломбира вал 1,5 кг </t>
        </is>
      </c>
      <c r="C401" s="112" t="n">
        <v>1.5</v>
      </c>
      <c r="D401" s="112" t="n"/>
      <c r="E401" s="492" t="inlineStr">
        <is>
          <t>12 месяцев</t>
        </is>
      </c>
      <c r="F401" s="253" t="n">
        <v>0.007</v>
      </c>
      <c r="G401" s="254" t="n">
        <v>16</v>
      </c>
      <c r="H401" s="112" t="n">
        <v>160</v>
      </c>
      <c r="I401" s="112" t="n">
        <v>1.5</v>
      </c>
      <c r="J401" s="366" t="n">
        <v>1.82</v>
      </c>
      <c r="K401" s="578" t="n">
        <v>32</v>
      </c>
      <c r="L401" s="578" t="n"/>
      <c r="M401" s="578" t="n"/>
      <c r="N401" s="578" t="n"/>
      <c r="O401" s="578" t="n"/>
    </row>
    <row r="402" customFormat="1" s="144">
      <c r="A402" s="338" t="inlineStr">
        <is>
          <t>E-4KF-603-W30-X00-Y1</t>
        </is>
      </c>
      <c r="B402" s="263" t="inlineStr">
        <is>
          <t xml:space="preserve">ДаЁжъ® Конфеты Вкус пломбира вал 3 кг </t>
        </is>
      </c>
      <c r="C402" s="112" t="n">
        <v>3</v>
      </c>
      <c r="D402" s="112" t="n"/>
      <c r="E402" s="492" t="inlineStr">
        <is>
          <t>12 месяцев</t>
        </is>
      </c>
      <c r="F402" s="253" t="n">
        <v>0.013</v>
      </c>
      <c r="G402" s="254" t="n">
        <v>10</v>
      </c>
      <c r="H402" s="112" t="n">
        <v>100</v>
      </c>
      <c r="I402" s="112" t="n">
        <v>3</v>
      </c>
      <c r="J402" s="366" t="n">
        <v>3.5</v>
      </c>
      <c r="K402" s="578" t="n"/>
      <c r="L402" s="578" t="n"/>
      <c r="M402" s="578" t="n"/>
      <c r="N402" s="578" t="n"/>
      <c r="O402" s="578" t="n"/>
    </row>
    <row r="403" customFormat="1" s="144">
      <c r="A403" s="338" t="inlineStr">
        <is>
          <t>E-4KF-782-S79-X00-Y4</t>
        </is>
      </c>
      <c r="B403" s="263" t="inlineStr">
        <is>
          <t>ДаЁжъ!® МИНИ Конфеты с карамелью, арахисом и криспи 22 г Шоубокс 36 шт  УП4*</t>
        </is>
      </c>
      <c r="C403" s="112" t="n">
        <v>36</v>
      </c>
      <c r="D403" s="112" t="n">
        <v>144</v>
      </c>
      <c r="E403" s="492" t="inlineStr">
        <is>
          <t>12 месяцев</t>
        </is>
      </c>
      <c r="F403" s="253" t="n">
        <v>0.012</v>
      </c>
      <c r="G403" s="254" t="n">
        <v>12</v>
      </c>
      <c r="H403" s="112" t="n">
        <v>72</v>
      </c>
      <c r="I403" s="112" t="n">
        <v>3.168</v>
      </c>
      <c r="J403" s="366" t="n">
        <v>3.77</v>
      </c>
      <c r="K403" s="578" t="n"/>
      <c r="L403" s="578" t="n"/>
      <c r="M403" s="578" t="n"/>
      <c r="N403" s="578" t="n"/>
      <c r="O403" s="578" t="n"/>
    </row>
    <row r="404" customFormat="1" s="144">
      <c r="A404" s="338" t="inlineStr">
        <is>
          <t>E-4KF-654-S18-X00-Y4</t>
        </is>
      </c>
      <c r="B404" s="263" t="inlineStr">
        <is>
          <t>ДаЁжъ® WAFER BAR Конфеты с карамелью, арахисом и солеными кранчами 54 г (2 в 1) Шоубокс 20 шт  УП4</t>
        </is>
      </c>
      <c r="C404" s="112" t="inlineStr">
        <is>
          <t>54 г</t>
        </is>
      </c>
      <c r="D404" s="112" t="n">
        <v>80</v>
      </c>
      <c r="E404" s="492" t="inlineStr">
        <is>
          <t>10 месяцев</t>
        </is>
      </c>
      <c r="F404" s="253" t="n">
        <v>0.017</v>
      </c>
      <c r="G404" s="254" t="n">
        <v>12</v>
      </c>
      <c r="H404" s="112" t="n">
        <v>72</v>
      </c>
      <c r="I404" s="112" t="n">
        <v>4.32</v>
      </c>
      <c r="J404" s="366" t="n">
        <v>4.97</v>
      </c>
      <c r="K404" s="578" t="n"/>
      <c r="L404" s="578" t="n"/>
      <c r="M404" s="578" t="n"/>
      <c r="N404" s="578" t="n"/>
      <c r="O404" s="578" t="n"/>
    </row>
    <row r="405" customFormat="1" s="144">
      <c r="A405" s="338" t="inlineStr">
        <is>
          <t>E-4KF-608-S60-X00-Y4</t>
        </is>
      </c>
      <c r="B405" s="263" t="inlineStr">
        <is>
          <t>ДаЁжъ® WAFER BAR Конфеты с карамелью, арахисом и солеными кранчами 40 г Шоубокс 15 шт  УП4</t>
        </is>
      </c>
      <c r="C405" s="112" t="inlineStr">
        <is>
          <t>40 гр</t>
        </is>
      </c>
      <c r="D405" s="112" t="n">
        <v>60</v>
      </c>
      <c r="E405" s="492" t="inlineStr">
        <is>
          <t>10 месяцев</t>
        </is>
      </c>
      <c r="F405" s="253" t="n">
        <v>0.01</v>
      </c>
      <c r="G405" s="254" t="n">
        <v>13</v>
      </c>
      <c r="H405" s="112" t="n">
        <v>117</v>
      </c>
      <c r="I405" s="112" t="n">
        <v>2.4</v>
      </c>
      <c r="J405" s="366" t="n">
        <v>3.1</v>
      </c>
      <c r="K405" s="578" t="n"/>
      <c r="L405" s="578" t="n"/>
      <c r="M405" s="578" t="n"/>
      <c r="N405" s="578" t="n"/>
      <c r="O405" s="578" t="n"/>
    </row>
    <row r="406" customFormat="1" s="144">
      <c r="A406" s="338" t="inlineStr">
        <is>
          <t>E-4KF-653-S10-X00-Y4</t>
        </is>
      </c>
      <c r="B406" s="263" t="inlineStr">
        <is>
          <t>ДаЁжъ® WAFER BAR Конфеты с ореховой пастой 50 г (2 в 1) Шоубокс 20 шт  УП4</t>
        </is>
      </c>
      <c r="C406" s="112" t="inlineStr">
        <is>
          <t>50 г</t>
        </is>
      </c>
      <c r="D406" s="112" t="n">
        <v>80</v>
      </c>
      <c r="E406" s="492" t="inlineStr">
        <is>
          <t>10 месяцев</t>
        </is>
      </c>
      <c r="F406" s="253" t="n">
        <v>0.017</v>
      </c>
      <c r="G406" s="254" t="n">
        <v>12</v>
      </c>
      <c r="H406" s="112" t="n">
        <v>72</v>
      </c>
      <c r="I406" s="112" t="n">
        <v>4</v>
      </c>
      <c r="J406" s="366" t="n">
        <v>4.54</v>
      </c>
      <c r="K406" s="578" t="n"/>
      <c r="L406" s="578" t="n"/>
      <c r="M406" s="578" t="n"/>
      <c r="N406" s="578" t="n"/>
      <c r="O406" s="578" t="n"/>
    </row>
    <row r="407" customFormat="1" s="144">
      <c r="A407" s="338" t="inlineStr">
        <is>
          <t>E-4KF-607-S60-X00-Y4</t>
        </is>
      </c>
      <c r="B407" s="263" t="inlineStr">
        <is>
          <t>ДаЁжъ® WAFER BAR Конфеты с ореховой пастой 40 г Шоубокс 15 шт  УП4</t>
        </is>
      </c>
      <c r="C407" s="112" t="inlineStr">
        <is>
          <t>40 гр</t>
        </is>
      </c>
      <c r="D407" s="112" t="n">
        <v>60</v>
      </c>
      <c r="E407" s="492" t="inlineStr">
        <is>
          <t>10 месяцев</t>
        </is>
      </c>
      <c r="F407" s="253" t="n">
        <v>0.01</v>
      </c>
      <c r="G407" s="254" t="n">
        <v>13</v>
      </c>
      <c r="H407" s="112" t="n">
        <v>117</v>
      </c>
      <c r="I407" s="112" t="n">
        <v>2.4</v>
      </c>
      <c r="J407" s="366" t="n">
        <v>3.1</v>
      </c>
      <c r="K407" s="578" t="n"/>
      <c r="L407" s="578" t="n"/>
      <c r="M407" s="578" t="n"/>
      <c r="N407" s="578" t="n"/>
      <c r="O407" s="578" t="n"/>
    </row>
    <row r="408" customFormat="1" s="144">
      <c r="A408" s="338" t="inlineStr">
        <is>
          <t>E-4KF-475-P50-X00-Y6</t>
        </is>
      </c>
      <c r="B408" s="263" t="inlineStr">
        <is>
          <t>ДаЁжъ® LIGHT Конфеты со вкусом шоколадного брауни пакет 500 г</t>
        </is>
      </c>
      <c r="C408" s="112" t="inlineStr">
        <is>
          <t>500 гр</t>
        </is>
      </c>
      <c r="D408" s="112" t="n">
        <v>6</v>
      </c>
      <c r="E408" s="492" t="inlineStr">
        <is>
          <t>10 месяцев</t>
        </is>
      </c>
      <c r="F408" s="253" t="n">
        <v>0.018</v>
      </c>
      <c r="G408" s="254" t="n">
        <v>12</v>
      </c>
      <c r="H408" s="112" t="n">
        <v>72</v>
      </c>
      <c r="I408" s="112" t="n">
        <v>3</v>
      </c>
      <c r="J408" s="366" t="n">
        <v>3.75</v>
      </c>
      <c r="K408" s="578" t="n"/>
      <c r="L408" s="578" t="n"/>
      <c r="M408" s="578" t="n"/>
      <c r="N408" s="578" t="n"/>
      <c r="O408" s="578" t="n"/>
    </row>
    <row r="409" customFormat="1" s="144">
      <c r="A409" s="338" t="inlineStr">
        <is>
          <t>E-4KF-475-W30-X00-Y1</t>
        </is>
      </c>
      <c r="B409" s="263" t="inlineStr">
        <is>
          <t>ДаЁжъ® LIGHT Конфеты со вкусом шоколадного брауни вал 3 кг  УП1*</t>
        </is>
      </c>
      <c r="C409" s="112" t="n">
        <v>3</v>
      </c>
      <c r="D409" s="112" t="n"/>
      <c r="E409" s="492" t="inlineStr">
        <is>
          <t>12 месяцев</t>
        </is>
      </c>
      <c r="F409" s="253" t="n">
        <v>0.013</v>
      </c>
      <c r="G409" s="254" t="n">
        <v>10</v>
      </c>
      <c r="H409" s="112" t="n">
        <v>100</v>
      </c>
      <c r="I409" s="112" t="n">
        <v>3</v>
      </c>
      <c r="J409" s="366" t="n">
        <v>3.5</v>
      </c>
      <c r="K409" s="578" t="n"/>
      <c r="L409" s="578" t="n"/>
      <c r="M409" s="578" t="n"/>
      <c r="N409" s="578" t="n"/>
      <c r="O409" s="578" t="n"/>
    </row>
    <row r="410" customFormat="1" s="144">
      <c r="A410" s="338" t="inlineStr">
        <is>
          <t>E-4KF-400-W40-X00-Y1</t>
        </is>
      </c>
      <c r="B410" s="263" t="inlineStr">
        <is>
          <t>Конфеты "Лукоморье MINI" вал 4 кг  УП1</t>
        </is>
      </c>
      <c r="C410" s="112" t="n">
        <v>4</v>
      </c>
      <c r="D410" s="112" t="n"/>
      <c r="E410" s="492" t="inlineStr">
        <is>
          <t>8 месяцев</t>
        </is>
      </c>
      <c r="F410" s="253" t="n">
        <v>0.018</v>
      </c>
      <c r="G410" s="254" t="n">
        <v>12</v>
      </c>
      <c r="H410" s="112" t="n">
        <v>72</v>
      </c>
      <c r="I410" s="112" t="n">
        <v>4</v>
      </c>
      <c r="J410" s="366" t="n">
        <v>4.54</v>
      </c>
      <c r="K410" s="578" t="n"/>
      <c r="L410" s="578" t="n"/>
      <c r="M410" s="578" t="n"/>
      <c r="N410" s="578" t="n"/>
      <c r="O410" s="578" t="n"/>
      <c r="P410" s="577" t="n"/>
    </row>
    <row r="411" customFormat="1" s="144">
      <c r="A411" s="338" t="inlineStr">
        <is>
          <t>E-4KF-400-F50-X19-Y8</t>
        </is>
      </c>
      <c r="B411" s="263" t="inlineStr">
        <is>
          <t>Конфеты "Лукоморье MINI" Пакет 500 г  УП8</t>
        </is>
      </c>
      <c r="C411" s="112" t="inlineStr">
        <is>
          <t>500 гр</t>
        </is>
      </c>
      <c r="D411" s="112" t="n">
        <v>8</v>
      </c>
      <c r="E411" s="492" t="inlineStr">
        <is>
          <t>8 месяцев</t>
        </is>
      </c>
      <c r="F411" s="253" t="n">
        <v>0.017</v>
      </c>
      <c r="G411" s="254" t="n">
        <v>12</v>
      </c>
      <c r="H411" s="112" t="n">
        <v>72</v>
      </c>
      <c r="I411" s="112" t="n">
        <v>4</v>
      </c>
      <c r="J411" s="366" t="n">
        <v>4.74</v>
      </c>
      <c r="K411" s="578" t="n"/>
      <c r="L411" s="578" t="n"/>
      <c r="M411" s="578" t="n"/>
      <c r="N411" s="578" t="n"/>
      <c r="O411" s="578" t="n"/>
      <c r="P411" s="577" t="n"/>
    </row>
    <row r="412" customFormat="1" s="144">
      <c r="A412" s="338" t="inlineStr">
        <is>
          <t>E-4KF-674-S17-X00-Y4</t>
        </is>
      </c>
      <c r="B412" s="263" t="inlineStr">
        <is>
          <t>ДаЁжъ® WAFER BAR Конфеты с карамелью, изюмом, арахисом и криспи 56 г (2 в 1) Шоубокс 20 шт  УП4</t>
        </is>
      </c>
      <c r="C412" s="112" t="inlineStr">
        <is>
          <t>56 г</t>
        </is>
      </c>
      <c r="D412" s="112" t="n">
        <v>80</v>
      </c>
      <c r="E412" s="492" t="inlineStr">
        <is>
          <t>12 месяцев</t>
        </is>
      </c>
      <c r="F412" s="253" t="n">
        <v>0.017</v>
      </c>
      <c r="G412" s="254" t="n">
        <v>12</v>
      </c>
      <c r="H412" s="112" t="n">
        <v>72</v>
      </c>
      <c r="I412" s="112" t="n">
        <v>4.48</v>
      </c>
      <c r="J412" s="366" t="n">
        <v>4.82</v>
      </c>
      <c r="K412" s="578" t="n"/>
      <c r="L412" s="578" t="n"/>
      <c r="M412" s="578" t="n"/>
      <c r="N412" s="578" t="n"/>
      <c r="O412" s="578" t="n"/>
      <c r="P412" s="577" t="n"/>
    </row>
    <row r="413" customFormat="1" s="144">
      <c r="A413" s="338" t="inlineStr">
        <is>
          <t>E-4KF-600-S16-X00-Y4</t>
        </is>
      </c>
      <c r="B413" s="263" t="inlineStr">
        <is>
          <t>КАК ТАК? Конфеты вафельные с карамелью и кокосом 58 г (2 в 1) Шоубокс 20 шт  УП4</t>
        </is>
      </c>
      <c r="C413" s="112" t="inlineStr">
        <is>
          <t>58 гр</t>
        </is>
      </c>
      <c r="D413" s="112" t="n">
        <v>80</v>
      </c>
      <c r="E413" s="492" t="inlineStr">
        <is>
          <t>8 месяцев</t>
        </is>
      </c>
      <c r="F413" s="253" t="n">
        <v>0.017</v>
      </c>
      <c r="G413" s="254" t="n">
        <v>12</v>
      </c>
      <c r="H413" s="112" t="n">
        <v>72</v>
      </c>
      <c r="I413" s="112" t="n">
        <v>4.64</v>
      </c>
      <c r="J413" s="366" t="n">
        <v>5.34</v>
      </c>
      <c r="K413" s="578" t="n"/>
      <c r="L413" s="578" t="n"/>
      <c r="M413" s="578" t="n"/>
      <c r="N413" s="578" t="n"/>
      <c r="O413" s="578" t="n"/>
      <c r="P413" s="577" t="n"/>
    </row>
    <row r="414" customFormat="1" s="144">
      <c r="A414" s="338" t="inlineStr">
        <is>
          <t>E-4KF-600-P50-X00-Y8</t>
        </is>
      </c>
      <c r="B414" s="263" t="inlineStr">
        <is>
          <t xml:space="preserve">КАК ТАК? Конфеты вафельные со карамелью и кокосом Пакет 500 г </t>
        </is>
      </c>
      <c r="C414" s="112" t="inlineStr">
        <is>
          <t>500 гр</t>
        </is>
      </c>
      <c r="D414" s="112" t="n">
        <v>8</v>
      </c>
      <c r="E414" s="492" t="inlineStr">
        <is>
          <t>8 месяцев</t>
        </is>
      </c>
      <c r="F414" s="253" t="n">
        <v>0.017</v>
      </c>
      <c r="G414" s="254" t="n">
        <v>12</v>
      </c>
      <c r="H414" s="112" t="n">
        <v>72</v>
      </c>
      <c r="I414" s="112" t="n">
        <v>3</v>
      </c>
      <c r="J414" s="366" t="n">
        <v>3.35</v>
      </c>
      <c r="K414" s="578" t="n"/>
      <c r="L414" s="544" t="n"/>
      <c r="M414" s="544" t="n"/>
      <c r="N414" s="544" t="n"/>
      <c r="O414" s="544" t="n"/>
    </row>
    <row r="415" customFormat="1" s="144">
      <c r="A415" s="338" t="inlineStr">
        <is>
          <t>E-4KF-600-W30-X00-Y1</t>
        </is>
      </c>
      <c r="B415" s="263" t="inlineStr">
        <is>
          <t>КАК ТАК? Конфеты вафельные со карамелью и кокосом вал 3 кг</t>
        </is>
      </c>
      <c r="C415" s="112" t="n">
        <v>3</v>
      </c>
      <c r="D415" s="112" t="n"/>
      <c r="E415" s="492" t="inlineStr">
        <is>
          <t>8 месяцев</t>
        </is>
      </c>
      <c r="F415" s="253" t="n">
        <v>0.012</v>
      </c>
      <c r="G415" s="254" t="n">
        <v>10</v>
      </c>
      <c r="H415" s="112" t="n">
        <v>100</v>
      </c>
      <c r="I415" s="112" t="n">
        <v>3</v>
      </c>
      <c r="J415" s="366" t="n">
        <v>3.22</v>
      </c>
      <c r="K415" s="578" t="n"/>
      <c r="L415" s="578" t="n"/>
      <c r="M415" s="578" t="n"/>
      <c r="N415" s="578" t="n"/>
      <c r="O415" s="578" t="n"/>
    </row>
    <row r="416" ht="13.5" customFormat="1" customHeight="1" s="144" thickBot="1">
      <c r="A416" s="338" t="inlineStr">
        <is>
          <t>E-4KF-600-P21-X00-Y8</t>
        </is>
      </c>
      <c r="B416" s="263" t="inlineStr">
        <is>
          <t xml:space="preserve">КАК ТАК? Конфеты вафельные с карамелью и кокосом Стабило 210 г </t>
        </is>
      </c>
      <c r="C416" s="112" t="inlineStr">
        <is>
          <t>210 гр</t>
        </is>
      </c>
      <c r="D416" s="112" t="n">
        <v>8</v>
      </c>
      <c r="E416" s="492" t="inlineStr">
        <is>
          <t>8 месяцев</t>
        </is>
      </c>
      <c r="F416" s="253" t="n">
        <v>0.017</v>
      </c>
      <c r="G416" s="254" t="n">
        <v>12</v>
      </c>
      <c r="H416" s="112" t="n">
        <v>72</v>
      </c>
      <c r="I416" s="112" t="n">
        <v>1.68</v>
      </c>
      <c r="J416" s="366" t="n">
        <v>2</v>
      </c>
      <c r="K416" s="578" t="n"/>
      <c r="L416" s="578" t="n"/>
      <c r="M416" s="578" t="n"/>
      <c r="N416" s="578" t="n"/>
      <c r="O416" s="578" t="n"/>
    </row>
    <row r="417" ht="13.5" customFormat="1" customHeight="1" s="144" thickBot="1">
      <c r="A417" s="338" t="n"/>
      <c r="B417" s="712" t="inlineStr">
        <is>
          <t>ХААС</t>
        </is>
      </c>
      <c r="C417" s="542" t="n"/>
      <c r="D417" s="541" t="n"/>
      <c r="E417" s="497" t="n"/>
      <c r="F417" s="498" t="n"/>
      <c r="G417" s="499" t="n"/>
      <c r="H417" s="497" t="n"/>
      <c r="I417" s="497" t="n"/>
      <c r="J417" s="500" t="n"/>
      <c r="K417" s="578" t="n"/>
      <c r="L417" s="544" t="n"/>
      <c r="M417" s="544" t="n"/>
      <c r="N417" s="544" t="n"/>
      <c r="O417" s="544" t="n"/>
    </row>
    <row r="418" customFormat="1" s="144">
      <c r="A418" s="338" t="inlineStr">
        <is>
          <t>E-4KF-110-W15-X00-Y1</t>
        </is>
      </c>
      <c r="B418" s="682" t="inlineStr">
        <is>
          <t>Конфеты "35" со вкусом шоколада 1,5 кг</t>
        </is>
      </c>
      <c r="C418" s="276" t="n">
        <v>1.5</v>
      </c>
      <c r="D418" s="112" t="n"/>
      <c r="E418" s="492" t="inlineStr">
        <is>
          <t>10 месяцев</t>
        </is>
      </c>
      <c r="F418" s="253" t="n">
        <v>0.007</v>
      </c>
      <c r="G418" s="254" t="n">
        <v>16</v>
      </c>
      <c r="H418" s="112" t="n">
        <v>160</v>
      </c>
      <c r="I418" s="112" t="n">
        <v>1.5</v>
      </c>
      <c r="J418" s="366" t="n">
        <v>1.83</v>
      </c>
      <c r="K418" s="578" t="n">
        <v>128</v>
      </c>
      <c r="L418" s="544" t="n"/>
      <c r="M418" s="544" t="n"/>
      <c r="N418" s="544" t="n"/>
      <c r="O418" s="544" t="n"/>
    </row>
    <row r="419" customFormat="1" s="144">
      <c r="A419" s="338" t="inlineStr">
        <is>
          <t>E-4KF-110-W40-X00-Y40</t>
        </is>
      </c>
      <c r="B419" s="682" t="inlineStr">
        <is>
          <t>Конфеты "35" со вкусом шоколада 4 кг</t>
        </is>
      </c>
      <c r="C419" s="276" t="n">
        <v>4</v>
      </c>
      <c r="D419" s="112" t="n"/>
      <c r="E419" s="492" t="inlineStr">
        <is>
          <t>10 месяцев</t>
        </is>
      </c>
      <c r="F419" s="253" t="n">
        <v>0.018</v>
      </c>
      <c r="G419" s="254" t="n">
        <v>12</v>
      </c>
      <c r="H419" s="112" t="n">
        <v>72</v>
      </c>
      <c r="I419" s="112" t="n">
        <v>4</v>
      </c>
      <c r="J419" s="366" t="n">
        <v>4.28</v>
      </c>
      <c r="K419" s="578" t="n"/>
      <c r="L419" s="544" t="n"/>
      <c r="M419" s="544" t="n"/>
      <c r="N419" s="544" t="n"/>
      <c r="O419" s="544" t="n"/>
    </row>
    <row r="420" customFormat="1" s="144">
      <c r="A420" s="338" t="inlineStr">
        <is>
          <t>E-4KF-111-W15-X00-Y1</t>
        </is>
      </c>
      <c r="B420" s="682" t="inlineStr">
        <is>
          <t>Конфеты "35" со сливочной начинкой 1,5 кг</t>
        </is>
      </c>
      <c r="C420" s="276" t="n">
        <v>1.5</v>
      </c>
      <c r="D420" s="112" t="n"/>
      <c r="E420" s="492" t="inlineStr">
        <is>
          <t>10 месяцев</t>
        </is>
      </c>
      <c r="F420" s="253" t="n">
        <v>0.007</v>
      </c>
      <c r="G420" s="254" t="n">
        <v>16</v>
      </c>
      <c r="H420" s="112" t="n">
        <v>160</v>
      </c>
      <c r="I420" s="112" t="n">
        <v>1.5</v>
      </c>
      <c r="J420" s="366" t="n">
        <v>1.83</v>
      </c>
      <c r="K420" s="578" t="n"/>
      <c r="L420" s="544" t="n">
        <v>192</v>
      </c>
      <c r="M420" s="544" t="n"/>
      <c r="N420" s="544" t="n"/>
      <c r="O420" s="544" t="n"/>
    </row>
    <row r="421" customFormat="1" s="144">
      <c r="A421" s="338" t="inlineStr">
        <is>
          <t>E-4KF-111-W40-X00-Y40</t>
        </is>
      </c>
      <c r="B421" s="682" t="inlineStr">
        <is>
          <t>Конфеты "35" со сливочной начинкой 4 кг</t>
        </is>
      </c>
      <c r="C421" s="276" t="n">
        <v>4</v>
      </c>
      <c r="D421" s="112" t="n"/>
      <c r="E421" s="492" t="inlineStr">
        <is>
          <t>10 месяцев</t>
        </is>
      </c>
      <c r="F421" s="253" t="n">
        <v>0.018</v>
      </c>
      <c r="G421" s="254" t="n">
        <v>12</v>
      </c>
      <c r="H421" s="112" t="n">
        <v>72</v>
      </c>
      <c r="I421" s="112" t="n">
        <v>4</v>
      </c>
      <c r="J421" s="366" t="n">
        <v>4.28</v>
      </c>
      <c r="K421" s="578" t="n"/>
      <c r="L421" s="544" t="n"/>
      <c r="M421" s="544" t="n"/>
      <c r="N421" s="544" t="n"/>
      <c r="O421" s="544" t="n"/>
    </row>
    <row r="422" customFormat="1" s="144">
      <c r="A422" s="338" t="inlineStr">
        <is>
          <t>E-4KF-494-W15-X00-Y1</t>
        </is>
      </c>
      <c r="B422" s="682" t="inlineStr">
        <is>
          <t xml:space="preserve">35®. Конфеты с морской солью и кранчами со вкусом карамели вал 1.5 кг </t>
        </is>
      </c>
      <c r="C422" s="276" t="n">
        <v>1.5</v>
      </c>
      <c r="D422" s="112" t="n"/>
      <c r="E422" s="492" t="inlineStr">
        <is>
          <t>10 месяцев</t>
        </is>
      </c>
      <c r="F422" s="253" t="n">
        <v>0.007</v>
      </c>
      <c r="G422" s="254" t="n">
        <v>16</v>
      </c>
      <c r="H422" s="112" t="n">
        <v>160</v>
      </c>
      <c r="I422" s="112" t="n">
        <v>1.5</v>
      </c>
      <c r="J422" s="366" t="n">
        <v>1.83</v>
      </c>
      <c r="K422" s="578" t="n"/>
      <c r="L422" s="544" t="n"/>
      <c r="M422" s="544" t="n"/>
      <c r="N422" s="544" t="n"/>
      <c r="O422" s="544" t="n"/>
    </row>
    <row r="423" customFormat="1" s="144">
      <c r="A423" s="338" t="inlineStr">
        <is>
          <t>E-4KF-494-W40-X00-Y1</t>
        </is>
      </c>
      <c r="B423" s="682" t="inlineStr">
        <is>
          <t>35®. Конфеты с морской солью и кранчами со вкусом карамели вал 4 кг  УП1*</t>
        </is>
      </c>
      <c r="C423" s="276" t="n">
        <v>4</v>
      </c>
      <c r="D423" s="112" t="n"/>
      <c r="E423" s="492" t="inlineStr">
        <is>
          <t>10 месяцев</t>
        </is>
      </c>
      <c r="F423" s="253" t="n">
        <v>0.018</v>
      </c>
      <c r="G423" s="254" t="n">
        <v>12</v>
      </c>
      <c r="H423" s="112" t="n">
        <v>72</v>
      </c>
      <c r="I423" s="112" t="n">
        <v>4</v>
      </c>
      <c r="J423" s="366" t="n">
        <v>4.28</v>
      </c>
      <c r="K423" s="578" t="n"/>
      <c r="L423" s="544" t="n"/>
      <c r="M423" s="544" t="n"/>
      <c r="N423" s="544" t="n"/>
      <c r="O423" s="544" t="n"/>
    </row>
    <row r="424" ht="13.5" customFormat="1" customHeight="1" s="144">
      <c r="A424" s="338" t="inlineStr">
        <is>
          <t>E-4KF-609-F26-X00-Y61</t>
        </is>
      </c>
      <c r="B424" s="682" t="inlineStr">
        <is>
          <t>35® BAR/Батончик ОРЕШЕК® Конфеты с целым фундуком и сливочно-ореховой начинкой 25 г Шоубокс 20 шт  УП8</t>
        </is>
      </c>
      <c r="C424" s="276" t="inlineStr">
        <is>
          <t>25 г</t>
        </is>
      </c>
      <c r="D424" s="112" t="n">
        <v>160</v>
      </c>
      <c r="E424" s="492" t="inlineStr">
        <is>
          <t>10 месяцев</t>
        </is>
      </c>
      <c r="F424" s="253" t="n">
        <v>0.018</v>
      </c>
      <c r="G424" s="254" t="n">
        <v>12</v>
      </c>
      <c r="H424" s="112" t="n">
        <v>72</v>
      </c>
      <c r="I424" s="112" t="n">
        <v>4</v>
      </c>
      <c r="J424" s="366" t="n">
        <v>4.697</v>
      </c>
      <c r="K424" s="578" t="n"/>
      <c r="L424" s="544" t="n"/>
      <c r="M424" s="544" t="n"/>
      <c r="N424" s="544" t="n"/>
      <c r="O424" s="544" t="n"/>
    </row>
    <row r="425" customFormat="1" s="144">
      <c r="A425" s="338" t="inlineStr">
        <is>
          <t>E-4KF-425-P20-X00-Y8</t>
        </is>
      </c>
      <c r="B425" s="682" t="inlineStr">
        <is>
          <t>Конфеты 35 TWEEL'S с дробленым арахисом и криспи Стабило 200 г  УП8</t>
        </is>
      </c>
      <c r="C425" s="276" t="inlineStr">
        <is>
          <t>200 гр</t>
        </is>
      </c>
      <c r="D425" s="112" t="n">
        <v>8</v>
      </c>
      <c r="E425" s="492" t="inlineStr">
        <is>
          <t>10 месяцев</t>
        </is>
      </c>
      <c r="F425" s="253" t="n">
        <v>0.017</v>
      </c>
      <c r="G425" s="254" t="n">
        <v>9</v>
      </c>
      <c r="H425" s="112" t="n">
        <v>72</v>
      </c>
      <c r="I425" s="112" t="n">
        <v>1.6</v>
      </c>
      <c r="J425" s="366" t="n">
        <v>2.29</v>
      </c>
      <c r="K425" s="578" t="n"/>
      <c r="L425" s="544" t="n"/>
      <c r="M425" s="544" t="n"/>
      <c r="N425" s="544" t="n"/>
      <c r="O425" s="544" t="n"/>
    </row>
    <row r="426" customFormat="1" s="144">
      <c r="A426" s="338" t="inlineStr">
        <is>
          <t>E-4KF-424-P20-X00-Y8</t>
        </is>
      </c>
      <c r="B426" s="682" t="inlineStr">
        <is>
          <t>Конфеты 35 TWEEL'S со вкусом шоколадного брауни Стабило 200 г  УП8</t>
        </is>
      </c>
      <c r="C426" s="276" t="inlineStr">
        <is>
          <t>200 гр</t>
        </is>
      </c>
      <c r="D426" s="112" t="n">
        <v>8</v>
      </c>
      <c r="E426" s="492" t="inlineStr">
        <is>
          <t>10 месяцев</t>
        </is>
      </c>
      <c r="F426" s="253" t="n">
        <v>0.017</v>
      </c>
      <c r="G426" s="254" t="n">
        <v>9</v>
      </c>
      <c r="H426" s="112" t="n">
        <v>72</v>
      </c>
      <c r="I426" s="112" t="n">
        <v>1.6</v>
      </c>
      <c r="J426" s="366" t="n">
        <v>2.29</v>
      </c>
      <c r="K426" s="578" t="n"/>
      <c r="L426" s="544" t="n"/>
      <c r="M426" s="544" t="n"/>
      <c r="N426" s="544" t="n"/>
      <c r="O426" s="544" t="n"/>
    </row>
    <row r="427" ht="13.5" customFormat="1" customHeight="1" s="144">
      <c r="A427" s="338" t="inlineStr">
        <is>
          <t>E-4KF-110-S20-X00-Y8</t>
        </is>
      </c>
      <c r="B427" s="682" t="inlineStr">
        <is>
          <t>Конфеты "35" со вкусом шоколада (1уп=8 шоубоксов*25шт.*20гр.)</t>
        </is>
      </c>
      <c r="C427" s="276" t="inlineStr">
        <is>
          <t>20 гр</t>
        </is>
      </c>
      <c r="D427" s="112" t="n">
        <v>200</v>
      </c>
      <c r="E427" s="492" t="inlineStr">
        <is>
          <t>10 месяцев</t>
        </is>
      </c>
      <c r="F427" s="253" t="n">
        <v>0.018</v>
      </c>
      <c r="G427" s="254" t="n">
        <v>12</v>
      </c>
      <c r="H427" s="112" t="n">
        <v>72</v>
      </c>
      <c r="I427" s="112" t="n">
        <v>4</v>
      </c>
      <c r="J427" s="366" t="n">
        <v>5.04</v>
      </c>
      <c r="K427" s="578" t="n"/>
      <c r="L427" s="544" t="n"/>
      <c r="M427" s="544" t="n"/>
      <c r="N427" s="544" t="n"/>
      <c r="O427" s="544" t="n"/>
    </row>
    <row r="428" ht="13.5" customFormat="1" customHeight="1" s="144">
      <c r="A428" s="338" t="inlineStr">
        <is>
          <t>E-4KF-604-P20-X00-Y8</t>
        </is>
      </c>
      <c r="B428" s="682" t="inlineStr">
        <is>
          <t>Конфеты Arami с кокосовой стружкой Стабило 200 г</t>
        </is>
      </c>
      <c r="C428" s="276" t="inlineStr">
        <is>
          <t>200 гр</t>
        </is>
      </c>
      <c r="D428" s="112" t="n">
        <v>8</v>
      </c>
      <c r="E428" s="492" t="inlineStr">
        <is>
          <t>10 месяцев</t>
        </is>
      </c>
      <c r="F428" s="253" t="n">
        <v>0.017</v>
      </c>
      <c r="G428" s="254" t="n">
        <v>8</v>
      </c>
      <c r="H428" s="112" t="n">
        <v>72</v>
      </c>
      <c r="I428" s="112" t="n">
        <v>1.6</v>
      </c>
      <c r="J428" s="366" t="n">
        <v>2.02</v>
      </c>
      <c r="K428" s="578" t="n"/>
      <c r="L428" s="544" t="n"/>
      <c r="M428" s="544" t="n"/>
      <c r="N428" s="544" t="n"/>
      <c r="O428" s="544" t="n"/>
    </row>
    <row r="429" ht="13.5" customFormat="1" customHeight="1" s="144">
      <c r="A429" s="338" t="inlineStr">
        <is>
          <t>E-4KF-604-W20-X00-Y1</t>
        </is>
      </c>
      <c r="B429" s="682" t="inlineStr">
        <is>
          <t xml:space="preserve">Конфеты Arami с кокосовой стружкой вал 2 кг </t>
        </is>
      </c>
      <c r="C429" s="276" t="n">
        <v>2</v>
      </c>
      <c r="D429" s="112" t="n"/>
      <c r="E429" s="492" t="inlineStr">
        <is>
          <t>10 месяцев</t>
        </is>
      </c>
      <c r="F429" s="253" t="n">
        <v>0.012</v>
      </c>
      <c r="G429" s="254" t="n">
        <v>10</v>
      </c>
      <c r="H429" s="112" t="n">
        <v>100</v>
      </c>
      <c r="I429" s="112" t="n">
        <v>2</v>
      </c>
      <c r="J429" s="366" t="n">
        <v>2.2</v>
      </c>
      <c r="K429" s="578" t="n"/>
      <c r="L429" s="544" t="n">
        <v>20</v>
      </c>
      <c r="M429" s="544" t="n"/>
      <c r="N429" s="544" t="n"/>
      <c r="O429" s="544" t="n"/>
    </row>
    <row r="430" ht="13.5" customFormat="1" customHeight="1" s="144">
      <c r="A430" s="338" t="inlineStr">
        <is>
          <t>E-4KF-532-K09-X00-Y6</t>
        </is>
      </c>
      <c r="B430" s="682" t="inlineStr">
        <is>
          <t>Конфеты ТАЙНА с миндалем и кокосом Коробка 130 г  УП6</t>
        </is>
      </c>
      <c r="C430" s="276" t="inlineStr">
        <is>
          <t>130 г</t>
        </is>
      </c>
      <c r="D430" s="112" t="n">
        <v>6</v>
      </c>
      <c r="E430" s="492" t="inlineStr">
        <is>
          <t>6 месяцев</t>
        </is>
      </c>
      <c r="F430" s="253" t="n">
        <v>0.008</v>
      </c>
      <c r="G430" s="254" t="n">
        <v>16</v>
      </c>
      <c r="H430" s="112" t="n">
        <v>144</v>
      </c>
      <c r="I430" s="112" t="n">
        <v>0.78</v>
      </c>
      <c r="J430" s="366" t="n">
        <v>1.1</v>
      </c>
      <c r="K430" s="578" t="n"/>
      <c r="L430" s="544" t="n"/>
      <c r="M430" s="544" t="n"/>
      <c r="N430" s="544" t="n"/>
      <c r="O430" s="544" t="n"/>
    </row>
    <row r="431" ht="13.5" customFormat="1" customHeight="1" s="144">
      <c r="A431" s="338" t="inlineStr">
        <is>
          <t>E-4KF-522-K10-X00-Y6</t>
        </is>
      </c>
      <c r="B431" s="682" t="inlineStr">
        <is>
          <t xml:space="preserve">Шедевр® Конфеты хрустящие со сливочной начинкой, целым фундуком и темным шоколадом Коробка 145 г  УП6 </t>
        </is>
      </c>
      <c r="C431" s="276" t="inlineStr">
        <is>
          <t>145 г</t>
        </is>
      </c>
      <c r="D431" s="112" t="n">
        <v>6</v>
      </c>
      <c r="E431" s="492" t="inlineStr">
        <is>
          <t>10 месяцев</t>
        </is>
      </c>
      <c r="F431" s="253" t="n">
        <v>0.008</v>
      </c>
      <c r="G431" s="254" t="n">
        <v>16</v>
      </c>
      <c r="H431" s="112" t="n">
        <v>144</v>
      </c>
      <c r="I431" s="112" t="n">
        <v>0.9</v>
      </c>
      <c r="J431" s="366" t="n">
        <v>1.3544</v>
      </c>
      <c r="K431" s="578" t="n"/>
      <c r="L431" s="544" t="n"/>
      <c r="M431" s="544" t="n"/>
      <c r="N431" s="544" t="n"/>
      <c r="O431" s="544" t="n"/>
    </row>
    <row r="432" ht="13.5" customFormat="1" customHeight="1" s="144">
      <c r="A432" s="338" t="inlineStr">
        <is>
          <t>E-4NK-598-W33-X00-Y1</t>
        </is>
      </c>
      <c r="B432" s="682" t="inlineStr">
        <is>
          <t>Набор вафельных конфет SWEETY вал 3,3 кг</t>
        </is>
      </c>
      <c r="C432" s="276" t="n">
        <v>3.3</v>
      </c>
      <c r="D432" s="112" t="n"/>
      <c r="E432" s="492" t="inlineStr">
        <is>
          <t>10 месяцев</t>
        </is>
      </c>
      <c r="F432" s="253" t="n">
        <v>0.018</v>
      </c>
      <c r="G432" s="254" t="n">
        <v>12</v>
      </c>
      <c r="H432" s="112" t="n">
        <v>72</v>
      </c>
      <c r="I432" s="112" t="n">
        <v>3.3</v>
      </c>
      <c r="J432" s="366" t="n">
        <v>3.58</v>
      </c>
      <c r="K432" s="578" t="n"/>
      <c r="L432" s="544" t="n"/>
      <c r="M432" s="544" t="n"/>
      <c r="N432" s="544" t="n"/>
      <c r="O432" s="544" t="n"/>
    </row>
    <row r="433" ht="13.5" customFormat="1" customHeight="1" s="144">
      <c r="A433" s="338" t="inlineStr">
        <is>
          <t>E-4KF-136-F50-X00-Y6</t>
        </is>
      </c>
      <c r="B433" s="682" t="inlineStr">
        <is>
          <t>Конфеты "SWEETY" со вкусом шоколада Пакет 500 г</t>
        </is>
      </c>
      <c r="C433" s="754" t="inlineStr">
        <is>
          <t>500 гр</t>
        </is>
      </c>
      <c r="D433" s="1064" t="n">
        <v>6</v>
      </c>
      <c r="E433" s="492" t="inlineStr">
        <is>
          <t>10 месяцев</t>
        </is>
      </c>
      <c r="F433" s="724" t="n">
        <v>0.018</v>
      </c>
      <c r="G433" s="725" t="n">
        <v>12</v>
      </c>
      <c r="H433" s="1064" t="n">
        <v>72</v>
      </c>
      <c r="I433" s="1064" t="n">
        <v>3</v>
      </c>
      <c r="J433" s="726" t="n">
        <v>3.33</v>
      </c>
      <c r="K433" s="578" t="n"/>
      <c r="L433" s="544" t="n"/>
      <c r="M433" s="544" t="n"/>
      <c r="N433" s="544" t="n"/>
      <c r="O433" s="544" t="n"/>
    </row>
    <row r="434" customFormat="1" s="144">
      <c r="A434" s="338" t="inlineStr">
        <is>
          <t>E-4KF-136-W15-X00-Y1</t>
        </is>
      </c>
      <c r="B434" s="682" t="inlineStr">
        <is>
          <t>Конфеты "SWEETY" со вкусом шоколада вал 1,5 кг</t>
        </is>
      </c>
      <c r="C434" s="276" t="n">
        <v>1.5</v>
      </c>
      <c r="D434" s="112" t="n"/>
      <c r="E434" s="492" t="inlineStr">
        <is>
          <t>10 месяцев</t>
        </is>
      </c>
      <c r="F434" s="253" t="n">
        <v>0.007</v>
      </c>
      <c r="G434" s="254" t="n">
        <v>16</v>
      </c>
      <c r="H434" s="112" t="n">
        <v>144</v>
      </c>
      <c r="I434" s="112" t="n">
        <v>1.5</v>
      </c>
      <c r="J434" s="366" t="n">
        <v>1.83</v>
      </c>
      <c r="K434" s="578" t="n"/>
      <c r="L434" s="544" t="n"/>
      <c r="M434" s="544" t="n"/>
      <c r="N434" s="544" t="n"/>
      <c r="O434" s="544" t="n"/>
    </row>
    <row r="435" customFormat="1" s="144">
      <c r="A435" s="338" t="inlineStr">
        <is>
          <t>E-4KF-135-F50-X00-Y6</t>
        </is>
      </c>
      <c r="B435" s="755" t="inlineStr">
        <is>
          <t>Конфеты "SWEETY" со сливочной начинкой Пакет 500 г</t>
        </is>
      </c>
      <c r="C435" s="754" t="inlineStr">
        <is>
          <t>500 гр</t>
        </is>
      </c>
      <c r="D435" s="1064" t="n">
        <v>6</v>
      </c>
      <c r="E435" s="492" t="inlineStr">
        <is>
          <t>10 месяцев</t>
        </is>
      </c>
      <c r="F435" s="724" t="n">
        <v>0.018</v>
      </c>
      <c r="G435" s="725" t="n">
        <v>12</v>
      </c>
      <c r="H435" s="1064" t="n">
        <v>72</v>
      </c>
      <c r="I435" s="1064" t="n">
        <v>3</v>
      </c>
      <c r="J435" s="726" t="n">
        <v>3.33</v>
      </c>
      <c r="K435" s="578" t="n"/>
      <c r="L435" s="544" t="n"/>
      <c r="M435" s="544" t="n"/>
      <c r="N435" s="544" t="n"/>
      <c r="O435" s="544" t="n"/>
    </row>
    <row r="436" ht="13.5" customFormat="1" customHeight="1" s="144" thickBot="1">
      <c r="A436" s="338" t="inlineStr">
        <is>
          <t>E-4KF-135-W15-X00-Y1</t>
        </is>
      </c>
      <c r="B436" s="713" t="inlineStr">
        <is>
          <t>Конфеты "SWEETY" со сливочной начинкой вал 1,5 кг</t>
        </is>
      </c>
      <c r="C436" s="606" t="n">
        <v>1.5</v>
      </c>
      <c r="D436" s="113" t="n"/>
      <c r="E436" s="463" t="inlineStr">
        <is>
          <t>10 месяцев</t>
        </is>
      </c>
      <c r="F436" s="316" t="n">
        <v>0.007</v>
      </c>
      <c r="G436" s="317" t="n">
        <v>16</v>
      </c>
      <c r="H436" s="113" t="n">
        <v>144</v>
      </c>
      <c r="I436" s="113" t="n">
        <v>1.5</v>
      </c>
      <c r="J436" s="367" t="n">
        <v>1.83</v>
      </c>
      <c r="K436" s="578" t="n"/>
      <c r="L436" s="544" t="n"/>
      <c r="M436" s="544" t="n"/>
      <c r="N436" s="544" t="n"/>
      <c r="O436" s="544" t="n"/>
    </row>
    <row r="437" ht="13.5" customFormat="1" customHeight="1" s="144" thickBot="1">
      <c r="A437" s="338" t="n"/>
      <c r="B437" s="315" t="inlineStr">
        <is>
          <t>ВЕРТУШКИ</t>
        </is>
      </c>
      <c r="C437" s="258" t="n"/>
      <c r="D437" s="1062" t="n"/>
      <c r="E437" s="138" t="n"/>
      <c r="F437" s="259" t="n"/>
      <c r="G437" s="260" t="n"/>
      <c r="H437" s="1062" t="n"/>
      <c r="I437" s="1062" t="n"/>
      <c r="J437" s="262" t="n"/>
      <c r="K437" s="425" t="n"/>
      <c r="L437" s="425" t="n"/>
      <c r="M437" s="425" t="n"/>
      <c r="N437" s="425" t="n"/>
      <c r="O437" s="425" t="n"/>
    </row>
    <row r="438" customFormat="1" s="144">
      <c r="A438" s="338" t="inlineStr">
        <is>
          <t>E-1BA-781-G40-X00-Y9</t>
        </is>
      </c>
      <c r="B438" s="1038" t="inlineStr">
        <is>
          <t>Вафли декорированные "Вертушки-Веснушки" с молочно-ореховой начинкой ГЛ 400 г  УП9</t>
        </is>
      </c>
      <c r="C438" s="1039" t="inlineStr">
        <is>
          <t>400 гр</t>
        </is>
      </c>
      <c r="D438" s="111" t="n">
        <v>9</v>
      </c>
      <c r="E438" s="131" t="inlineStr">
        <is>
          <t>6 месяцев</t>
        </is>
      </c>
      <c r="F438" s="265" t="n">
        <v>0.017</v>
      </c>
      <c r="G438" s="266" t="n">
        <v>8</v>
      </c>
      <c r="H438" s="111" t="n">
        <v>64</v>
      </c>
      <c r="I438" s="111" t="n">
        <v>3.6</v>
      </c>
      <c r="J438" s="365" t="n">
        <v>4.66</v>
      </c>
      <c r="K438" s="578" t="n"/>
      <c r="L438" s="544" t="n"/>
      <c r="M438" s="544" t="n"/>
      <c r="N438" s="544" t="n"/>
      <c r="O438" s="544" t="n"/>
    </row>
    <row r="439" customFormat="1" s="144">
      <c r="A439" s="338" t="inlineStr">
        <is>
          <t>E-1BA-152-G40-X00-Y9</t>
        </is>
      </c>
      <c r="B439" s="1032" t="inlineStr">
        <is>
          <t>Вафли декорированные "Вертушки-Веснушки" со вкусом шоколада</t>
        </is>
      </c>
      <c r="C439" s="841" t="inlineStr">
        <is>
          <t>400 гр</t>
        </is>
      </c>
      <c r="D439" s="1063" t="n">
        <v>9</v>
      </c>
      <c r="E439" s="536" t="inlineStr">
        <is>
          <t>6 месяцев</t>
        </is>
      </c>
      <c r="F439" s="537" t="n">
        <v>0.017</v>
      </c>
      <c r="G439" s="538" t="n">
        <v>8</v>
      </c>
      <c r="H439" s="1063" t="n">
        <v>64</v>
      </c>
      <c r="I439" s="1063" t="n">
        <v>3.6</v>
      </c>
      <c r="J439" s="539" t="n">
        <v>4.66</v>
      </c>
      <c r="K439" s="578" t="n"/>
      <c r="L439" s="544" t="n"/>
      <c r="M439" s="544" t="n"/>
      <c r="N439" s="544" t="n"/>
      <c r="O439" s="544" t="n"/>
    </row>
    <row r="440" ht="13.5" customFormat="1" customHeight="1" s="144" thickBot="1">
      <c r="A440" s="338" t="inlineStr">
        <is>
          <t>E-1BA-150-G40-X00-Y9</t>
        </is>
      </c>
      <c r="B440" s="713" t="inlineStr">
        <is>
          <t>Вафли декорированные "Вертушки-Веснушки" со вкусом вареной сгущенки</t>
        </is>
      </c>
      <c r="C440" s="606" t="inlineStr">
        <is>
          <t>400 гр</t>
        </is>
      </c>
      <c r="D440" s="113" t="n">
        <v>9</v>
      </c>
      <c r="E440" s="463" t="inlineStr">
        <is>
          <t>6 месяцев</t>
        </is>
      </c>
      <c r="F440" s="316" t="n">
        <v>0.017</v>
      </c>
      <c r="G440" s="317" t="n">
        <v>8</v>
      </c>
      <c r="H440" s="113" t="n">
        <v>64</v>
      </c>
      <c r="I440" s="113" t="n">
        <v>3.6</v>
      </c>
      <c r="J440" s="367" t="n">
        <v>4.66</v>
      </c>
      <c r="K440" s="578" t="n"/>
      <c r="L440" s="544" t="n"/>
      <c r="M440" s="544" t="n"/>
      <c r="N440" s="544" t="n"/>
      <c r="O440" s="544" t="n"/>
    </row>
    <row r="441" ht="13.5" customFormat="1" customHeight="1" s="144" thickBot="1">
      <c r="A441" s="338" t="n"/>
      <c r="B441" s="738" t="inlineStr">
        <is>
          <t>Q</t>
        </is>
      </c>
      <c r="C441" s="540" t="n"/>
      <c r="D441" s="497" t="n"/>
      <c r="E441" s="497" t="n"/>
      <c r="F441" s="498" t="n"/>
      <c r="G441" s="499" t="n"/>
      <c r="H441" s="497" t="n"/>
      <c r="I441" s="497" t="n"/>
      <c r="J441" s="500" t="n"/>
      <c r="K441" s="576" t="n"/>
      <c r="L441" s="576" t="n"/>
      <c r="M441" s="576" t="n"/>
      <c r="N441" s="544" t="n"/>
      <c r="O441" s="544" t="n"/>
    </row>
    <row r="442" customFormat="1" s="144">
      <c r="A442" s="616" t="inlineStr">
        <is>
          <t>E-4NK-649-K84-X00-Y13</t>
        </is>
      </c>
      <c r="B442" s="861" t="inlineStr">
        <is>
          <t>Q® Набор конфет Коробка 84 г  УП13</t>
        </is>
      </c>
      <c r="C442" s="477" t="inlineStr">
        <is>
          <t>84 г</t>
        </is>
      </c>
      <c r="D442" s="111" t="n">
        <v>13</v>
      </c>
      <c r="E442" s="111" t="inlineStr">
        <is>
          <t>10 месяцев</t>
        </is>
      </c>
      <c r="F442" s="265" t="n">
        <v>0.012</v>
      </c>
      <c r="G442" s="266" t="n">
        <v>10</v>
      </c>
      <c r="H442" s="111" t="n">
        <v>100</v>
      </c>
      <c r="I442" s="111" t="n">
        <v>1.092</v>
      </c>
      <c r="J442" s="111" t="n">
        <v>1.81</v>
      </c>
      <c r="K442" s="576" t="n"/>
      <c r="L442" s="576" t="n"/>
      <c r="M442" s="576" t="n"/>
      <c r="N442" s="576" t="n"/>
      <c r="O442" s="544" t="n"/>
    </row>
    <row r="443" ht="12.75" customFormat="1" customHeight="1" s="144">
      <c r="A443" s="616" t="inlineStr">
        <is>
          <t>E-4KF-128-K15-X00-Y6</t>
        </is>
      </c>
      <c r="B443" s="732" t="inlineStr">
        <is>
          <t xml:space="preserve">Конфеты "Q" со сливочной начинкой, миндалем и кокосом Коробка 150 г  УП6 </t>
        </is>
      </c>
      <c r="C443" s="733" t="inlineStr">
        <is>
          <t>150 гр</t>
        </is>
      </c>
      <c r="D443" s="1063" t="n">
        <v>6</v>
      </c>
      <c r="E443" s="536" t="inlineStr">
        <is>
          <t>10 месяцев</t>
        </is>
      </c>
      <c r="F443" s="537" t="n">
        <v>0.008</v>
      </c>
      <c r="G443" s="538" t="n">
        <v>16</v>
      </c>
      <c r="H443" s="1063" t="n">
        <v>144</v>
      </c>
      <c r="I443" s="1063" t="n">
        <v>0.9</v>
      </c>
      <c r="J443" s="539" t="n">
        <v>1.3544</v>
      </c>
      <c r="K443" s="578" t="n"/>
      <c r="L443" s="544" t="n"/>
      <c r="M443" s="544" t="n"/>
      <c r="N443" s="544" t="n"/>
      <c r="O443" s="544" t="n"/>
    </row>
    <row r="444" hidden="1" ht="13.5" customFormat="1" customHeight="1" s="144">
      <c r="A444" s="338" t="n"/>
      <c r="B444" s="734" t="inlineStr">
        <is>
          <t>Конфеты Q® Клубника со Сливками с Миндалем и Кокосом Коробка 150 г  УП6</t>
        </is>
      </c>
      <c r="C444" s="438" t="inlineStr">
        <is>
          <t>150 гр</t>
        </is>
      </c>
      <c r="D444" s="112" t="n">
        <v>6</v>
      </c>
      <c r="E444" s="492" t="inlineStr">
        <is>
          <t>10 месяцев</t>
        </is>
      </c>
      <c r="F444" s="253" t="n">
        <v>0.008</v>
      </c>
      <c r="G444" s="254" t="n">
        <v>16</v>
      </c>
      <c r="H444" s="112" t="n">
        <v>144</v>
      </c>
      <c r="I444" s="112" t="n">
        <v>0.9</v>
      </c>
      <c r="J444" s="366" t="n">
        <v>1.3544</v>
      </c>
      <c r="K444" s="577" t="n"/>
      <c r="L444" s="576" t="n"/>
      <c r="M444" s="576" t="n"/>
      <c r="N444" s="544" t="n"/>
      <c r="O444" s="544" t="n"/>
    </row>
    <row r="445" ht="13.5" customFormat="1" customHeight="1" s="144">
      <c r="A445" s="616" t="n"/>
      <c r="B445" s="315" t="inlineStr">
        <is>
          <t>КСК</t>
        </is>
      </c>
      <c r="C445" s="258" t="n"/>
      <c r="D445" s="1062" t="n"/>
      <c r="E445" s="138" t="n"/>
      <c r="F445" s="259" t="n"/>
      <c r="G445" s="260" t="n"/>
      <c r="H445" s="1062" t="n"/>
      <c r="I445" s="1062" t="n"/>
      <c r="J445" s="818" t="n"/>
      <c r="K445" s="576" t="n"/>
      <c r="L445" s="576" t="n"/>
      <c r="M445" s="576" t="n"/>
      <c r="N445" s="544" t="n"/>
      <c r="O445" s="544" t="n"/>
    </row>
    <row r="446" customFormat="1" s="144">
      <c r="A446" s="338" t="inlineStr">
        <is>
          <t>E-4KF-187-F01-X00-Y4</t>
        </is>
      </c>
      <c r="B446" s="734" t="inlineStr">
        <is>
          <t>Конфеты "Лаймовое Тру-ля-ля" пакет 1 кг</t>
        </is>
      </c>
      <c r="C446" s="438" t="inlineStr">
        <is>
          <t>4*1</t>
        </is>
      </c>
      <c r="D446" s="112" t="n">
        <v>4</v>
      </c>
      <c r="E446" s="492" t="inlineStr">
        <is>
          <t>10 месяцев</t>
        </is>
      </c>
      <c r="F446" s="253" t="n">
        <v>0.012</v>
      </c>
      <c r="G446" s="254" t="n">
        <v>10</v>
      </c>
      <c r="H446" s="112" t="n">
        <v>100</v>
      </c>
      <c r="I446" s="112" t="n">
        <v>4</v>
      </c>
      <c r="J446" s="366" t="n">
        <v>4.54</v>
      </c>
      <c r="K446" s="578" t="n"/>
      <c r="L446" s="544" t="n"/>
      <c r="M446" s="544" t="n"/>
      <c r="N446" s="544" t="n"/>
      <c r="O446" s="544" t="n"/>
    </row>
    <row r="447" customFormat="1" s="144">
      <c r="A447" s="338" t="inlineStr">
        <is>
          <t>E-4KF-444-P50-X00-Y10</t>
        </is>
      </c>
      <c r="B447" s="734" t="inlineStr">
        <is>
          <t>Конфеты "НЯМБЕРРИ" со вкусом абрикоса и манго Пакет 500 г  УП10</t>
        </is>
      </c>
      <c r="C447" s="438" t="inlineStr">
        <is>
          <t>500 гр</t>
        </is>
      </c>
      <c r="D447" s="112" t="n">
        <v>10</v>
      </c>
      <c r="E447" s="492" t="inlineStr">
        <is>
          <t>10 месяцев</t>
        </is>
      </c>
      <c r="F447" s="253" t="n">
        <v>0.017</v>
      </c>
      <c r="G447" s="254" t="n">
        <v>12</v>
      </c>
      <c r="H447" s="112" t="n">
        <v>72</v>
      </c>
      <c r="I447" s="112" t="n">
        <v>5</v>
      </c>
      <c r="J447" s="366" t="n">
        <v>5.42</v>
      </c>
      <c r="K447" s="578" t="n"/>
      <c r="L447" s="578" t="n"/>
      <c r="M447" s="578" t="n"/>
      <c r="N447" s="578" t="n"/>
      <c r="O447" s="578" t="n"/>
    </row>
    <row r="448" customFormat="1" s="144">
      <c r="A448" s="338" t="inlineStr">
        <is>
          <t>E-4KF-444-W40-X00-Y1</t>
        </is>
      </c>
      <c r="B448" s="734" t="inlineStr">
        <is>
          <t>Конфеты НЯМБЕРРИ со вкусом абрикоса и манго вал 4 кг  УП1</t>
        </is>
      </c>
      <c r="C448" s="438" t="inlineStr">
        <is>
          <t>4 кг</t>
        </is>
      </c>
      <c r="D448" s="112" t="n"/>
      <c r="E448" s="492" t="inlineStr">
        <is>
          <t>12 месяцев</t>
        </is>
      </c>
      <c r="F448" s="253" t="n">
        <v>0.012</v>
      </c>
      <c r="G448" s="254" t="n">
        <v>10</v>
      </c>
      <c r="H448" s="112" t="n">
        <v>100</v>
      </c>
      <c r="I448" s="112" t="n">
        <v>4</v>
      </c>
      <c r="J448" s="366" t="n">
        <v>4.24</v>
      </c>
      <c r="K448" s="578" t="n"/>
      <c r="L448" s="578" t="n"/>
      <c r="M448" s="578" t="n"/>
      <c r="N448" s="578" t="n"/>
      <c r="O448" s="578" t="n"/>
    </row>
    <row r="449" customFormat="1" s="144">
      <c r="A449" s="338" t="inlineStr">
        <is>
          <t>E-4KF-167-P20-X00-Y10</t>
        </is>
      </c>
      <c r="B449" s="745" t="inlineStr">
        <is>
          <t>Конфеты "Золушка" Стабило 200 г  УП10</t>
        </is>
      </c>
      <c r="C449" s="438" t="inlineStr">
        <is>
          <t>200 гр</t>
        </is>
      </c>
      <c r="D449" s="112" t="n">
        <v>10</v>
      </c>
      <c r="E449" s="492" t="inlineStr">
        <is>
          <t>12 месяцев</t>
        </is>
      </c>
      <c r="F449" s="253" t="n">
        <v>0.017</v>
      </c>
      <c r="G449" s="254" t="n">
        <v>8</v>
      </c>
      <c r="H449" s="112" t="n">
        <v>72</v>
      </c>
      <c r="I449" s="112" t="n">
        <v>2</v>
      </c>
      <c r="J449" s="366" t="n">
        <v>2.4</v>
      </c>
      <c r="K449" s="578" t="n"/>
      <c r="L449" s="578" t="n"/>
      <c r="M449" s="578" t="n"/>
      <c r="N449" s="578" t="n"/>
      <c r="O449" s="578" t="n"/>
    </row>
    <row r="450" customFormat="1" s="144">
      <c r="A450" s="338" t="inlineStr">
        <is>
          <t>E-4KF-167-F01-X00-Y4</t>
        </is>
      </c>
      <c r="B450" s="745" t="inlineStr">
        <is>
          <t>Конфеты "Золушка" Пакет 1 кг  УП4</t>
        </is>
      </c>
      <c r="C450" s="438" t="inlineStr">
        <is>
          <t>4*1</t>
        </is>
      </c>
      <c r="D450" s="112" t="n">
        <v>4</v>
      </c>
      <c r="E450" s="492" t="inlineStr">
        <is>
          <t>12 месяцев</t>
        </is>
      </c>
      <c r="F450" s="253" t="n">
        <v>0.012</v>
      </c>
      <c r="G450" s="254" t="n">
        <v>10</v>
      </c>
      <c r="H450" s="112" t="n">
        <v>100</v>
      </c>
      <c r="I450" s="112" t="n">
        <v>4</v>
      </c>
      <c r="J450" s="366" t="n">
        <v>4.54</v>
      </c>
      <c r="K450" s="578" t="n"/>
      <c r="L450" s="544" t="n"/>
      <c r="M450" s="544" t="n"/>
      <c r="N450" s="544" t="n"/>
      <c r="O450" s="544" t="n"/>
    </row>
    <row r="451" customFormat="1" s="144">
      <c r="A451" s="338" t="inlineStr">
        <is>
          <t>E-4KF-167-W40-X00-Y1</t>
        </is>
      </c>
      <c r="B451" s="734" t="inlineStr">
        <is>
          <t>Конфеты "Золушка" вал 4 кг  УП1</t>
        </is>
      </c>
      <c r="C451" s="438" t="inlineStr">
        <is>
          <t>4 кг</t>
        </is>
      </c>
      <c r="D451" s="112" t="n"/>
      <c r="E451" s="492" t="inlineStr">
        <is>
          <t>12 месяцев</t>
        </is>
      </c>
      <c r="F451" s="253" t="n">
        <v>0.012</v>
      </c>
      <c r="G451" s="254" t="n">
        <v>10</v>
      </c>
      <c r="H451" s="112" t="n">
        <v>100</v>
      </c>
      <c r="I451" s="112" t="n">
        <v>4</v>
      </c>
      <c r="J451" s="366" t="n">
        <v>4.24</v>
      </c>
      <c r="K451" s="578" t="n"/>
      <c r="L451" s="544" t="n"/>
      <c r="M451" s="544" t="n"/>
      <c r="N451" s="544" t="n"/>
      <c r="O451" s="544" t="n"/>
    </row>
    <row r="452" customFormat="1" s="144">
      <c r="A452" s="338" t="inlineStr">
        <is>
          <t>E-4KF-469-F01-X00-Y4</t>
        </is>
      </c>
      <c r="B452" s="745" t="inlineStr">
        <is>
          <t xml:space="preserve">Конфеты "Доярушка" Пакет 1 кг  УП4 </t>
        </is>
      </c>
      <c r="C452" s="438" t="inlineStr">
        <is>
          <t>4*1</t>
        </is>
      </c>
      <c r="D452" s="112" t="n">
        <v>4</v>
      </c>
      <c r="E452" s="492" t="inlineStr">
        <is>
          <t>12 месяцев</t>
        </is>
      </c>
      <c r="F452" s="253" t="n">
        <v>0.012</v>
      </c>
      <c r="G452" s="254" t="n">
        <v>10</v>
      </c>
      <c r="H452" s="112" t="n">
        <v>100</v>
      </c>
      <c r="I452" s="112" t="n">
        <v>4</v>
      </c>
      <c r="J452" s="366" t="n">
        <v>4.54</v>
      </c>
      <c r="K452" s="578" t="n"/>
      <c r="L452" s="544" t="n"/>
      <c r="M452" s="544" t="n"/>
      <c r="N452" s="544" t="n"/>
      <c r="O452" s="544" t="n"/>
    </row>
    <row r="453" customFormat="1" s="144">
      <c r="A453" s="338" t="inlineStr">
        <is>
          <t>E-4KF-469-W40-X00-Y1</t>
        </is>
      </c>
      <c r="B453" s="745" t="inlineStr">
        <is>
          <t>Конфеты "Доярушка" вал 4 кг  УП1</t>
        </is>
      </c>
      <c r="C453" s="438" t="inlineStr">
        <is>
          <t>4 кг</t>
        </is>
      </c>
      <c r="D453" s="112" t="n"/>
      <c r="E453" s="492" t="inlineStr">
        <is>
          <t>12 месяцев</t>
        </is>
      </c>
      <c r="F453" s="253" t="n">
        <v>0.012</v>
      </c>
      <c r="G453" s="254" t="n">
        <v>10</v>
      </c>
      <c r="H453" s="112" t="n">
        <v>100</v>
      </c>
      <c r="I453" s="112" t="n">
        <v>4</v>
      </c>
      <c r="J453" s="366" t="n">
        <v>4.24</v>
      </c>
      <c r="K453" s="578" t="n"/>
      <c r="L453" s="544" t="n"/>
      <c r="M453" s="544" t="n"/>
      <c r="N453" s="544" t="n"/>
      <c r="O453" s="544" t="n"/>
    </row>
    <row r="454" customFormat="1" s="144">
      <c r="A454" s="338" t="inlineStr">
        <is>
          <t>E-4KF-204-F50-X00-Y10</t>
        </is>
      </c>
      <c r="B454" s="734" t="inlineStr">
        <is>
          <t>Конфеты глазированные "Руа" 500 г  УП10</t>
        </is>
      </c>
      <c r="C454" s="438" t="inlineStr">
        <is>
          <t>500 г</t>
        </is>
      </c>
      <c r="D454" s="112" t="n">
        <v>10</v>
      </c>
      <c r="E454" s="492" t="inlineStr">
        <is>
          <t>12 месяцев</t>
        </is>
      </c>
      <c r="F454" s="253" t="n">
        <v>0.017</v>
      </c>
      <c r="G454" s="254" t="n">
        <v>12</v>
      </c>
      <c r="H454" s="112" t="n">
        <v>72</v>
      </c>
      <c r="I454" s="112" t="n">
        <v>5</v>
      </c>
      <c r="J454" s="366" t="n">
        <v>5.39</v>
      </c>
      <c r="K454" s="578" t="n"/>
      <c r="L454" s="544" t="n"/>
      <c r="M454" s="544" t="n"/>
      <c r="N454" s="544" t="n"/>
      <c r="O454" s="544" t="n"/>
    </row>
    <row r="455" customFormat="1" s="144">
      <c r="A455" s="338" t="inlineStr">
        <is>
          <t>E-4KF-204-W40-X00-Y1</t>
        </is>
      </c>
      <c r="B455" s="734" t="inlineStr">
        <is>
          <t>Конфеты "Руа" вал 4 кг  УП1</t>
        </is>
      </c>
      <c r="C455" s="438" t="inlineStr">
        <is>
          <t>4 кг</t>
        </is>
      </c>
      <c r="D455" s="112" t="n"/>
      <c r="E455" s="492" t="inlineStr">
        <is>
          <t>12 месяцев</t>
        </is>
      </c>
      <c r="F455" s="253" t="n">
        <v>0.012</v>
      </c>
      <c r="G455" s="254" t="n">
        <v>10</v>
      </c>
      <c r="H455" s="112" t="n">
        <v>100</v>
      </c>
      <c r="I455" s="112" t="n">
        <v>4</v>
      </c>
      <c r="J455" s="366" t="n">
        <v>4.24</v>
      </c>
      <c r="K455" s="578" t="n"/>
      <c r="L455" s="544" t="n"/>
      <c r="M455" s="544" t="n"/>
      <c r="N455" s="544" t="n"/>
      <c r="O455" s="544" t="n"/>
    </row>
    <row r="456" customFormat="1" s="144">
      <c r="A456" s="338" t="inlineStr">
        <is>
          <t>E-4NK-788-W40-X00-Y1</t>
        </is>
      </c>
      <c r="B456" s="1041" t="inlineStr">
        <is>
          <t>МАХЕЕВЪ® Набор конфет с джемом вал 4  кг  УП1</t>
        </is>
      </c>
      <c r="C456" s="1026" t="inlineStr">
        <is>
          <t>4 кг</t>
        </is>
      </c>
      <c r="D456" s="700" t="n"/>
      <c r="E456" s="701" t="inlineStr">
        <is>
          <t>12 месяцев</t>
        </is>
      </c>
      <c r="F456" s="702" t="n">
        <v>0.012</v>
      </c>
      <c r="G456" s="703" t="n">
        <v>10</v>
      </c>
      <c r="H456" s="700" t="n">
        <v>100</v>
      </c>
      <c r="I456" s="700" t="n">
        <v>4</v>
      </c>
      <c r="J456" s="704" t="n">
        <v>4.24</v>
      </c>
      <c r="K456" s="578" t="n"/>
      <c r="L456" s="544" t="n"/>
      <c r="M456" s="544" t="n"/>
      <c r="N456" s="544" t="n"/>
      <c r="O456" s="544" t="n"/>
    </row>
    <row r="457" customFormat="1" s="144">
      <c r="A457" s="338" t="inlineStr">
        <is>
          <t>E-4NK-788-P00-X00-Y4</t>
        </is>
      </c>
      <c r="B457" s="1041" t="inlineStr">
        <is>
          <t>МАХЕЕВЪ® Набор конфет с джемом Пакет 1 кг  УП4</t>
        </is>
      </c>
      <c r="C457" s="1026" t="inlineStr">
        <is>
          <t>4*1</t>
        </is>
      </c>
      <c r="D457" s="700" t="n">
        <v>4</v>
      </c>
      <c r="E457" s="701" t="inlineStr">
        <is>
          <t>12 месяцев</t>
        </is>
      </c>
      <c r="F457" s="702" t="n">
        <v>0.012</v>
      </c>
      <c r="G457" s="703" t="n">
        <v>10</v>
      </c>
      <c r="H457" s="700" t="n">
        <v>100</v>
      </c>
      <c r="I457" s="700" t="n">
        <v>4</v>
      </c>
      <c r="J457" s="704" t="n">
        <v>4.54</v>
      </c>
      <c r="K457" s="578" t="n"/>
      <c r="L457" s="544" t="n"/>
      <c r="M457" s="544" t="n"/>
      <c r="N457" s="544" t="n"/>
      <c r="O457" s="544" t="n"/>
    </row>
    <row r="458" customFormat="1" s="144">
      <c r="A458" s="338" t="inlineStr">
        <is>
          <t xml:space="preserve">E-4KF-642-W40-X00-Y1 </t>
        </is>
      </c>
      <c r="B458" s="815" t="inlineStr">
        <is>
          <t>Конфеты глазированные "Ажур-Вишня" вал 4 кг  УП1*</t>
        </is>
      </c>
      <c r="C458" s="438" t="inlineStr">
        <is>
          <t>4 кг</t>
        </is>
      </c>
      <c r="D458" s="112" t="n"/>
      <c r="E458" s="492" t="inlineStr">
        <is>
          <t>12 месяцев</t>
        </is>
      </c>
      <c r="F458" s="253" t="n">
        <v>0.012</v>
      </c>
      <c r="G458" s="254" t="n">
        <v>10</v>
      </c>
      <c r="H458" s="112" t="n">
        <v>100</v>
      </c>
      <c r="I458" s="112" t="n">
        <v>4</v>
      </c>
      <c r="J458" s="366" t="n">
        <v>4.2</v>
      </c>
      <c r="K458" s="578" t="n"/>
      <c r="L458" s="544" t="n"/>
      <c r="M458" s="544" t="n"/>
      <c r="N458" s="544" t="n"/>
      <c r="O458" s="544" t="n"/>
    </row>
    <row r="459" customFormat="1" s="144">
      <c r="A459" s="338" t="inlineStr">
        <is>
          <t xml:space="preserve">E-4KF-644-W40-X00-Y1 </t>
        </is>
      </c>
      <c r="B459" s="815" t="inlineStr">
        <is>
          <t>Конфеты помадные "Дороти" с молоком вал 4 кг</t>
        </is>
      </c>
      <c r="C459" s="438" t="inlineStr">
        <is>
          <t>4 кг</t>
        </is>
      </c>
      <c r="D459" s="112" t="n"/>
      <c r="E459" s="492" t="inlineStr">
        <is>
          <t>12 месяцев</t>
        </is>
      </c>
      <c r="F459" s="253" t="n">
        <v>0.012</v>
      </c>
      <c r="G459" s="254" t="n">
        <v>10</v>
      </c>
      <c r="H459" s="112" t="n">
        <v>100</v>
      </c>
      <c r="I459" s="112" t="n">
        <v>4</v>
      </c>
      <c r="J459" s="366" t="n">
        <v>4.24</v>
      </c>
      <c r="K459" s="578" t="n"/>
      <c r="L459" s="544" t="n"/>
      <c r="M459" s="544" t="n"/>
      <c r="N459" s="544" t="n"/>
      <c r="O459" s="544" t="n"/>
    </row>
    <row r="460" customFormat="1" s="144">
      <c r="A460" s="338" t="inlineStr">
        <is>
          <t>E-4KF-141-P20-X00-Y10</t>
        </is>
      </c>
      <c r="B460" s="745" t="inlineStr">
        <is>
          <t>Конфеты "TOFFEE CREAM" КАКАО пакет-стабиллобег</t>
        </is>
      </c>
      <c r="C460" s="438" t="inlineStr">
        <is>
          <t>200 гр</t>
        </is>
      </c>
      <c r="D460" s="112" t="n">
        <v>10</v>
      </c>
      <c r="E460" s="492" t="inlineStr">
        <is>
          <t>12 месяцев</t>
        </is>
      </c>
      <c r="F460" s="253" t="n">
        <v>0.017</v>
      </c>
      <c r="G460" s="254" t="n">
        <v>8</v>
      </c>
      <c r="H460" s="112" t="n">
        <v>72</v>
      </c>
      <c r="I460" s="112" t="n">
        <v>2</v>
      </c>
      <c r="J460" s="366" t="n">
        <v>2.27</v>
      </c>
      <c r="K460" s="578" t="n"/>
      <c r="L460" s="544" t="n"/>
      <c r="M460" s="544" t="n"/>
      <c r="N460" s="544" t="n"/>
      <c r="O460" s="544" t="n"/>
    </row>
    <row r="461" customFormat="1" s="144">
      <c r="A461" s="338" t="inlineStr">
        <is>
          <t>E-4KF-140-F01-X00-Y4</t>
        </is>
      </c>
      <c r="B461" s="734" t="inlineStr">
        <is>
          <t xml:space="preserve">Конфеты "TOFFEE CREAM" какао Пакет 1 кг  УП4 </t>
        </is>
      </c>
      <c r="C461" s="438" t="inlineStr">
        <is>
          <t>4*1</t>
        </is>
      </c>
      <c r="D461" s="112" t="n">
        <v>4</v>
      </c>
      <c r="E461" s="492" t="inlineStr">
        <is>
          <t>12 месяцев</t>
        </is>
      </c>
      <c r="F461" s="253" t="n">
        <v>0.012</v>
      </c>
      <c r="G461" s="254" t="n">
        <v>10</v>
      </c>
      <c r="H461" s="112" t="n">
        <v>100</v>
      </c>
      <c r="I461" s="112" t="n">
        <v>4</v>
      </c>
      <c r="J461" s="366" t="n">
        <v>4.22</v>
      </c>
      <c r="K461" s="578" t="n"/>
      <c r="L461" s="544" t="n"/>
      <c r="M461" s="578" t="n"/>
      <c r="N461" s="544" t="n"/>
      <c r="O461" s="544" t="n"/>
    </row>
    <row r="462" customFormat="1" s="144">
      <c r="A462" s="338" t="inlineStr">
        <is>
          <t>E-4KF-140-W40-X00-Y1</t>
        </is>
      </c>
      <c r="B462" s="734" t="inlineStr">
        <is>
          <t>Конфеты "TOFFEE CREAM" какао вал 4 кг  УП1</t>
        </is>
      </c>
      <c r="C462" s="438" t="inlineStr">
        <is>
          <t>4 кг</t>
        </is>
      </c>
      <c r="D462" s="112" t="n"/>
      <c r="E462" s="492" t="inlineStr">
        <is>
          <t>12 месяцев</t>
        </is>
      </c>
      <c r="F462" s="253" t="n">
        <v>0.012</v>
      </c>
      <c r="G462" s="254" t="n">
        <v>10</v>
      </c>
      <c r="H462" s="112" t="n">
        <v>100</v>
      </c>
      <c r="I462" s="112" t="n">
        <v>4</v>
      </c>
      <c r="J462" s="366" t="n">
        <v>4.24</v>
      </c>
      <c r="K462" s="578" t="n"/>
      <c r="L462" s="544" t="n"/>
      <c r="M462" s="578" t="n"/>
      <c r="N462" s="544" t="n"/>
      <c r="O462" s="544" t="n"/>
    </row>
    <row r="463" customFormat="1" s="144">
      <c r="A463" s="338" t="inlineStr">
        <is>
          <t>E-4KF-595-P50-X00-Y10</t>
        </is>
      </c>
      <c r="B463" s="734" t="inlineStr">
        <is>
          <t xml:space="preserve">Конфеты ЛУННАЯ СОНАТА Пакет 500 г </t>
        </is>
      </c>
      <c r="C463" s="438" t="inlineStr">
        <is>
          <t xml:space="preserve">500 г </t>
        </is>
      </c>
      <c r="D463" s="112" t="n">
        <v>10</v>
      </c>
      <c r="E463" s="492" t="inlineStr">
        <is>
          <t>12 месяцев</t>
        </is>
      </c>
      <c r="F463" s="253" t="n">
        <v>0.017</v>
      </c>
      <c r="G463" s="254" t="n">
        <v>12</v>
      </c>
      <c r="H463" s="112" t="n">
        <v>72</v>
      </c>
      <c r="I463" s="112" t="n">
        <v>5</v>
      </c>
      <c r="J463" s="366" t="n">
        <v>5.34</v>
      </c>
      <c r="K463" s="578" t="n"/>
      <c r="L463" s="544" t="n"/>
      <c r="M463" s="544" t="n"/>
      <c r="N463" s="544" t="n"/>
      <c r="O463" s="544" t="n"/>
    </row>
    <row r="464" customFormat="1" s="144">
      <c r="A464" s="338" t="inlineStr">
        <is>
          <t>E-4KF-595-W40-X00-Y1</t>
        </is>
      </c>
      <c r="B464" s="734" t="inlineStr">
        <is>
          <t>Конфеты ЛУННАЯ СОНАТА вал 4 кг</t>
        </is>
      </c>
      <c r="C464" s="438" t="inlineStr">
        <is>
          <t>4 кг</t>
        </is>
      </c>
      <c r="D464" s="112" t="n"/>
      <c r="E464" s="492" t="inlineStr">
        <is>
          <t>12 месяцев</t>
        </is>
      </c>
      <c r="F464" s="253" t="n">
        <v>0.012</v>
      </c>
      <c r="G464" s="254" t="n">
        <v>10</v>
      </c>
      <c r="H464" s="112" t="n">
        <v>100</v>
      </c>
      <c r="I464" s="112" t="n">
        <v>4</v>
      </c>
      <c r="J464" s="366" t="n">
        <v>4.54</v>
      </c>
      <c r="K464" s="578" t="n"/>
      <c r="L464" s="544" t="n"/>
      <c r="M464" s="544" t="n"/>
      <c r="N464" s="544" t="n"/>
      <c r="O464" s="544" t="n"/>
    </row>
    <row r="465" customFormat="1" s="144">
      <c r="A465" s="338" t="inlineStr">
        <is>
          <t>E-4KF-215-P20-X00-Y10</t>
        </is>
      </c>
      <c r="B465" s="745" t="inlineStr">
        <is>
          <t>Конфеты "Шадо вишневое" Стабило 200 г  УП10</t>
        </is>
      </c>
      <c r="C465" s="438" t="inlineStr">
        <is>
          <t>200 гр</t>
        </is>
      </c>
      <c r="D465" s="112" t="n">
        <v>10</v>
      </c>
      <c r="E465" s="492" t="inlineStr">
        <is>
          <t>12 месяцев</t>
        </is>
      </c>
      <c r="F465" s="253" t="n">
        <v>0.017</v>
      </c>
      <c r="G465" s="254" t="n">
        <v>8</v>
      </c>
      <c r="H465" s="112" t="n">
        <v>72</v>
      </c>
      <c r="I465" s="112" t="n">
        <v>2</v>
      </c>
      <c r="J465" s="366" t="n">
        <v>2.4</v>
      </c>
      <c r="K465" s="578" t="n"/>
      <c r="L465" s="544" t="n"/>
      <c r="M465" s="544" t="n"/>
      <c r="N465" s="544" t="n"/>
      <c r="O465" s="544" t="n"/>
    </row>
    <row r="466" customFormat="1" s="144">
      <c r="A466" s="338" t="inlineStr">
        <is>
          <t>E-4KF-214-W40-X00-Y1</t>
        </is>
      </c>
      <c r="B466" s="853" t="inlineStr">
        <is>
          <t>Конфеты "Шадо вишневое" вал 4 кг  УП1</t>
        </is>
      </c>
      <c r="C466" s="438" t="inlineStr">
        <is>
          <t>4 кг</t>
        </is>
      </c>
      <c r="D466" s="112" t="n"/>
      <c r="E466" s="492" t="inlineStr">
        <is>
          <t>12 месяцев</t>
        </is>
      </c>
      <c r="F466" s="253" t="n">
        <v>0.012</v>
      </c>
      <c r="G466" s="254" t="n">
        <v>10</v>
      </c>
      <c r="H466" s="112" t="n">
        <v>100</v>
      </c>
      <c r="I466" s="112" t="n">
        <v>4</v>
      </c>
      <c r="J466" s="366" t="n">
        <v>4.24</v>
      </c>
      <c r="K466" s="578" t="n"/>
      <c r="L466" s="544" t="n"/>
      <c r="M466" s="544" t="n"/>
      <c r="N466" s="544" t="n"/>
      <c r="O466" s="544" t="n"/>
    </row>
    <row r="467" ht="13.5" customFormat="1" customHeight="1" s="144" thickBot="1">
      <c r="A467" s="338" t="inlineStr">
        <is>
          <t>E-4KF-215-F50-X11-Y10</t>
        </is>
      </c>
      <c r="B467" s="816" t="inlineStr">
        <is>
          <t>Конфеты "Шадо вишневое" с желейной начинкой 500г  УП10</t>
        </is>
      </c>
      <c r="C467" s="438" t="inlineStr">
        <is>
          <t>500 г</t>
        </is>
      </c>
      <c r="D467" s="112" t="n">
        <v>10</v>
      </c>
      <c r="E467" s="492" t="inlineStr">
        <is>
          <t>12 месяцев</t>
        </is>
      </c>
      <c r="F467" s="253" t="n">
        <v>0.017</v>
      </c>
      <c r="G467" s="254" t="n">
        <v>12</v>
      </c>
      <c r="H467" s="112" t="n">
        <v>72</v>
      </c>
      <c r="I467" s="112" t="n">
        <v>5</v>
      </c>
      <c r="J467" s="366" t="n">
        <v>5.39</v>
      </c>
      <c r="K467" s="578" t="n"/>
      <c r="L467" s="544" t="n"/>
      <c r="M467" s="544" t="n"/>
      <c r="N467" s="544" t="n"/>
      <c r="O467" s="544" t="n"/>
    </row>
    <row r="468" customFormat="1" s="144">
      <c r="A468" s="338" t="n"/>
      <c r="B468" s="315" t="inlineStr">
        <is>
          <t>СНЭК ШААФ</t>
        </is>
      </c>
      <c r="C468" s="258" t="n"/>
      <c r="D468" s="1062" t="n"/>
      <c r="E468" s="138" t="n"/>
      <c r="F468" s="259" t="n"/>
      <c r="G468" s="260" t="n"/>
      <c r="H468" s="1062" t="n"/>
      <c r="I468" s="1062" t="n"/>
      <c r="J468" s="818" t="n"/>
      <c r="K468" s="576" t="n"/>
      <c r="L468" s="576" t="n"/>
      <c r="M468" s="576" t="n"/>
      <c r="N468" s="544" t="n"/>
      <c r="O468" s="544" t="n"/>
    </row>
    <row r="469" customFormat="1" s="144">
      <c r="A469" s="338" t="inlineStr">
        <is>
          <t>E-2SN-389-P18-X00-Y14</t>
        </is>
      </c>
      <c r="B469" s="817" t="inlineStr">
        <is>
          <t>БЕСЕДА®. ПЭТ: Палочки хрустящие с начинкой со вкусом ванили пакет 180 г</t>
        </is>
      </c>
      <c r="C469" s="438" t="inlineStr">
        <is>
          <t>180 гр</t>
        </is>
      </c>
      <c r="D469" s="112" t="n">
        <v>14</v>
      </c>
      <c r="E469" s="492" t="inlineStr">
        <is>
          <t>12 месяцев</t>
        </is>
      </c>
      <c r="F469" s="253" t="n">
        <v>0.021</v>
      </c>
      <c r="G469" s="254" t="n">
        <v>6</v>
      </c>
      <c r="H469" s="112" t="n">
        <v>54</v>
      </c>
      <c r="I469" s="112" t="n">
        <v>2.52</v>
      </c>
      <c r="J469" s="366" t="n">
        <v>3.56</v>
      </c>
      <c r="K469" s="578" t="n"/>
      <c r="L469" s="544" t="n"/>
      <c r="M469" s="544" t="n"/>
      <c r="N469" s="544" t="n"/>
      <c r="O469" s="544" t="n"/>
    </row>
    <row r="470" customFormat="1" s="144">
      <c r="A470" s="338" t="inlineStr">
        <is>
          <t>E-2SN-390-P18-X00-Y14</t>
        </is>
      </c>
      <c r="B470" s="817" t="inlineStr">
        <is>
          <t>БЕСЕДА®. ПЭТ:Палочки хрустящие с начинкой со вкусом тирамису пакет 180 г</t>
        </is>
      </c>
      <c r="C470" s="438" t="inlineStr">
        <is>
          <t>180 гр</t>
        </is>
      </c>
      <c r="D470" s="112" t="n">
        <v>14</v>
      </c>
      <c r="E470" s="492" t="inlineStr">
        <is>
          <t>12 месяцев</t>
        </is>
      </c>
      <c r="F470" s="253" t="n">
        <v>0.021</v>
      </c>
      <c r="G470" s="254" t="n">
        <v>6</v>
      </c>
      <c r="H470" s="112" t="n">
        <v>54</v>
      </c>
      <c r="I470" s="112" t="n">
        <v>2.52</v>
      </c>
      <c r="J470" s="366" t="n">
        <v>3.56</v>
      </c>
      <c r="K470" s="578" t="n"/>
      <c r="L470" s="544" t="n"/>
      <c r="M470" s="544" t="n"/>
      <c r="N470" s="544" t="n"/>
      <c r="O470" s="544" t="n"/>
    </row>
    <row r="471" customFormat="1" s="144">
      <c r="A471" s="338" t="inlineStr">
        <is>
          <t>E-2SN-446-W30-X00-Y1</t>
        </is>
      </c>
      <c r="B471" s="817" t="inlineStr">
        <is>
          <t>БЕСЕДА®. ПЭТ: Изделия фигурные со вкусом шоколада вал 3 кг  УП1*</t>
        </is>
      </c>
      <c r="C471" s="438" t="inlineStr">
        <is>
          <t>3 кг</t>
        </is>
      </c>
      <c r="D471" s="112" t="n"/>
      <c r="E471" s="492" t="inlineStr">
        <is>
          <t>12 месяцев</t>
        </is>
      </c>
      <c r="F471" s="253" t="n">
        <v>0.017</v>
      </c>
      <c r="G471" s="254" t="n">
        <v>8</v>
      </c>
      <c r="H471" s="112" t="n">
        <v>64</v>
      </c>
      <c r="I471" s="112" t="n">
        <v>3</v>
      </c>
      <c r="J471" s="366" t="n">
        <v>3.27</v>
      </c>
      <c r="K471" s="578" t="n"/>
      <c r="L471" s="578" t="n"/>
      <c r="M471" s="544" t="n"/>
      <c r="N471" s="544" t="n"/>
      <c r="O471" s="544" t="n"/>
    </row>
    <row r="472" customFormat="1" s="144">
      <c r="A472" s="338" t="inlineStr">
        <is>
          <t>E-4EX-645-W30-X00-Y1</t>
        </is>
      </c>
      <c r="B472" s="817" t="inlineStr">
        <is>
          <t>БЕСЕДА®. ПЭТ: Изделия фигурные со вкусом вареной сгущенки вал 3 кг  УП1</t>
        </is>
      </c>
      <c r="C472" s="438" t="inlineStr">
        <is>
          <t>3 кг</t>
        </is>
      </c>
      <c r="D472" s="112" t="n"/>
      <c r="E472" s="492" t="inlineStr">
        <is>
          <t>12 месяцев</t>
        </is>
      </c>
      <c r="F472" s="253" t="n">
        <v>0.017</v>
      </c>
      <c r="G472" s="254" t="n">
        <v>8</v>
      </c>
      <c r="H472" s="112" t="n">
        <v>64</v>
      </c>
      <c r="I472" s="112" t="n">
        <v>3</v>
      </c>
      <c r="J472" s="366" t="n">
        <v>3.27</v>
      </c>
      <c r="K472" s="578" t="n"/>
      <c r="L472" s="578" t="n"/>
      <c r="M472" s="544" t="n"/>
      <c r="N472" s="544" t="n"/>
      <c r="O472" s="544" t="n"/>
    </row>
    <row r="473" customFormat="1" s="144">
      <c r="A473" s="338" t="n"/>
      <c r="B473" s="817" t="n"/>
      <c r="C473" s="438" t="n"/>
      <c r="D473" s="112" t="n"/>
      <c r="E473" s="492" t="n"/>
      <c r="F473" s="253" t="n"/>
      <c r="G473" s="254" t="n"/>
      <c r="H473" s="112" t="n"/>
      <c r="I473" s="112" t="n"/>
      <c r="J473" s="366" t="n"/>
      <c r="K473" s="578" t="n"/>
      <c r="L473" s="578" t="n"/>
      <c r="M473" s="578" t="n"/>
      <c r="N473" s="578" t="n"/>
      <c r="O473" s="578" t="n"/>
    </row>
    <row r="474" customFormat="1" s="144">
      <c r="A474" s="338" t="inlineStr">
        <is>
          <t>E-4EX-640-P25-X00-Y12</t>
        </is>
      </c>
      <c r="B474" s="817" t="inlineStr">
        <is>
          <t>Чудо-Чудное® ПЭТ со вкусом тоффи 250 г  УП10</t>
        </is>
      </c>
      <c r="C474" s="438" t="inlineStr">
        <is>
          <t>250 гр</t>
        </is>
      </c>
      <c r="D474" s="112" t="n">
        <v>10</v>
      </c>
      <c r="E474" s="492" t="inlineStr">
        <is>
          <t>12 месяцев</t>
        </is>
      </c>
      <c r="F474" s="253" t="n">
        <v>0.017</v>
      </c>
      <c r="G474" s="254" t="n">
        <v>8</v>
      </c>
      <c r="H474" s="112" t="n">
        <v>72</v>
      </c>
      <c r="I474" s="112" t="n">
        <v>2.5</v>
      </c>
      <c r="J474" s="366" t="n">
        <v>2.87</v>
      </c>
      <c r="K474" s="578" t="n"/>
      <c r="L474" s="578" t="n"/>
      <c r="M474" s="578" t="n"/>
      <c r="N474" s="578" t="n"/>
      <c r="O474" s="578" t="n"/>
    </row>
    <row r="475" ht="12.75" customFormat="1" customHeight="1" s="144">
      <c r="A475" s="338" t="inlineStr">
        <is>
          <t>E-4EX-605-P25-X00-Y12</t>
        </is>
      </c>
      <c r="B475" s="817" t="inlineStr">
        <is>
          <t xml:space="preserve">CHO KO-TE®. Продукты экструзионной технологии: Подушечки с банановой начинкой </t>
        </is>
      </c>
      <c r="C475" s="438" t="inlineStr">
        <is>
          <t>250 гр</t>
        </is>
      </c>
      <c r="D475" s="112" t="n">
        <v>12</v>
      </c>
      <c r="E475" s="492" t="inlineStr">
        <is>
          <t>12 месяцев</t>
        </is>
      </c>
      <c r="F475" s="253" t="n">
        <v>0.017</v>
      </c>
      <c r="G475" s="254" t="n">
        <v>8</v>
      </c>
      <c r="H475" s="112" t="n">
        <v>72</v>
      </c>
      <c r="I475" s="112" t="n">
        <v>3</v>
      </c>
      <c r="J475" s="366" t="n">
        <v>3.4</v>
      </c>
      <c r="K475" s="578" t="n"/>
      <c r="L475" s="544" t="n"/>
      <c r="M475" s="544" t="n"/>
      <c r="N475" s="544" t="n"/>
      <c r="O475" s="544" t="n"/>
    </row>
    <row r="476" ht="12.75" customFormat="1" customHeight="1" s="144" thickBot="1">
      <c r="A476" s="338" t="inlineStr">
        <is>
          <t>E-4EX-606-P25-X00-Y12</t>
        </is>
      </c>
      <c r="B476" s="817" t="inlineStr">
        <is>
          <t xml:space="preserve">CHO KO-TE®. Продукты экструзионной технологии: Подушечки с какао и молоком </t>
        </is>
      </c>
      <c r="C476" s="439" t="inlineStr">
        <is>
          <t>250 гр</t>
        </is>
      </c>
      <c r="D476" s="113" t="n">
        <v>12</v>
      </c>
      <c r="E476" s="463" t="inlineStr">
        <is>
          <t>12 месяцев</t>
        </is>
      </c>
      <c r="F476" s="316" t="n">
        <v>0.017</v>
      </c>
      <c r="G476" s="317" t="n">
        <v>8</v>
      </c>
      <c r="H476" s="113" t="n">
        <v>72</v>
      </c>
      <c r="I476" s="113" t="n">
        <v>3</v>
      </c>
      <c r="J476" s="367" t="n">
        <v>3.4</v>
      </c>
      <c r="K476" s="578" t="n"/>
      <c r="L476" s="544" t="n"/>
      <c r="M476" s="544" t="n"/>
      <c r="N476" s="544" t="n"/>
      <c r="O476" s="544" t="n"/>
    </row>
    <row r="477" customFormat="1" s="144">
      <c r="A477" s="338" t="n"/>
      <c r="B477" s="777" t="inlineStr">
        <is>
          <t>СНЭК</t>
        </is>
      </c>
      <c r="C477" s="778" t="n"/>
      <c r="D477" s="778" t="n"/>
      <c r="E477" s="779" t="n"/>
      <c r="F477" s="780" t="n"/>
      <c r="G477" s="781" t="n"/>
      <c r="H477" s="778" t="n"/>
      <c r="I477" s="778" t="n"/>
      <c r="J477" s="782" t="n"/>
      <c r="K477" s="578" t="n"/>
      <c r="L477" s="544" t="n"/>
      <c r="M477" s="544" t="n"/>
      <c r="N477" s="544" t="n"/>
      <c r="O477" s="544" t="n"/>
    </row>
    <row r="478" customFormat="1" s="144">
      <c r="A478" s="338" t="inlineStr">
        <is>
          <t>E-5KP-787-P80-X00-Y14</t>
        </is>
      </c>
      <c r="B478" s="675" t="inlineStr">
        <is>
          <t>Кукурузные палочки "CHO KO-TE" сладкие с подарком для девочек Пакет 80 г  УП14</t>
        </is>
      </c>
      <c r="C478" s="97" t="inlineStr">
        <is>
          <t>80 г</t>
        </is>
      </c>
      <c r="D478" s="183" t="n">
        <v>14</v>
      </c>
      <c r="E478" s="97" t="inlineStr">
        <is>
          <t>6 месяцев</t>
        </is>
      </c>
      <c r="F478" s="302" t="n">
        <v>0.08500000000000001</v>
      </c>
      <c r="G478" s="97" t="n">
        <v>3</v>
      </c>
      <c r="H478" s="97" t="n">
        <v>24</v>
      </c>
      <c r="I478" s="298" t="n">
        <v>1.12</v>
      </c>
      <c r="J478" s="351" t="n">
        <v>1.68</v>
      </c>
      <c r="K478" s="544" t="n"/>
      <c r="L478" s="544" t="n"/>
      <c r="M478" s="544" t="n"/>
      <c r="N478" s="544" t="n"/>
      <c r="O478" s="544" t="n"/>
    </row>
    <row r="479" customFormat="1" s="144">
      <c r="A479" s="338" t="inlineStr">
        <is>
          <t>E-5KP-786-P80-X00-Y14</t>
        </is>
      </c>
      <c r="B479" s="675" t="inlineStr">
        <is>
          <t>Кукурузные палочки "CHO KO-TE" сладкие с подарком для мальчиков Пакет 80 г  УП14</t>
        </is>
      </c>
      <c r="C479" s="97" t="inlineStr">
        <is>
          <t>80 г</t>
        </is>
      </c>
      <c r="D479" s="183" t="n">
        <v>14</v>
      </c>
      <c r="E479" s="97" t="inlineStr">
        <is>
          <t>6 месяцев</t>
        </is>
      </c>
      <c r="F479" s="302" t="n">
        <v>0.08500000000000001</v>
      </c>
      <c r="G479" s="97" t="n">
        <v>3</v>
      </c>
      <c r="H479" s="97" t="n">
        <v>24</v>
      </c>
      <c r="I479" s="298" t="n">
        <v>1.12</v>
      </c>
      <c r="J479" s="351" t="n">
        <v>1.68</v>
      </c>
      <c r="K479" s="544" t="n"/>
      <c r="L479" s="544" t="n"/>
      <c r="M479" s="544" t="n"/>
      <c r="N479" s="544" t="n"/>
      <c r="O479" s="544" t="n"/>
    </row>
    <row r="480" customFormat="1" s="144">
      <c r="A480" s="338" t="inlineStr">
        <is>
          <t>E-2SN-780-G40-X00-Y9</t>
        </is>
      </c>
      <c r="B480" s="556" t="inlineStr">
        <is>
          <t>Снэки Трубочки хрустящие с ореховой начинкой ГЛ 400 г  УП9</t>
        </is>
      </c>
      <c r="C480" s="1063" t="inlineStr">
        <is>
          <t>400 гр</t>
        </is>
      </c>
      <c r="D480" s="1063" t="n">
        <v>9</v>
      </c>
      <c r="E480" s="536" t="inlineStr">
        <is>
          <t>12 месяцев</t>
        </is>
      </c>
      <c r="F480" s="537" t="n">
        <v>0.017</v>
      </c>
      <c r="G480" s="538" t="n">
        <v>8</v>
      </c>
      <c r="H480" s="1063" t="n">
        <v>64</v>
      </c>
      <c r="I480" s="1063" t="n">
        <v>3.6</v>
      </c>
      <c r="J480" s="539" t="n">
        <v>4.66</v>
      </c>
      <c r="K480" s="578" t="n"/>
      <c r="L480" s="544" t="n"/>
      <c r="M480" s="544" t="n"/>
      <c r="N480" s="544" t="n"/>
      <c r="O480" s="544" t="n"/>
    </row>
    <row r="481" customFormat="1" s="144">
      <c r="A481" s="338" t="inlineStr">
        <is>
          <t>E-2SN-780-W20-X00-Y1</t>
        </is>
      </c>
      <c r="B481" s="556" t="inlineStr">
        <is>
          <t>Снэки Трубочки хрустящие с ореховой начинкой вал 2 кг  УП1*</t>
        </is>
      </c>
      <c r="C481" s="112" t="inlineStr">
        <is>
          <t>2 кг</t>
        </is>
      </c>
      <c r="D481" s="112" t="n"/>
      <c r="E481" s="492" t="inlineStr">
        <is>
          <t>12 месяцев</t>
        </is>
      </c>
      <c r="F481" s="253" t="n">
        <v>0.008999999999999999</v>
      </c>
      <c r="G481" s="254" t="n">
        <v>16</v>
      </c>
      <c r="H481" s="112" t="n">
        <v>144</v>
      </c>
      <c r="I481" s="112" t="n">
        <v>2</v>
      </c>
      <c r="J481" s="366" t="n">
        <v>2.28</v>
      </c>
      <c r="K481" s="578" t="n"/>
      <c r="L481" s="544" t="n"/>
      <c r="M481" s="544" t="n"/>
      <c r="N481" s="544" t="n"/>
      <c r="O481" s="544" t="n"/>
    </row>
    <row r="482" customFormat="1" s="144">
      <c r="A482" s="338" t="inlineStr">
        <is>
          <t>E-2SN-209-G40-X00-Y9</t>
        </is>
      </c>
      <c r="B482" s="556" t="inlineStr">
        <is>
          <t xml:space="preserve">Снэки "Трубочки хрустящие со вкусом шоколада" 400 г </t>
        </is>
      </c>
      <c r="C482" s="1063" t="inlineStr">
        <is>
          <t>400 гр</t>
        </is>
      </c>
      <c r="D482" s="1063" t="n">
        <v>9</v>
      </c>
      <c r="E482" s="536" t="inlineStr">
        <is>
          <t>12 месяцев</t>
        </is>
      </c>
      <c r="F482" s="537" t="n">
        <v>0.017</v>
      </c>
      <c r="G482" s="538" t="n">
        <v>8</v>
      </c>
      <c r="H482" s="1063" t="n">
        <v>64</v>
      </c>
      <c r="I482" s="1063" t="n">
        <v>3.6</v>
      </c>
      <c r="J482" s="539" t="n">
        <v>4.66</v>
      </c>
      <c r="K482" s="578" t="n"/>
      <c r="L482" s="544" t="n"/>
      <c r="M482" s="544" t="n"/>
      <c r="N482" s="544" t="n"/>
      <c r="O482" s="544" t="n"/>
    </row>
    <row r="483" customFormat="1" s="144">
      <c r="A483" s="338" t="inlineStr">
        <is>
          <t>E-2SN-209-W20-X00-Y1</t>
        </is>
      </c>
      <c r="B483" s="556" t="inlineStr">
        <is>
          <t xml:space="preserve">Снэки "Трубочки хрустящие со вкусом шоколада" вал 2 кг </t>
        </is>
      </c>
      <c r="C483" s="112" t="inlineStr">
        <is>
          <t>2 кг</t>
        </is>
      </c>
      <c r="D483" s="112" t="n"/>
      <c r="E483" s="492" t="inlineStr">
        <is>
          <t>12 месяцев</t>
        </is>
      </c>
      <c r="F483" s="253" t="n">
        <v>0.008999999999999999</v>
      </c>
      <c r="G483" s="254" t="n">
        <v>16</v>
      </c>
      <c r="H483" s="112" t="n">
        <v>144</v>
      </c>
      <c r="I483" s="112" t="n">
        <v>2</v>
      </c>
      <c r="J483" s="366" t="n">
        <v>2.28</v>
      </c>
      <c r="K483" s="578" t="n"/>
      <c r="L483" s="544" t="n"/>
      <c r="M483" s="544" t="n"/>
      <c r="N483" s="544" t="n"/>
      <c r="O483" s="544" t="n"/>
    </row>
    <row r="484" customFormat="1" s="144">
      <c r="A484" s="338" t="inlineStr">
        <is>
          <t>E-2SN-652-G40-X00-Y9</t>
        </is>
      </c>
      <c r="B484" s="687" t="inlineStr">
        <is>
          <t>Снэки "Трубочки хрустящие со вкусом лимонного крема" ГЛ 400 г  УП9</t>
        </is>
      </c>
      <c r="C484" s="112" t="inlineStr">
        <is>
          <t>400 гр</t>
        </is>
      </c>
      <c r="D484" s="112" t="n">
        <v>9</v>
      </c>
      <c r="E484" s="492" t="inlineStr">
        <is>
          <t>12 месяцев</t>
        </is>
      </c>
      <c r="F484" s="253" t="n">
        <v>0.017</v>
      </c>
      <c r="G484" s="254" t="n">
        <v>8</v>
      </c>
      <c r="H484" s="112" t="n">
        <v>64</v>
      </c>
      <c r="I484" s="112" t="n">
        <v>3.6</v>
      </c>
      <c r="J484" s="366" t="n">
        <v>4.66</v>
      </c>
      <c r="K484" s="578" t="n"/>
      <c r="L484" s="544" t="n"/>
      <c r="M484" s="544" t="n"/>
      <c r="N484" s="544" t="n"/>
      <c r="O484" s="544" t="n"/>
    </row>
    <row r="485" customFormat="1" s="144">
      <c r="A485" s="338" t="inlineStr">
        <is>
          <t>E-2SN-652-W20-X00-Y1</t>
        </is>
      </c>
      <c r="B485" s="687" t="inlineStr">
        <is>
          <t>Снэки "Трубочки хрустящие со вкусом лимонного крема" вал 2кг  УП1</t>
        </is>
      </c>
      <c r="C485" s="112" t="inlineStr">
        <is>
          <t>2 кг</t>
        </is>
      </c>
      <c r="D485" s="112" t="n"/>
      <c r="E485" s="492" t="inlineStr">
        <is>
          <t>12 месяцев</t>
        </is>
      </c>
      <c r="F485" s="253" t="n">
        <v>0.008999999999999999</v>
      </c>
      <c r="G485" s="254" t="n">
        <v>16</v>
      </c>
      <c r="H485" s="112" t="n">
        <v>144</v>
      </c>
      <c r="I485" s="112" t="n">
        <v>2</v>
      </c>
      <c r="J485" s="366" t="n">
        <v>2.28</v>
      </c>
      <c r="K485" s="578" t="n"/>
      <c r="L485" s="544" t="n"/>
      <c r="M485" s="544" t="n"/>
      <c r="N485" s="544" t="n"/>
      <c r="O485" s="544" t="n"/>
    </row>
    <row r="486" customFormat="1" s="144">
      <c r="A486" s="338" t="inlineStr">
        <is>
          <t>E-2SN-208-G40-X00-Y9</t>
        </is>
      </c>
      <c r="B486" s="687" t="inlineStr">
        <is>
          <t>Снэки Трубочки хрустящие со вкусом сгущенного молока 400 г</t>
        </is>
      </c>
      <c r="C486" s="112" t="inlineStr">
        <is>
          <t>400 гр</t>
        </is>
      </c>
      <c r="D486" s="112" t="n">
        <v>9</v>
      </c>
      <c r="E486" s="492" t="inlineStr">
        <is>
          <t>12 месяцев</t>
        </is>
      </c>
      <c r="F486" s="253" t="n">
        <v>0.017</v>
      </c>
      <c r="G486" s="254" t="n">
        <v>8</v>
      </c>
      <c r="H486" s="112" t="n">
        <v>64</v>
      </c>
      <c r="I486" s="112" t="n">
        <v>3.6</v>
      </c>
      <c r="J486" s="366" t="n">
        <v>4.66</v>
      </c>
      <c r="K486" s="578" t="n"/>
      <c r="L486" s="544" t="n"/>
      <c r="M486" s="544" t="n"/>
      <c r="N486" s="544" t="n"/>
      <c r="O486" s="544" t="n"/>
    </row>
    <row r="487" ht="13.5" customFormat="1" customHeight="1" s="144" thickBot="1">
      <c r="A487" s="338" t="inlineStr">
        <is>
          <t>E-2SN-208-W20-X00-Y1</t>
        </is>
      </c>
      <c r="B487" s="717" t="inlineStr">
        <is>
          <t xml:space="preserve">Снэки "Трубочки хрустящие со вкусом сгущенного молока" вал 2 кг  </t>
        </is>
      </c>
      <c r="C487" s="112" t="inlineStr">
        <is>
          <t>2 кг</t>
        </is>
      </c>
      <c r="D487" s="112" t="n"/>
      <c r="E487" s="492" t="inlineStr">
        <is>
          <t>12 месяцев</t>
        </is>
      </c>
      <c r="F487" s="253" t="n">
        <v>0.008999999999999999</v>
      </c>
      <c r="G487" s="254" t="n">
        <v>16</v>
      </c>
      <c r="H487" s="112" t="n">
        <v>144</v>
      </c>
      <c r="I487" s="112" t="n">
        <v>2</v>
      </c>
      <c r="J487" s="366" t="n">
        <v>2.28</v>
      </c>
      <c r="K487" s="578" t="n"/>
      <c r="L487" s="544" t="n"/>
      <c r="M487" s="544" t="n"/>
      <c r="N487" s="544" t="n"/>
      <c r="O487" s="544" t="n"/>
    </row>
    <row r="488" ht="13.5" customHeight="1" s="13" thickBot="1">
      <c r="A488" s="338" t="n"/>
      <c r="B488" s="341" t="inlineStr">
        <is>
          <t>итого нетто кодитерка</t>
        </is>
      </c>
      <c r="C488" s="342" t="n"/>
      <c r="D488" s="342" t="n"/>
      <c r="E488" s="343" t="inlineStr">
        <is>
          <t>объем</t>
        </is>
      </c>
      <c r="F488" s="344">
        <f>SUMPRODUCT($F$316:$F$487,K316:K487)</f>
        <v/>
      </c>
      <c r="G488" s="344">
        <f>SUMPRODUCT($F$317:$F$487,L317:L487)</f>
        <v/>
      </c>
      <c r="H488" s="344">
        <f>SUMPRODUCT($F$317:$F$487,M317:M487)</f>
        <v/>
      </c>
      <c r="I488" s="344">
        <f>SUMPRODUCT($F$317:$F$487,N317:N487)</f>
        <v/>
      </c>
      <c r="J488" s="344">
        <f>SUMPRODUCT($F$317:$F$487,O317:O487)</f>
        <v/>
      </c>
      <c r="K488" s="319">
        <f>SUMPRODUCT($I$317:$I$487,K317:K487)</f>
        <v/>
      </c>
      <c r="L488" s="319">
        <f>SUMPRODUCT($I$317:$I$487,L317:L487)</f>
        <v/>
      </c>
      <c r="M488" s="319">
        <f>SUMPRODUCT($I$317:$I$487,M317:M487)</f>
        <v/>
      </c>
      <c r="N488" s="319">
        <f>SUMPRODUCT($I$317:$I$487,N317:N487)</f>
        <v/>
      </c>
      <c r="O488" s="319">
        <f>SUMPRODUCT($I$317:$I$487,O317:O487)</f>
        <v/>
      </c>
    </row>
    <row r="489" ht="13.5" customHeight="1" s="13" thickBot="1">
      <c r="A489" s="715" t="n"/>
      <c r="B489" s="246" t="inlineStr">
        <is>
          <t>итого брутто</t>
        </is>
      </c>
      <c r="C489" s="267" t="n"/>
      <c r="D489" s="267" t="n"/>
      <c r="E489" s="267" t="n"/>
      <c r="F489" s="268" t="n"/>
      <c r="G489" s="267" t="n"/>
      <c r="H489" s="269" t="n"/>
      <c r="I489" s="269" t="n"/>
      <c r="J489" s="270" t="n"/>
      <c r="K489" s="349">
        <f>SUMPRODUCT($J$317:$J$487,K317:K487)</f>
        <v/>
      </c>
      <c r="L489" s="349">
        <f>SUMPRODUCT($J$317:$J$487,L317:L487)</f>
        <v/>
      </c>
      <c r="M489" s="349">
        <f>SUMPRODUCT($J$317:$J$487,M317:M487)</f>
        <v/>
      </c>
      <c r="N489" s="349">
        <f>SUMPRODUCT($J$317:$J$487,N317:N487)</f>
        <v/>
      </c>
      <c r="O489" s="349">
        <f>SUMPRODUCT($J$317:$J$487,O317:O487)</f>
        <v/>
      </c>
    </row>
    <row r="490" s="13">
      <c r="A490" s="324" t="n"/>
      <c r="B490" s="144" t="n"/>
      <c r="C490" s="144" t="n"/>
      <c r="E490" s="324" t="n"/>
      <c r="F490" s="219" t="n"/>
      <c r="G490" s="324" t="n"/>
      <c r="J490" s="3" t="n"/>
      <c r="K490" s="1" t="n"/>
      <c r="L490" s="1" t="n"/>
      <c r="M490" s="1" t="n"/>
      <c r="N490" s="1" t="n"/>
      <c r="O490" s="1" t="n"/>
    </row>
    <row r="491" s="13">
      <c r="A491" s="324" t="n"/>
      <c r="B491" s="144" t="n"/>
      <c r="C491" s="144" t="n"/>
      <c r="E491" s="324" t="n"/>
      <c r="F491" s="219" t="n"/>
      <c r="G491" s="324" t="n"/>
      <c r="J491" s="3" t="n"/>
      <c r="K491" s="1" t="n"/>
      <c r="L491" s="1" t="n"/>
      <c r="M491" s="1" t="n"/>
      <c r="N491" s="1" t="n"/>
      <c r="O491" s="1" t="n"/>
    </row>
  </sheetData>
  <autoFilter ref="B1:B491"/>
  <mergeCells count="10">
    <mergeCell ref="E1:J1"/>
    <mergeCell ref="H6:I7"/>
    <mergeCell ref="H5:J5"/>
    <mergeCell ref="C264:C269"/>
    <mergeCell ref="H4:J4"/>
    <mergeCell ref="B282:J282"/>
    <mergeCell ref="H8:J8"/>
    <mergeCell ref="D263:D269"/>
    <mergeCell ref="B10:O11"/>
    <mergeCell ref="D270:D276"/>
  </mergeCells>
  <conditionalFormatting sqref="K445:O445">
    <cfRule type="expression" priority="849" dxfId="67">
      <formula>IF(MOD(K445,$G445)&lt;&gt;0,TRUE,FALSE)</formula>
    </cfRule>
  </conditionalFormatting>
  <conditionalFormatting sqref="P11:V11 P12:Z15 P17:Z32 P34:Z34 P36:Z37 P39:Z40 P42:Z62 P67:Z83 P91:Z103 P107:Z114 P128:Z132 P135:Z146 P148:Z153 P155:Z164 P167:Z168 P170:Z187 P190:Z226 P229:Z233 P236:Z240 P242:Z246 P253:P275 P276:Z287 P289:Z292 P300:Z304 P306:Z309 P312:Z312 P313:V313 P315:V316 P317:Z338 P341:Z346 P363:Z366 P368:Z372 P376:Z381 P384:Z386 P387:IV388 P389:Z400 P405:Z409 P414:Z430 P432:Z433 P437:Z437 P439:Z440 P441:IV442 P445:V449 P451:Z451 P454:V460 P462:Z464 P465:V468 P469:Z471 P475:Z479 P482:Z487 Q34:Q36 Q39:Q62 Q77:Q114 Q128:Q164 Q170:Q226 Q248:Q275 Q253:R265 Q410:Z411 Q413:Z413 R253:Z275 W313:Z314 W316:Z316 W445:Z445 W446:IV448 W449:Z449 W454:IV457 W458:Z459 W460:IV460 W465:IV467 W468:Z468 W488:Y488 AC488:IV488 AD12:IV15 AD17:IV32 AD34:IV34 AD36:IV37 AD39:IV40 AD42:IV62 AD67:IV83 AD91:IV92 AD95:IV99 AD101:IV103 AD107:IV112 AD128:IV128 AD135:IV146 AD148:IV153 AD155:IV164 AD167:IV168 AD170:IV187 AD190:IV199 AD207:IV226 AD229:IV233 AD236:IV240 AD242:IV242 AD253:IV287 AD289:IV292 AD300:IV304 AD306:IV309 AD312:IV314 AD316:IV338 AD341:IV346 AD363:IV366 AD368:IV372 AD376:IV381 AD384:IV386 AD389:IV400 AD405:IV411 AD413:IV430 AD432:IV433 AD437:IV437 AD439:IV440 AD449:IV449 AD451:IV451 AD458:IV459 AD462:IV464 AD469:IV471 AD475:IV479 AD482:IV487">
    <cfRule type="cellIs" priority="848" operator="lessThan" dxfId="4" stopIfTrue="1">
      <formula>0</formula>
    </cfRule>
  </conditionalFormatting>
  <conditionalFormatting sqref="W4:Z7 AD4:IV7">
    <cfRule type="cellIs" priority="847" operator="lessThan" dxfId="250" stopIfTrue="1">
      <formula>0</formula>
    </cfRule>
  </conditionalFormatting>
  <conditionalFormatting sqref="Q11:V11 Q12:Q15 Q17:Q32 Q34:Q37 Q39:Q62 Q67:Q114 Q128:Q164 Q167:Q168 Q170:Q226 Q229:Q233 Q236:Q240 Q242:Q246 Q248:Q275">
    <cfRule type="cellIs" priority="816" operator="greaterThan" dxfId="77" stopIfTrue="1">
      <formula>540</formula>
    </cfRule>
  </conditionalFormatting>
  <conditionalFormatting sqref="AD100:IV100">
    <cfRule type="cellIs" priority="799" operator="lessThan" dxfId="4" stopIfTrue="1">
      <formula>0</formula>
    </cfRule>
  </conditionalFormatting>
  <conditionalFormatting sqref="P10:V10">
    <cfRule type="cellIs" priority="768" operator="lessThan" dxfId="4" stopIfTrue="1">
      <formula>0</formula>
    </cfRule>
  </conditionalFormatting>
  <conditionalFormatting sqref="Q10:V10">
    <cfRule type="cellIs" priority="767" operator="greaterThan" dxfId="77" stopIfTrue="1">
      <formula>540</formula>
    </cfRule>
  </conditionalFormatting>
  <conditionalFormatting sqref="AD243:IV243">
    <cfRule type="cellIs" priority="749" operator="lessThan" dxfId="4" stopIfTrue="1">
      <formula>0</formula>
    </cfRule>
  </conditionalFormatting>
  <conditionalFormatting sqref="AD201:IV206">
    <cfRule type="cellIs" priority="733" operator="lessThan" dxfId="4" stopIfTrue="1">
      <formula>0</formula>
    </cfRule>
  </conditionalFormatting>
  <conditionalFormatting sqref="K13:O15 K17:O17 K21:O25 K29:O32 K34:O34 K36:O37 K42:O46 K67:O76 K80:O81 K96:O96 K101:O112 K139:O146 K152:O153 K155:O161 K173:O187 K190:O193 K208:O209 K213:O221 K239:O240 K253:O253 K263:O276 K279:O279 K286:O287 K289:O292 K300:O304 K306:O309 K312:O313 K318:K322 K325:O345 K363:O366 K368:O372 K376:O409 K410:P411 K413:N413 K415:O430 K432:O433 K439:O441 K446:O449 K451:O451 K454:O460 K462:O471 K475:O479 K482:O487 L318:O320">
    <cfRule type="expression" priority="714" dxfId="67" stopIfTrue="1">
      <formula>IF(MOD(K13,$G13)&lt;&gt;0,TRUE,FALSE)</formula>
    </cfRule>
  </conditionalFormatting>
  <conditionalFormatting sqref="AD445:IV445 AD468:IV468">
    <cfRule type="cellIs" priority="713" operator="lessThan" dxfId="4" stopIfTrue="1">
      <formula>0</formula>
    </cfRule>
  </conditionalFormatting>
  <conditionalFormatting sqref="AD129:IV130">
    <cfRule type="cellIs" priority="706" operator="lessThan" dxfId="4" stopIfTrue="1">
      <formula>0</formula>
    </cfRule>
  </conditionalFormatting>
  <conditionalFormatting sqref="AD200:IV200">
    <cfRule type="cellIs" priority="704" operator="lessThan" dxfId="4" stopIfTrue="1">
      <formula>0</formula>
    </cfRule>
  </conditionalFormatting>
  <conditionalFormatting sqref="AD113:IV114">
    <cfRule type="cellIs" priority="639" operator="lessThan" dxfId="4" stopIfTrue="1">
      <formula>0</formula>
    </cfRule>
  </conditionalFormatting>
  <conditionalFormatting sqref="AD131:IV132">
    <cfRule type="cellIs" priority="638" operator="lessThan" dxfId="4" stopIfTrue="1">
      <formula>0</formula>
    </cfRule>
  </conditionalFormatting>
  <conditionalFormatting sqref="AD93:IV94">
    <cfRule type="cellIs" priority="630" operator="lessThan" dxfId="4" stopIfTrue="1">
      <formula>0</formula>
    </cfRule>
  </conditionalFormatting>
  <conditionalFormatting sqref="K194:O194">
    <cfRule type="expression" priority="601" dxfId="67" stopIfTrue="1">
      <formula>IF(MOD(K194,$G194)&lt;&gt;0,TRUE,FALSE)</formula>
    </cfRule>
  </conditionalFormatting>
  <conditionalFormatting sqref="AD244:IV246">
    <cfRule type="cellIs" priority="590" operator="lessThan" dxfId="4" stopIfTrue="1">
      <formula>0</formula>
    </cfRule>
  </conditionalFormatting>
  <conditionalFormatting sqref="K58:O59">
    <cfRule type="expression" priority="563" dxfId="67" stopIfTrue="1">
      <formula>IF(MOD(K58,$G58)&lt;&gt;0,TRUE,FALSE)</formula>
    </cfRule>
  </conditionalFormatting>
  <conditionalFormatting sqref="K92:O92">
    <cfRule type="expression" priority="558" dxfId="67" stopIfTrue="1">
      <formula>IF(MOD(K92,$G92)&lt;&gt;0,TRUE,FALSE)</formula>
    </cfRule>
  </conditionalFormatting>
  <conditionalFormatting sqref="K129:O130">
    <cfRule type="expression" priority="554" dxfId="67" stopIfTrue="1">
      <formula>IF(MOD(K129,$G129)&lt;&gt;0,TRUE,FALSE)</formula>
    </cfRule>
  </conditionalFormatting>
  <conditionalFormatting sqref="K195:O204">
    <cfRule type="expression" priority="546" dxfId="67" stopIfTrue="1">
      <formula>IF(MOD(K195,$G195)&lt;&gt;0,TRUE,FALSE)</formula>
    </cfRule>
  </conditionalFormatting>
  <conditionalFormatting sqref="K232:O233">
    <cfRule type="expression" priority="541" dxfId="67" stopIfTrue="1">
      <formula>IF(MOD(K232,$G232)&lt;&gt;0,TRUE,FALSE)</formula>
    </cfRule>
  </conditionalFormatting>
  <conditionalFormatting sqref="K245:O246 K249:O251">
    <cfRule type="expression" priority="539" dxfId="67" stopIfTrue="1">
      <formula>IF(MOD(K245,$G245)&lt;&gt;0,TRUE,FALSE)</formula>
    </cfRule>
  </conditionalFormatting>
  <conditionalFormatting sqref="K257:O259">
    <cfRule type="expression" priority="537" dxfId="67" stopIfTrue="1">
      <formula>IF(MOD(K257,$G257)&lt;&gt;0,TRUE,FALSE)</formula>
    </cfRule>
  </conditionalFormatting>
  <conditionalFormatting sqref="P293:Z295 P297:Z298 AD293:IV295 AD297:IV298">
    <cfRule type="cellIs" priority="484" operator="lessThan" dxfId="4" stopIfTrue="1">
      <formula>0</formula>
    </cfRule>
  </conditionalFormatting>
  <conditionalFormatting sqref="K293:O295 K297:O298">
    <cfRule type="expression" priority="483" dxfId="67" stopIfTrue="1">
      <formula>IF(MOD(K293,$G293)&lt;&gt;0,TRUE,FALSE)</formula>
    </cfRule>
  </conditionalFormatting>
  <conditionalFormatting sqref="K50:O54">
    <cfRule type="expression" priority="476" dxfId="67" stopIfTrue="1">
      <formula>IF(MOD(K50,$G50)&lt;&gt;0,TRUE,FALSE)</formula>
    </cfRule>
  </conditionalFormatting>
  <conditionalFormatting sqref="K135:M135 K136:O138 O135">
    <cfRule type="expression" priority="472" dxfId="67" stopIfTrue="1">
      <formula>IF(MOD(K135,$G135)&lt;&gt;0,TRUE,FALSE)</formula>
    </cfRule>
  </conditionalFormatting>
  <conditionalFormatting sqref="K148:O151">
    <cfRule type="expression" priority="471" dxfId="67" stopIfTrue="1">
      <formula>IF(MOD(K148,$G148)&lt;&gt;0,TRUE,FALSE)</formula>
    </cfRule>
  </conditionalFormatting>
  <conditionalFormatting sqref="P41:Z41 AD41:IV41">
    <cfRule type="cellIs" priority="447" operator="lessThan" dxfId="4" stopIfTrue="1">
      <formula>0</formula>
    </cfRule>
  </conditionalFormatting>
  <conditionalFormatting sqref="P84:Z90 AD84:IV88">
    <cfRule type="cellIs" priority="438" operator="lessThan" dxfId="4" stopIfTrue="1">
      <formula>0</formula>
    </cfRule>
  </conditionalFormatting>
  <conditionalFormatting sqref="AD89:IV90">
    <cfRule type="cellIs" priority="437" operator="lessThan" dxfId="4" stopIfTrue="1">
      <formula>0</formula>
    </cfRule>
  </conditionalFormatting>
  <conditionalFormatting sqref="K88:O88">
    <cfRule type="expression" priority="436" dxfId="67" stopIfTrue="1">
      <formula>IF(MOD(K88,$G88)&lt;&gt;0,TRUE,FALSE)</formula>
    </cfRule>
  </conditionalFormatting>
  <conditionalFormatting sqref="K85:O87">
    <cfRule type="expression" priority="434" dxfId="67" stopIfTrue="1">
      <formula>IF(MOD(K85,$G85)&lt;&gt;0,TRUE,FALSE)</formula>
    </cfRule>
  </conditionalFormatting>
  <conditionalFormatting sqref="P248:Z252">
    <cfRule type="cellIs" priority="416" operator="lessThan" dxfId="4" stopIfTrue="1">
      <formula>0</formula>
    </cfRule>
  </conditionalFormatting>
  <conditionalFormatting sqref="AD248:IV252">
    <cfRule type="cellIs" priority="415" operator="lessThan" dxfId="4" stopIfTrue="1">
      <formula>0</formula>
    </cfRule>
  </conditionalFormatting>
  <conditionalFormatting sqref="K248:O248 K252:O252">
    <cfRule type="expression" priority="414" dxfId="67" stopIfTrue="1">
      <formula>IF(MOD(K248,$G248)&lt;&gt;0,TRUE,FALSE)</formula>
    </cfRule>
  </conditionalFormatting>
  <conditionalFormatting sqref="P434:Z436 AD434:IV436">
    <cfRule type="cellIs" priority="412" operator="lessThan" dxfId="4" stopIfTrue="1">
      <formula>0</formula>
    </cfRule>
  </conditionalFormatting>
  <conditionalFormatting sqref="K434:O436">
    <cfRule type="expression" priority="411" dxfId="67" stopIfTrue="1">
      <formula>IF(MOD(K434,$G434)&lt;&gt;0,TRUE,FALSE)</formula>
    </cfRule>
  </conditionalFormatting>
  <conditionalFormatting sqref="K277:O278">
    <cfRule type="expression" priority="857" dxfId="67" stopIfTrue="1">
      <formula>IF(MOD(K277,#REF!)&lt;&gt;0,TRUE,FALSE)</formula>
    </cfRule>
  </conditionalFormatting>
  <conditionalFormatting sqref="P288:Z288 AD288:IV288">
    <cfRule type="cellIs" priority="399" operator="lessThan" dxfId="4" stopIfTrue="1">
      <formula>0</formula>
    </cfRule>
  </conditionalFormatting>
  <conditionalFormatting sqref="K288:O288">
    <cfRule type="expression" priority="398" dxfId="67" stopIfTrue="1">
      <formula>IF(MOD(K288,$G288)&lt;&gt;0,TRUE,FALSE)</formula>
    </cfRule>
  </conditionalFormatting>
  <conditionalFormatting sqref="P154:Z154 AD154:IV154">
    <cfRule type="cellIs" priority="396" operator="lessThan" dxfId="4" stopIfTrue="1">
      <formula>0</formula>
    </cfRule>
  </conditionalFormatting>
  <conditionalFormatting sqref="K154:O154">
    <cfRule type="expression" priority="395" dxfId="67" stopIfTrue="1">
      <formula>IF(MOD(K154,$G154)&lt;&gt;0,TRUE,FALSE)</formula>
    </cfRule>
  </conditionalFormatting>
  <conditionalFormatting sqref="P367:Z367 AD367:IV367">
    <cfRule type="cellIs" priority="393" operator="lessThan" dxfId="4" stopIfTrue="1">
      <formula>0</formula>
    </cfRule>
  </conditionalFormatting>
  <conditionalFormatting sqref="K367:O367">
    <cfRule type="expression" priority="392" dxfId="67" stopIfTrue="1">
      <formula>IF(MOD(K367,$G367)&lt;&gt;0,TRUE,FALSE)</formula>
    </cfRule>
  </conditionalFormatting>
  <conditionalFormatting sqref="P443:IV444">
    <cfRule type="cellIs" priority="370" operator="lessThan" dxfId="4" stopIfTrue="1">
      <formula>0</formula>
    </cfRule>
  </conditionalFormatting>
  <conditionalFormatting sqref="K443:O444">
    <cfRule type="expression" priority="369" dxfId="67" stopIfTrue="1">
      <formula>IF(MOD(K443,$G443)&lt;&gt;0,TRUE,FALSE)</formula>
    </cfRule>
  </conditionalFormatting>
  <conditionalFormatting sqref="K189:O189">
    <cfRule type="expression" priority="358" dxfId="67" stopIfTrue="1">
      <formula>IF(MOD(K189,$G189)&lt;&gt;0,TRUE,FALSE)</formula>
    </cfRule>
  </conditionalFormatting>
  <conditionalFormatting sqref="P189:Z189 AD189:IV189">
    <cfRule type="cellIs" priority="356" operator="lessThan" dxfId="4" stopIfTrue="1">
      <formula>0</formula>
    </cfRule>
  </conditionalFormatting>
  <conditionalFormatting sqref="K188:O188">
    <cfRule type="expression" priority="348" dxfId="67" stopIfTrue="1">
      <formula>IF(MOD(K188,$G188)&lt;&gt;0,TRUE,FALSE)</formula>
    </cfRule>
  </conditionalFormatting>
  <conditionalFormatting sqref="P188:Z188 AD188:IV188">
    <cfRule type="cellIs" priority="347" operator="lessThan" dxfId="4" stopIfTrue="1">
      <formula>0</formula>
    </cfRule>
  </conditionalFormatting>
  <conditionalFormatting sqref="P35:Z35 AD35:IV35">
    <cfRule type="cellIs" priority="337" operator="lessThan" dxfId="4" stopIfTrue="1">
      <formula>0</formula>
    </cfRule>
  </conditionalFormatting>
  <conditionalFormatting sqref="K35:O35">
    <cfRule type="expression" priority="336" dxfId="67" stopIfTrue="1">
      <formula>IF(MOD(K35,$G35)&lt;&gt;0,TRUE,FALSE)</formula>
    </cfRule>
  </conditionalFormatting>
  <conditionalFormatting sqref="P382:Z383 AD382:IV383">
    <cfRule type="cellIs" priority="331" operator="lessThan" dxfId="4" stopIfTrue="1">
      <formula>0</formula>
    </cfRule>
  </conditionalFormatting>
  <conditionalFormatting sqref="P401:Z404 AD401:IV404">
    <cfRule type="cellIs" priority="328" operator="lessThan" dxfId="4" stopIfTrue="1">
      <formula>0</formula>
    </cfRule>
  </conditionalFormatting>
  <conditionalFormatting sqref="P147:Z147 AD147:IV147">
    <cfRule type="cellIs" priority="321" operator="lessThan" dxfId="4" stopIfTrue="1">
      <formula>0</formula>
    </cfRule>
  </conditionalFormatting>
  <conditionalFormatting sqref="K414">
    <cfRule type="expression" priority="317" dxfId="67" stopIfTrue="1">
      <formula>IF(MOD(K414,$G414)&lt;&gt;0,TRUE,FALSE)</formula>
    </cfRule>
  </conditionalFormatting>
  <conditionalFormatting sqref="L414:O414">
    <cfRule type="expression" priority="316" dxfId="67" stopIfTrue="1">
      <formula>IF(MOD(L414,$G414)&lt;&gt;0,TRUE,FALSE)</formula>
    </cfRule>
  </conditionalFormatting>
  <conditionalFormatting sqref="K147:O147">
    <cfRule type="expression" priority="315" dxfId="67" stopIfTrue="1">
      <formula>IF(MOD(K147,$G147)&lt;&gt;0,TRUE,FALSE)</formula>
    </cfRule>
  </conditionalFormatting>
  <conditionalFormatting sqref="P339:Z340 AD339:IV340">
    <cfRule type="cellIs" priority="313" operator="lessThan" dxfId="4" stopIfTrue="1">
      <formula>0</formula>
    </cfRule>
  </conditionalFormatting>
  <conditionalFormatting sqref="K296:O296">
    <cfRule type="expression" priority="310" dxfId="67" stopIfTrue="1">
      <formula>IF(MOD(K296,$G296)&lt;&gt;0,TRUE,FALSE)</formula>
    </cfRule>
  </conditionalFormatting>
  <conditionalFormatting sqref="P296:Z296 AD296:IV296">
    <cfRule type="cellIs" priority="308" operator="lessThan" dxfId="4" stopIfTrue="1">
      <formula>0</formula>
    </cfRule>
  </conditionalFormatting>
  <conditionalFormatting sqref="P299:Z299 AD299:IV299">
    <cfRule type="cellIs" priority="307" operator="lessThan" dxfId="4" stopIfTrue="1">
      <formula>0</formula>
    </cfRule>
  </conditionalFormatting>
  <conditionalFormatting sqref="K299:O299">
    <cfRule type="expression" priority="306" dxfId="67" stopIfTrue="1">
      <formula>IF(MOD(K299,$G299)&lt;&gt;0,TRUE,FALSE)</formula>
    </cfRule>
  </conditionalFormatting>
  <conditionalFormatting sqref="P104:Z105 AD104:IV105">
    <cfRule type="cellIs" priority="304" operator="lessThan" dxfId="4" stopIfTrue="1">
      <formula>0</formula>
    </cfRule>
  </conditionalFormatting>
  <conditionalFormatting sqref="P106:Z106 AD106:IV106">
    <cfRule type="cellIs" priority="301" operator="lessThan" dxfId="4" stopIfTrue="1">
      <formula>0</formula>
    </cfRule>
  </conditionalFormatting>
  <conditionalFormatting sqref="P133:Z133 AD133:IV133">
    <cfRule type="cellIs" priority="292" operator="lessThan" dxfId="4" stopIfTrue="1">
      <formula>0</formula>
    </cfRule>
  </conditionalFormatting>
  <conditionalFormatting sqref="K133">
    <cfRule type="expression" priority="290" dxfId="67" stopIfTrue="1">
      <formula>IF(MOD(K133,$G133)&lt;&gt;0,TRUE,FALSE)</formula>
    </cfRule>
  </conditionalFormatting>
  <conditionalFormatting sqref="P134:Z134 AD134:IV134">
    <cfRule type="cellIs" priority="289" operator="lessThan" dxfId="4" stopIfTrue="1">
      <formula>0</formula>
    </cfRule>
  </conditionalFormatting>
  <conditionalFormatting sqref="K134">
    <cfRule type="expression" priority="287" dxfId="67" stopIfTrue="1">
      <formula>IF(MOD(K134,$G134)&lt;&gt;0,TRUE,FALSE)</formula>
    </cfRule>
  </conditionalFormatting>
  <conditionalFormatting sqref="L133">
    <cfRule type="expression" priority="286" dxfId="67" stopIfTrue="1">
      <formula>IF(MOD(L133,$G133)&lt;&gt;0,TRUE,FALSE)</formula>
    </cfRule>
  </conditionalFormatting>
  <conditionalFormatting sqref="L134">
    <cfRule type="expression" priority="285" dxfId="67" stopIfTrue="1">
      <formula>IF(MOD(L134,$G134)&lt;&gt;0,TRUE,FALSE)</formula>
    </cfRule>
  </conditionalFormatting>
  <conditionalFormatting sqref="M133">
    <cfRule type="expression" priority="284" dxfId="67" stopIfTrue="1">
      <formula>IF(MOD(M133,$G133)&lt;&gt;0,TRUE,FALSE)</formula>
    </cfRule>
  </conditionalFormatting>
  <conditionalFormatting sqref="M134">
    <cfRule type="expression" priority="283" dxfId="67" stopIfTrue="1">
      <formula>IF(MOD(M134,$G134)&lt;&gt;0,TRUE,FALSE)</formula>
    </cfRule>
  </conditionalFormatting>
  <conditionalFormatting sqref="N133">
    <cfRule type="expression" priority="282" dxfId="67" stopIfTrue="1">
      <formula>IF(MOD(N133,$G133)&lt;&gt;0,TRUE,FALSE)</formula>
    </cfRule>
  </conditionalFormatting>
  <conditionalFormatting sqref="O133">
    <cfRule type="expression" priority="280" dxfId="67" stopIfTrue="1">
      <formula>IF(MOD(O133,$G133)&lt;&gt;0,TRUE,FALSE)</formula>
    </cfRule>
  </conditionalFormatting>
  <conditionalFormatting sqref="O134">
    <cfRule type="expression" priority="279" dxfId="67" stopIfTrue="1">
      <formula>IF(MOD(O134,$G134)&lt;&gt;0,TRUE,FALSE)</formula>
    </cfRule>
  </conditionalFormatting>
  <conditionalFormatting sqref="N134">
    <cfRule type="expression" priority="278" dxfId="67" stopIfTrue="1">
      <formula>IF(MOD(N134,$G134)&lt;&gt;0,TRUE,FALSE)</formula>
    </cfRule>
  </conditionalFormatting>
  <conditionalFormatting sqref="N135">
    <cfRule type="expression" priority="277" dxfId="67" stopIfTrue="1">
      <formula>IF(MOD(N135,$G135)&lt;&gt;0,TRUE,FALSE)</formula>
    </cfRule>
  </conditionalFormatting>
  <conditionalFormatting sqref="P453:IV453">
    <cfRule type="cellIs" priority="269" operator="lessThan" dxfId="4" stopIfTrue="1">
      <formula>0</formula>
    </cfRule>
  </conditionalFormatting>
  <conditionalFormatting sqref="P472:Z474 AD472:IV474">
    <cfRule type="cellIs" priority="262" operator="lessThan" dxfId="4" stopIfTrue="1">
      <formula>0</formula>
    </cfRule>
  </conditionalFormatting>
  <conditionalFormatting sqref="K472:K473 K474:N474 M472:O473">
    <cfRule type="expression" priority="261" dxfId="67" stopIfTrue="1">
      <formula>IF(MOD(K472,$G472)&lt;&gt;0,TRUE,FALSE)</formula>
    </cfRule>
  </conditionalFormatting>
  <conditionalFormatting sqref="L472:L473">
    <cfRule type="expression" priority="256" dxfId="67" stopIfTrue="1">
      <formula>IF(MOD(L472,$G472)&lt;&gt;0,TRUE,FALSE)</formula>
    </cfRule>
  </conditionalFormatting>
  <conditionalFormatting sqref="O474">
    <cfRule type="expression" priority="255" dxfId="67" stopIfTrue="1">
      <formula>IF(MOD(O474,$G474)&lt;&gt;0,TRUE,FALSE)</formula>
    </cfRule>
  </conditionalFormatting>
  <conditionalFormatting sqref="K453:O453">
    <cfRule type="expression" priority="251" dxfId="67" stopIfTrue="1">
      <formula>IF(MOD(K453,$G453)&lt;&gt;0,TRUE,FALSE)</formula>
    </cfRule>
  </conditionalFormatting>
  <conditionalFormatting sqref="O413:P413">
    <cfRule type="expression" priority="230" dxfId="67" stopIfTrue="1">
      <formula>IF(MOD(O413,$G413)&lt;&gt;0,TRUE,FALSE)</formula>
    </cfRule>
  </conditionalFormatting>
  <conditionalFormatting sqref="K442:O442">
    <cfRule type="expression" priority="229" dxfId="67">
      <formula>IF(MOD(K442,$G442)&lt;&gt;0,TRUE,FALSE)</formula>
    </cfRule>
  </conditionalFormatting>
  <conditionalFormatting sqref="L321:L322">
    <cfRule type="expression" priority="222" dxfId="67" stopIfTrue="1">
      <formula>IF(MOD(L321,$G321)&lt;&gt;0,TRUE,FALSE)</formula>
    </cfRule>
  </conditionalFormatting>
  <conditionalFormatting sqref="M321:M322">
    <cfRule type="expression" priority="221" dxfId="67" stopIfTrue="1">
      <formula>IF(MOD(M321,$G321)&lt;&gt;0,TRUE,FALSE)</formula>
    </cfRule>
  </conditionalFormatting>
  <conditionalFormatting sqref="N321:N322">
    <cfRule type="expression" priority="220" dxfId="67" stopIfTrue="1">
      <formula>IF(MOD(N321,$G321)&lt;&gt;0,TRUE,FALSE)</formula>
    </cfRule>
  </conditionalFormatting>
  <conditionalFormatting sqref="O321:O322">
    <cfRule type="expression" priority="219" dxfId="67" stopIfTrue="1">
      <formula>IF(MOD(O321,$G321)&lt;&gt;0,TRUE,FALSE)</formula>
    </cfRule>
  </conditionalFormatting>
  <conditionalFormatting sqref="P63:Z65 AD63:IV65">
    <cfRule type="cellIs" priority="212" operator="lessThan" dxfId="4" stopIfTrue="1">
      <formula>0</formula>
    </cfRule>
  </conditionalFormatting>
  <conditionalFormatting sqref="Q63:Q65">
    <cfRule type="cellIs" priority="211" operator="greaterThan" dxfId="77" stopIfTrue="1">
      <formula>540</formula>
    </cfRule>
  </conditionalFormatting>
  <conditionalFormatting sqref="K63:O65">
    <cfRule type="expression" priority="210" dxfId="67" stopIfTrue="1">
      <formula>IF(MOD(K63,$G63)&lt;&gt;0,TRUE,FALSE)</formula>
    </cfRule>
  </conditionalFormatting>
  <conditionalFormatting sqref="P374:Z375 AD374:IV375">
    <cfRule type="cellIs" priority="208" operator="lessThan" dxfId="4" stopIfTrue="1">
      <formula>0</formula>
    </cfRule>
  </conditionalFormatting>
  <conditionalFormatting sqref="K374:O375">
    <cfRule type="expression" priority="207" dxfId="67" stopIfTrue="1">
      <formula>IF(MOD(K374,$G374)&lt;&gt;0,TRUE,FALSE)</formula>
    </cfRule>
  </conditionalFormatting>
  <conditionalFormatting sqref="P169:Z169 AD169:IV169">
    <cfRule type="cellIs" priority="183" operator="lessThan" dxfId="4" stopIfTrue="1">
      <formula>0</formula>
    </cfRule>
  </conditionalFormatting>
  <conditionalFormatting sqref="K167:O169">
    <cfRule type="expression" priority="180" dxfId="67" stopIfTrue="1">
      <formula>IF(MOD(K167,$G167)&lt;&gt;0,TRUE,FALSE)</formula>
    </cfRule>
  </conditionalFormatting>
  <conditionalFormatting sqref="P166:Z166 AD166:IV166">
    <cfRule type="cellIs" priority="166" operator="lessThan" dxfId="4" stopIfTrue="1">
      <formula>0</formula>
    </cfRule>
  </conditionalFormatting>
  <conditionalFormatting sqref="Q166">
    <cfRule type="cellIs" priority="165" operator="greaterThan" dxfId="77" stopIfTrue="1">
      <formula>540</formula>
    </cfRule>
  </conditionalFormatting>
  <conditionalFormatting sqref="K166:O166">
    <cfRule type="expression" priority="163" dxfId="67" stopIfTrue="1">
      <formula>IF(MOD(K166,$G166)&lt;&gt;0,TRUE,FALSE)</formula>
    </cfRule>
  </conditionalFormatting>
  <conditionalFormatting sqref="P165:Z165 AD165:IV165">
    <cfRule type="cellIs" priority="162" operator="lessThan" dxfId="4" stopIfTrue="1">
      <formula>0</formula>
    </cfRule>
  </conditionalFormatting>
  <conditionalFormatting sqref="Q165">
    <cfRule type="cellIs" priority="161" operator="greaterThan" dxfId="77" stopIfTrue="1">
      <formula>540</formula>
    </cfRule>
  </conditionalFormatting>
  <conditionalFormatting sqref="K165:O165">
    <cfRule type="expression" priority="159" dxfId="67" stopIfTrue="1">
      <formula>IF(MOD(K165,$G165)&lt;&gt;0,TRUE,FALSE)</formula>
    </cfRule>
  </conditionalFormatting>
  <conditionalFormatting sqref="P38:Z38 AD38:IV38">
    <cfRule type="cellIs" priority="157" operator="lessThan" dxfId="4" stopIfTrue="1">
      <formula>0</formula>
    </cfRule>
  </conditionalFormatting>
  <conditionalFormatting sqref="Q38">
    <cfRule type="cellIs" priority="156" operator="greaterThan" dxfId="77" stopIfTrue="1">
      <formula>540</formula>
    </cfRule>
  </conditionalFormatting>
  <conditionalFormatting sqref="K38:O38">
    <cfRule type="expression" priority="155" dxfId="67" stopIfTrue="1">
      <formula>IF(MOD(K38,$G38)&lt;&gt;0,TRUE,FALSE)</formula>
    </cfRule>
  </conditionalFormatting>
  <conditionalFormatting sqref="K317:O317">
    <cfRule type="expression" priority="153" dxfId="67" stopIfTrue="1">
      <formula>IF(MOD(K317,$G317)&lt;&gt;0,TRUE,FALSE)</formula>
    </cfRule>
  </conditionalFormatting>
  <conditionalFormatting sqref="Q412:Z412 AD412:IV412">
    <cfRule type="cellIs" priority="151" operator="lessThan" dxfId="4" stopIfTrue="1">
      <formula>0</formula>
    </cfRule>
  </conditionalFormatting>
  <conditionalFormatting sqref="K412:N412">
    <cfRule type="expression" priority="150" dxfId="67" stopIfTrue="1">
      <formula>IF(MOD(K412,$G412)&lt;&gt;0,TRUE,FALSE)</formula>
    </cfRule>
  </conditionalFormatting>
  <conditionalFormatting sqref="O412:P412">
    <cfRule type="expression" priority="149" dxfId="67" stopIfTrue="1">
      <formula>IF(MOD(O412,$G412)&lt;&gt;0,TRUE,FALSE)</formula>
    </cfRule>
  </conditionalFormatting>
  <conditionalFormatting sqref="P227:Z227 AD227:IV227">
    <cfRule type="cellIs" priority="148" operator="lessThan" dxfId="4" stopIfTrue="1">
      <formula>0</formula>
    </cfRule>
  </conditionalFormatting>
  <conditionalFormatting sqref="Q227">
    <cfRule type="cellIs" priority="147" operator="greaterThan" dxfId="77" stopIfTrue="1">
      <formula>540</formula>
    </cfRule>
  </conditionalFormatting>
  <conditionalFormatting sqref="P228:Z228 AD228:IV228">
    <cfRule type="cellIs" priority="144" operator="lessThan" dxfId="4" stopIfTrue="1">
      <formula>0</formula>
    </cfRule>
  </conditionalFormatting>
  <conditionalFormatting sqref="Q228">
    <cfRule type="cellIs" priority="143" operator="greaterThan" dxfId="77" stopIfTrue="1">
      <formula>540</formula>
    </cfRule>
  </conditionalFormatting>
  <conditionalFormatting sqref="P234:Z234 AD234:IV234">
    <cfRule type="cellIs" priority="138" operator="lessThan" dxfId="4" stopIfTrue="1">
      <formula>0</formula>
    </cfRule>
  </conditionalFormatting>
  <conditionalFormatting sqref="Q234">
    <cfRule type="cellIs" priority="137" operator="greaterThan" dxfId="77" stopIfTrue="1">
      <formula>540</formula>
    </cfRule>
  </conditionalFormatting>
  <conditionalFormatting sqref="K234:O234">
    <cfRule type="expression" priority="136" dxfId="67" stopIfTrue="1">
      <formula>IF(MOD(K234,$G234)&lt;&gt;0,TRUE,FALSE)</formula>
    </cfRule>
  </conditionalFormatting>
  <conditionalFormatting sqref="K225:O226 K228:O228">
    <cfRule type="expression" priority="134" dxfId="67" stopIfTrue="1">
      <formula>IF(MOD(K225,$G225)&lt;&gt;0,TRUE,FALSE)</formula>
    </cfRule>
  </conditionalFormatting>
  <conditionalFormatting sqref="K227:O227">
    <cfRule type="expression" priority="133" dxfId="67" stopIfTrue="1">
      <formula>IF(MOD(K227,$G227)&lt;&gt;0,TRUE,FALSE)</formula>
    </cfRule>
  </conditionalFormatting>
  <conditionalFormatting sqref="P235:Z235 AD235:IV235">
    <cfRule type="cellIs" priority="132" operator="lessThan" dxfId="4" stopIfTrue="1">
      <formula>0</formula>
    </cfRule>
  </conditionalFormatting>
  <conditionalFormatting sqref="Q235">
    <cfRule type="cellIs" priority="131" operator="greaterThan" dxfId="77" stopIfTrue="1">
      <formula>540</formula>
    </cfRule>
  </conditionalFormatting>
  <conditionalFormatting sqref="K235:O235">
    <cfRule type="expression" priority="130" dxfId="67" stopIfTrue="1">
      <formula>IF(MOD(K235,$G235)&lt;&gt;0,TRUE,FALSE)</formula>
    </cfRule>
  </conditionalFormatting>
  <conditionalFormatting sqref="P66:Z66 AD66:IV66">
    <cfRule type="cellIs" priority="127" operator="lessThan" dxfId="4" stopIfTrue="1">
      <formula>0</formula>
    </cfRule>
  </conditionalFormatting>
  <conditionalFormatting sqref="Q66">
    <cfRule type="cellIs" priority="126" operator="greaterThan" dxfId="77" stopIfTrue="1">
      <formula>540</formula>
    </cfRule>
  </conditionalFormatting>
  <conditionalFormatting sqref="K66:O66">
    <cfRule type="expression" priority="125" dxfId="67" stopIfTrue="1">
      <formula>IF(MOD(K66,$G66)&lt;&gt;0,TRUE,FALSE)</formula>
    </cfRule>
  </conditionalFormatting>
  <conditionalFormatting sqref="P115:Z115 Q117:Q118 Q120:Q121 AD115:IV115">
    <cfRule type="cellIs" priority="97" operator="lessThan" dxfId="4" stopIfTrue="1">
      <formula>0</formula>
    </cfRule>
  </conditionalFormatting>
  <conditionalFormatting sqref="Q115 Q117:Q118 Q120:Q121">
    <cfRule type="cellIs" priority="96" operator="greaterThan" dxfId="77" stopIfTrue="1">
      <formula>540</formula>
    </cfRule>
  </conditionalFormatting>
  <conditionalFormatting sqref="P117:Z118 AD117:IV118">
    <cfRule type="cellIs" priority="94" operator="lessThan" dxfId="4" stopIfTrue="1">
      <formula>0</formula>
    </cfRule>
  </conditionalFormatting>
  <conditionalFormatting sqref="P120:Z121 AD120:IV121">
    <cfRule type="cellIs" priority="93" operator="lessThan" dxfId="4" stopIfTrue="1">
      <formula>0</formula>
    </cfRule>
  </conditionalFormatting>
  <conditionalFormatting sqref="P119:Z119 AD119:IV119">
    <cfRule type="cellIs" priority="87" operator="lessThan" dxfId="4" stopIfTrue="1">
      <formula>0</formula>
    </cfRule>
  </conditionalFormatting>
  <conditionalFormatting sqref="Q123:Q124">
    <cfRule type="cellIs" priority="80" operator="lessThan" dxfId="4" stopIfTrue="1">
      <formula>0</formula>
    </cfRule>
    <cfRule type="cellIs" priority="79" operator="greaterThan" dxfId="77" stopIfTrue="1">
      <formula>540</formula>
    </cfRule>
  </conditionalFormatting>
  <conditionalFormatting sqref="P116:Z116 AD116:IV116">
    <cfRule type="cellIs" priority="84" operator="lessThan" dxfId="4" stopIfTrue="1">
      <formula>0</formula>
    </cfRule>
  </conditionalFormatting>
  <conditionalFormatting sqref="Q119">
    <cfRule type="cellIs" priority="86" operator="greaterThan" dxfId="77" stopIfTrue="1">
      <formula>540</formula>
    </cfRule>
  </conditionalFormatting>
  <conditionalFormatting sqref="K119:O119">
    <cfRule type="expression" priority="85" dxfId="67" stopIfTrue="1">
      <formula>IF(MOD(K119,$G119)&lt;&gt;0,TRUE,FALSE)</formula>
    </cfRule>
  </conditionalFormatting>
  <conditionalFormatting sqref="P123:Z124 AD123:IV124">
    <cfRule type="cellIs" priority="78" operator="lessThan" dxfId="4" stopIfTrue="1">
      <formula>0</formula>
    </cfRule>
  </conditionalFormatting>
  <conditionalFormatting sqref="Q116">
    <cfRule type="cellIs" priority="83" operator="greaterThan" dxfId="77" stopIfTrue="1">
      <formula>540</formula>
    </cfRule>
  </conditionalFormatting>
  <conditionalFormatting sqref="K116:O116">
    <cfRule type="expression" priority="82" dxfId="67" stopIfTrue="1">
      <formula>IF(MOD(K116,$G116)&lt;&gt;0,TRUE,FALSE)</formula>
    </cfRule>
  </conditionalFormatting>
  <conditionalFormatting sqref="Q122">
    <cfRule type="cellIs" priority="77" operator="lessThan" dxfId="4" stopIfTrue="1">
      <formula>0</formula>
    </cfRule>
    <cfRule type="cellIs" priority="76" operator="greaterThan" dxfId="77" stopIfTrue="1">
      <formula>540</formula>
    </cfRule>
  </conditionalFormatting>
  <conditionalFormatting sqref="P122:Z122 AD122:IV122">
    <cfRule type="cellIs" priority="75" operator="lessThan" dxfId="4" stopIfTrue="1">
      <formula>0</formula>
    </cfRule>
  </conditionalFormatting>
  <conditionalFormatting sqref="K122:O122">
    <cfRule type="expression" priority="74" dxfId="67" stopIfTrue="1">
      <formula>IF(MOD(K122,$G122)&lt;&gt;0,TRUE,FALSE)</formula>
    </cfRule>
  </conditionalFormatting>
  <conditionalFormatting sqref="P125 Q125:Q127 R125:Z125 AD125:IV125">
    <cfRule type="cellIs" priority="73" operator="lessThan" dxfId="4" stopIfTrue="1">
      <formula>0</formula>
    </cfRule>
  </conditionalFormatting>
  <conditionalFormatting sqref="Q125:Q127">
    <cfRule type="cellIs" priority="72" operator="greaterThan" dxfId="77" stopIfTrue="1">
      <formula>540</formula>
    </cfRule>
  </conditionalFormatting>
  <conditionalFormatting sqref="K125:O125">
    <cfRule type="expression" priority="71" dxfId="67" stopIfTrue="1">
      <formula>IF(MOD(K125,$G125)&lt;&gt;0,TRUE,FALSE)</formula>
    </cfRule>
  </conditionalFormatting>
  <conditionalFormatting sqref="P126:Z127 AD126:IV127">
    <cfRule type="cellIs" priority="69" operator="lessThan" dxfId="4" stopIfTrue="1">
      <formula>0</formula>
    </cfRule>
  </conditionalFormatting>
  <conditionalFormatting sqref="P347:Z350 P354:Z362 AD347:IV350 AD354:IV362">
    <cfRule type="cellIs" priority="61" operator="lessThan" dxfId="4" stopIfTrue="1">
      <formula>0</formula>
    </cfRule>
  </conditionalFormatting>
  <conditionalFormatting sqref="P33:Z33 AD33:IV33">
    <cfRule type="cellIs" priority="60" operator="lessThan" dxfId="4" stopIfTrue="1">
      <formula>0</formula>
    </cfRule>
  </conditionalFormatting>
  <conditionalFormatting sqref="Q33">
    <cfRule type="cellIs" priority="59" operator="greaterThan" dxfId="77" stopIfTrue="1">
      <formula>540</formula>
    </cfRule>
  </conditionalFormatting>
  <conditionalFormatting sqref="K33:O33">
    <cfRule type="expression" priority="58" dxfId="67" stopIfTrue="1">
      <formula>IF(MOD(K33,$G33)&lt;&gt;0,TRUE,FALSE)</formula>
    </cfRule>
  </conditionalFormatting>
  <conditionalFormatting sqref="P450:Z450 AD450:IV450">
    <cfRule type="cellIs" priority="56" operator="lessThan" dxfId="4" stopIfTrue="1">
      <formula>0</formula>
    </cfRule>
  </conditionalFormatting>
  <conditionalFormatting sqref="K450:O450">
    <cfRule type="expression" priority="55" dxfId="67" stopIfTrue="1">
      <formula>IF(MOD(K450,$G450)&lt;&gt;0,TRUE,FALSE)</formula>
    </cfRule>
  </conditionalFormatting>
  <conditionalFormatting sqref="P452:IV452">
    <cfRule type="cellIs" priority="52" operator="lessThan" dxfId="4" stopIfTrue="1">
      <formula>0</formula>
    </cfRule>
  </conditionalFormatting>
  <conditionalFormatting sqref="K452:O452">
    <cfRule type="expression" priority="51" dxfId="67" stopIfTrue="1">
      <formula>IF(MOD(K452,$G452)&lt;&gt;0,TRUE,FALSE)</formula>
    </cfRule>
  </conditionalFormatting>
  <conditionalFormatting sqref="P461:Z461 AD461:IV461">
    <cfRule type="cellIs" priority="50" operator="lessThan" dxfId="4" stopIfTrue="1">
      <formula>0</formula>
    </cfRule>
  </conditionalFormatting>
  <conditionalFormatting sqref="K461:O461">
    <cfRule type="expression" priority="48" dxfId="67" stopIfTrue="1">
      <formula>IF(MOD(K461,$G461)&lt;&gt;0,TRUE,FALSE)</formula>
    </cfRule>
  </conditionalFormatting>
  <conditionalFormatting sqref="P310:Z310 AD310:IV310">
    <cfRule type="cellIs" priority="47" operator="lessThan" dxfId="4" stopIfTrue="1">
      <formula>0</formula>
    </cfRule>
  </conditionalFormatting>
  <conditionalFormatting sqref="K310:O310">
    <cfRule type="expression" priority="46" dxfId="67" stopIfTrue="1">
      <formula>IF(MOD(K310,$G310)&lt;&gt;0,TRUE,FALSE)</formula>
    </cfRule>
  </conditionalFormatting>
  <conditionalFormatting sqref="K311:O311">
    <cfRule type="expression" priority="39" dxfId="67" stopIfTrue="1">
      <formula>IF(MOD(K311,$G311)&lt;&gt;0,TRUE,FALSE)</formula>
    </cfRule>
  </conditionalFormatting>
  <conditionalFormatting sqref="P305:Z305 AD305:IV305">
    <cfRule type="cellIs" priority="43" operator="lessThan" dxfId="4" stopIfTrue="1">
      <formula>0</formula>
    </cfRule>
  </conditionalFormatting>
  <conditionalFormatting sqref="K305:O305">
    <cfRule type="expression" priority="42" dxfId="67" stopIfTrue="1">
      <formula>IF(MOD(K305,$G305)&lt;&gt;0,TRUE,FALSE)</formula>
    </cfRule>
  </conditionalFormatting>
  <conditionalFormatting sqref="P311:Z311 AD311:IV311">
    <cfRule type="cellIs" priority="40" operator="lessThan" dxfId="4" stopIfTrue="1">
      <formula>0</formula>
    </cfRule>
  </conditionalFormatting>
  <conditionalFormatting sqref="P16:Z16 AD16:IV16">
    <cfRule type="cellIs" priority="38" operator="lessThan" dxfId="4" stopIfTrue="1">
      <formula>0</formula>
    </cfRule>
  </conditionalFormatting>
  <conditionalFormatting sqref="Q16">
    <cfRule type="cellIs" priority="37" operator="greaterThan" dxfId="77" stopIfTrue="1">
      <formula>540</formula>
    </cfRule>
  </conditionalFormatting>
  <conditionalFormatting sqref="K16:O16">
    <cfRule type="expression" priority="35" dxfId="67" stopIfTrue="1">
      <formula>IF(MOD(K16,$G16)&lt;&gt;0,TRUE,FALSE)</formula>
    </cfRule>
  </conditionalFormatting>
  <conditionalFormatting sqref="P351:Z352 AD351:IV352">
    <cfRule type="cellIs" priority="28" operator="lessThan" dxfId="4" stopIfTrue="1">
      <formula>0</formula>
    </cfRule>
  </conditionalFormatting>
  <conditionalFormatting sqref="P353:Z353 AD353:IV353">
    <cfRule type="cellIs" priority="24" operator="lessThan" dxfId="4" stopIfTrue="1">
      <formula>0</formula>
    </cfRule>
  </conditionalFormatting>
  <conditionalFormatting sqref="P247:Z247">
    <cfRule type="cellIs" priority="23" operator="lessThan" dxfId="4" stopIfTrue="1">
      <formula>0</formula>
    </cfRule>
  </conditionalFormatting>
  <conditionalFormatting sqref="Q247">
    <cfRule type="cellIs" priority="22" operator="greaterThan" dxfId="77" stopIfTrue="1">
      <formula>540</formula>
    </cfRule>
  </conditionalFormatting>
  <conditionalFormatting sqref="AD247:IV247">
    <cfRule type="cellIs" priority="21" operator="lessThan" dxfId="4" stopIfTrue="1">
      <formula>0</formula>
    </cfRule>
  </conditionalFormatting>
  <conditionalFormatting sqref="K247:O247">
    <cfRule type="expression" priority="20" dxfId="67" stopIfTrue="1">
      <formula>IF(MOD(K247,$G247)&lt;&gt;0,TRUE,FALSE)</formula>
    </cfRule>
  </conditionalFormatting>
  <conditionalFormatting sqref="Q241">
    <cfRule type="cellIs" priority="18" operator="lessThan" dxfId="4" stopIfTrue="1">
      <formula>0</formula>
    </cfRule>
    <cfRule type="cellIs" priority="17" operator="greaterThan" dxfId="77" stopIfTrue="1">
      <formula>540</formula>
    </cfRule>
  </conditionalFormatting>
  <conditionalFormatting sqref="P241:Z241 AD241:IV241">
    <cfRule type="cellIs" priority="15" operator="lessThan" dxfId="4" stopIfTrue="1">
      <formula>0</formula>
    </cfRule>
  </conditionalFormatting>
  <conditionalFormatting sqref="K241:O241">
    <cfRule type="expression" priority="14" dxfId="67" stopIfTrue="1">
      <formula>IF(MOD(K241,$G241)&lt;&gt;0,TRUE,FALSE)</formula>
    </cfRule>
  </conditionalFormatting>
  <conditionalFormatting sqref="P373:Z373 AD373:IV373">
    <cfRule type="cellIs" priority="13" operator="lessThan" dxfId="4" stopIfTrue="1">
      <formula>0</formula>
    </cfRule>
  </conditionalFormatting>
  <conditionalFormatting sqref="K373:O373">
    <cfRule type="expression" priority="12" dxfId="67" stopIfTrue="1">
      <formula>IF(MOD(K373,$G373)&lt;&gt;0,TRUE,FALSE)</formula>
    </cfRule>
  </conditionalFormatting>
  <conditionalFormatting sqref="P438:Z438 AD438:IV438">
    <cfRule type="cellIs" priority="9" operator="lessThan" dxfId="4" stopIfTrue="1">
      <formula>0</formula>
    </cfRule>
  </conditionalFormatting>
  <conditionalFormatting sqref="K438:O438">
    <cfRule type="expression" priority="8" dxfId="67" stopIfTrue="1">
      <formula>IF(MOD(K438,$G438)&lt;&gt;0,TRUE,FALSE)</formula>
    </cfRule>
  </conditionalFormatting>
  <conditionalFormatting sqref="P480:Z481 AD480:IV481">
    <cfRule type="cellIs" priority="7" operator="lessThan" dxfId="4" stopIfTrue="1">
      <formula>0</formula>
    </cfRule>
  </conditionalFormatting>
  <conditionalFormatting sqref="K480:O481">
    <cfRule type="expression" priority="6" dxfId="67" stopIfTrue="1">
      <formula>IF(MOD(K480,$G480)&lt;&gt;0,TRUE,FALSE)</formula>
    </cfRule>
  </conditionalFormatting>
  <conditionalFormatting sqref="P431:Z431 AD431:IV431">
    <cfRule type="cellIs" priority="3" operator="lessThan" dxfId="4" stopIfTrue="1">
      <formula>0</formula>
    </cfRule>
  </conditionalFormatting>
  <conditionalFormatting sqref="K431:O431">
    <cfRule type="expression" priority="2" dxfId="67" stopIfTrue="1">
      <formula>IF(MOD(K431,$G431)&lt;&gt;0,TRUE,FALSE)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639"/>
  <sheetViews>
    <sheetView zoomScale="85" zoomScaleNormal="85" workbookViewId="0">
      <pane ySplit="1" topLeftCell="A560" activePane="bottomLeft" state="frozen"/>
      <selection pane="bottomLeft" activeCell="G568" sqref="G568:L599"/>
    </sheetView>
  </sheetViews>
  <sheetFormatPr baseColWidth="8" defaultRowHeight="12.75"/>
  <cols>
    <col width="23" bestFit="1" customWidth="1" style="13" min="1" max="1"/>
    <col width="102.42578125" customWidth="1" style="13" min="2" max="2"/>
    <col width="10.42578125" bestFit="1" customWidth="1" style="13" min="3" max="3"/>
    <col width="6.140625" customWidth="1" style="13" min="4" max="4"/>
    <col width="10.85546875" bestFit="1" customWidth="1" style="13" min="5" max="6"/>
    <col width="12.5703125" bestFit="1" customWidth="1" style="13" min="7" max="7"/>
  </cols>
  <sheetData>
    <row r="1" ht="13.5" customHeight="1" s="13" thickBot="1">
      <c r="A1" t="inlineStr">
        <is>
          <t>Артикул</t>
        </is>
      </c>
      <c r="B1" t="inlineStr">
        <is>
          <t>Позиция</t>
        </is>
      </c>
      <c r="C1" t="inlineStr">
        <is>
          <t>фасовка</t>
        </is>
      </c>
      <c r="D1" t="inlineStr">
        <is>
          <t>шт/уп</t>
        </is>
      </c>
      <c r="E1" t="inlineStr">
        <is>
          <t>жирн</t>
        </is>
      </c>
      <c r="F1" t="inlineStr">
        <is>
          <t>на поддоне</t>
        </is>
      </c>
    </row>
    <row r="2" ht="13.5" customFormat="1" customHeight="1" s="144" thickBot="1">
      <c r="A2" s="689" t="n"/>
      <c r="B2" s="73" t="inlineStr">
        <is>
          <t xml:space="preserve">Майонез "Махеевъ"  "Провансаль с лимонным соком"  </t>
        </is>
      </c>
      <c r="C2" s="973" t="n"/>
      <c r="D2" s="73" t="n"/>
      <c r="E2" s="73" t="n"/>
      <c r="F2" s="73" t="n"/>
    </row>
    <row r="3" ht="13.5" customFormat="1" customHeight="1" s="144" thickBot="1">
      <c r="A3" s="691" t="n"/>
      <c r="B3" s="649" t="inlineStr">
        <is>
          <t>Пакет Дой-пак с дозатором</t>
        </is>
      </c>
      <c r="C3" s="48" t="inlineStr">
        <is>
          <t>100 г</t>
        </is>
      </c>
      <c r="D3" s="95" t="n">
        <v>40</v>
      </c>
      <c r="E3" s="514" t="n">
        <v>0.67</v>
      </c>
      <c r="F3" s="494" t="n">
        <v>80</v>
      </c>
      <c r="G3" s="468">
        <f>IFERROR(SUMIF(Лист1!$A:$A,Лист3!$A3,Лист1!K:K)/$F3,0)</f>
        <v/>
      </c>
      <c r="H3" s="468">
        <f>IFERROR(SUMIF(Лист1!$A:$A,Лист3!$A3,Лист1!L:L)/$F3,0)</f>
        <v/>
      </c>
      <c r="I3" s="468">
        <f>IFERROR(SUMIF(Лист1!$A:$A,Лист3!$A3,Лист1!M:M)/$F3,0)</f>
        <v/>
      </c>
      <c r="J3" s="468">
        <f>IFERROR(SUMIF(Лист1!$A:$A,Лист3!$A3,Лист1!N:N)/$F3,0)</f>
        <v/>
      </c>
      <c r="K3" s="468">
        <f>IFERROR(SUMIF(Лист1!$A:$A,Лист3!$A3,Лист1!O:O)/$F3,0)</f>
        <v/>
      </c>
      <c r="L3" s="468">
        <f>IFERROR(SUMIF(Лист1!$A:$A,Лист3!$A3,Лист1!P:P)/$F3,0)</f>
        <v/>
      </c>
    </row>
    <row r="4" customFormat="1" s="144">
      <c r="A4" s="338" t="inlineStr">
        <is>
          <t>E-1MZ-265-D19-X00-Y20</t>
        </is>
      </c>
      <c r="B4" s="99" t="inlineStr">
        <is>
          <t>Пакет Дой-пак с дозатором</t>
        </is>
      </c>
      <c r="C4" s="874" t="inlineStr">
        <is>
          <t>190 г</t>
        </is>
      </c>
      <c r="D4" s="469" t="n">
        <v>20</v>
      </c>
      <c r="E4" s="514" t="n">
        <v>0.67</v>
      </c>
      <c r="F4" s="48" t="n">
        <v>144</v>
      </c>
      <c r="G4" s="468">
        <f>IFERROR(SUMIF(Лист1!$A:$A,Лист3!$A4,Лист1!K:K)/$F4,0)</f>
        <v/>
      </c>
      <c r="H4" s="468">
        <f>IFERROR(SUMIF(Лист1!$A:$A,Лист3!$A4,Лист1!L:L)/$F4,0)</f>
        <v/>
      </c>
      <c r="I4" s="468">
        <f>IFERROR(SUMIF(Лист1!$A:$A,Лист3!$A4,Лист1!M:M)/$F4,0)</f>
        <v/>
      </c>
      <c r="J4" s="468">
        <f>IFERROR(SUMIF(Лист1!$A:$A,Лист3!$A4,Лист1!N:N)/$F4,0)</f>
        <v/>
      </c>
      <c r="K4" s="468">
        <f>IFERROR(SUMIF(Лист1!$A:$A,Лист3!$A4,Лист1!O:O)/$F4,0)</f>
        <v/>
      </c>
      <c r="L4" s="468">
        <f>IFERROR(SUMIF(Лист1!$A:$A,Лист3!$A4,Лист1!P:P)/$F4,0)</f>
        <v/>
      </c>
    </row>
    <row r="5" customFormat="1" s="144">
      <c r="A5" s="338" t="inlineStr">
        <is>
          <t>E-1MZ-265-D38-X00-Y20</t>
        </is>
      </c>
      <c r="B5" s="185" t="inlineStr">
        <is>
          <t>Пакет Дой-пак с дозатором</t>
        </is>
      </c>
      <c r="C5" s="272" t="inlineStr">
        <is>
          <t>380 г</t>
        </is>
      </c>
      <c r="D5" s="471" t="n">
        <v>20</v>
      </c>
      <c r="E5" s="515" t="n">
        <v>0.67</v>
      </c>
      <c r="F5" s="52" t="n">
        <v>80</v>
      </c>
      <c r="G5" s="468">
        <f>IFERROR(SUMIF(Лист1!$A:$A,Лист3!$A5,Лист1!K:K)/$F5,0)</f>
        <v/>
      </c>
      <c r="H5" s="468">
        <f>IFERROR(SUMIF(Лист1!$A:$A,Лист3!$A5,Лист1!L:L)/$F5,0)</f>
        <v/>
      </c>
      <c r="I5" s="468">
        <f>IFERROR(SUMIF(Лист1!$A:$A,Лист3!$A5,Лист1!M:M)/$F5,0)</f>
        <v/>
      </c>
      <c r="J5" s="468">
        <f>IFERROR(SUMIF(Лист1!$A:$A,Лист3!$A5,Лист1!N:N)/$F5,0)</f>
        <v/>
      </c>
      <c r="K5" s="468">
        <f>IFERROR(SUMIF(Лист1!$A:$A,Лист3!$A5,Лист1!O:O)/$F5,0)</f>
        <v/>
      </c>
      <c r="L5" s="468">
        <f>IFERROR(SUMIF(Лист1!$A:$A,Лист3!$A5,Лист1!P:P)/$F5,0)</f>
        <v/>
      </c>
    </row>
    <row r="6" customFormat="1" s="144">
      <c r="A6" s="338" t="inlineStr">
        <is>
          <t>E-1MZ-264-D77-X00-Y10</t>
        </is>
      </c>
      <c r="B6" s="185" t="inlineStr">
        <is>
          <t>Пакет Дой-пак с дозатором</t>
        </is>
      </c>
      <c r="C6" s="272" t="inlineStr">
        <is>
          <t>770 г</t>
        </is>
      </c>
      <c r="D6" s="471" t="n">
        <v>10</v>
      </c>
      <c r="E6" s="181" t="n">
        <v>0.505</v>
      </c>
      <c r="F6" s="52" t="n">
        <v>80</v>
      </c>
      <c r="G6" s="468">
        <f>IFERROR(SUMIF(Лист1!$A:$A,Лист3!$A6,Лист1!K:K)/$F6,0)</f>
        <v/>
      </c>
      <c r="H6" s="468">
        <f>IFERROR(SUMIF(Лист1!$A:$A,Лист3!$A6,Лист1!L:L)/$F6,0)</f>
        <v/>
      </c>
      <c r="I6" s="468">
        <f>IFERROR(SUMIF(Лист1!$A:$A,Лист3!$A6,Лист1!M:M)/$F6,0)</f>
        <v/>
      </c>
      <c r="J6" s="468">
        <f>IFERROR(SUMIF(Лист1!$A:$A,Лист3!$A6,Лист1!N:N)/$F6,0)</f>
        <v/>
      </c>
      <c r="K6" s="468">
        <f>IFERROR(SUMIF(Лист1!$A:$A,Лист3!$A6,Лист1!O:O)/$F6,0)</f>
        <v/>
      </c>
      <c r="L6" s="468">
        <f>IFERROR(SUMIF(Лист1!$A:$A,Лист3!$A6,Лист1!P:P)/$F6,0)</f>
        <v/>
      </c>
    </row>
    <row r="7" customFormat="1" s="144">
      <c r="A7" s="1011" t="inlineStr">
        <is>
          <t>E-1MZ-264-D77-X25-Y10</t>
        </is>
      </c>
      <c r="B7" s="1025" t="inlineStr">
        <is>
          <t>Майонез Махеевъ "Провансаль с лимонным соком" 50,5% ДП 770 г  УП10 НГ</t>
        </is>
      </c>
      <c r="C7" s="272" t="inlineStr">
        <is>
          <t>770 г</t>
        </is>
      </c>
      <c r="D7" s="471" t="n">
        <v>10</v>
      </c>
      <c r="E7" s="181" t="n">
        <v>0.505</v>
      </c>
      <c r="F7" s="52" t="n">
        <v>80</v>
      </c>
      <c r="G7" s="468">
        <f>IFERROR(SUMIF(Лист1!$A:$A,Лист3!$A7,Лист1!K:K)/$F7,0)</f>
        <v/>
      </c>
      <c r="H7" s="468">
        <f>IFERROR(SUMIF(Лист1!$A:$A,Лист3!$A7,Лист1!L:L)/$F7,0)</f>
        <v/>
      </c>
      <c r="I7" s="468">
        <f>IFERROR(SUMIF(Лист1!$A:$A,Лист3!$A7,Лист1!M:M)/$F7,0)</f>
        <v/>
      </c>
      <c r="J7" s="468">
        <f>IFERROR(SUMIF(Лист1!$A:$A,Лист3!$A7,Лист1!N:N)/$F7,0)</f>
        <v/>
      </c>
      <c r="K7" s="468">
        <f>IFERROR(SUMIF(Лист1!$A:$A,Лист3!$A7,Лист1!O:O)/$F7,0)</f>
        <v/>
      </c>
      <c r="L7" s="468">
        <f>IFERROR(SUMIF(Лист1!$A:$A,Лист3!$A7,Лист1!P:P)/$F7,0)</f>
        <v/>
      </c>
    </row>
    <row r="8" customFormat="1" s="144">
      <c r="A8" s="338" t="inlineStr">
        <is>
          <t>E-1MZ-264-D01-X00-Y8</t>
        </is>
      </c>
      <c r="B8" s="740" t="inlineStr">
        <is>
          <t>Майонез Махеевъ "Провансаль с лимонным соком" 50,5% ДП 1000 г  УП8</t>
        </is>
      </c>
      <c r="C8" s="980" t="inlineStr">
        <is>
          <t>1000 г</t>
        </is>
      </c>
      <c r="D8" s="742" t="n">
        <v>8</v>
      </c>
      <c r="E8" s="526" t="n">
        <v>0.505</v>
      </c>
      <c r="F8" s="52" t="n">
        <v>64</v>
      </c>
      <c r="G8" s="468">
        <f>IFERROR(SUMIF(Лист1!$A:$A,Лист3!$A8,Лист1!K:K)/$F8,0)</f>
        <v/>
      </c>
      <c r="H8" s="468">
        <f>IFERROR(SUMIF(Лист1!$A:$A,Лист3!$A8,Лист1!L:L)/$F8,0)</f>
        <v/>
      </c>
      <c r="I8" s="468">
        <f>IFERROR(SUMIF(Лист1!$A:$A,Лист3!$A8,Лист1!M:M)/$F8,0)</f>
        <v/>
      </c>
      <c r="J8" s="468">
        <f>IFERROR(SUMIF(Лист1!$A:$A,Лист3!$A8,Лист1!N:N)/$F8,0)</f>
        <v/>
      </c>
      <c r="K8" s="468">
        <f>IFERROR(SUMIF(Лист1!$A:$A,Лист3!$A8,Лист1!O:O)/$F8,0)</f>
        <v/>
      </c>
      <c r="L8" s="468">
        <f>IFERROR(SUMIF(Лист1!$A:$A,Лист3!$A8,Лист1!P:P)/$F8,0)</f>
        <v/>
      </c>
    </row>
    <row r="9" ht="13.5" customFormat="1" customHeight="1" s="144" thickBot="1">
      <c r="A9" s="690" t="inlineStr">
        <is>
          <t>E-1MZ-264-V80-X00-Y12</t>
        </is>
      </c>
      <c r="B9" s="101" t="inlineStr">
        <is>
          <t xml:space="preserve">Ведро пластиковое </t>
        </is>
      </c>
      <c r="C9" s="53" t="inlineStr">
        <is>
          <t>800 г</t>
        </is>
      </c>
      <c r="D9" s="472" t="n">
        <v>12</v>
      </c>
      <c r="E9" s="182" t="n">
        <v>0.505</v>
      </c>
      <c r="F9" s="35" t="n">
        <v>54</v>
      </c>
      <c r="G9" s="468">
        <f>IFERROR(SUMIF(Лист1!$A:$A,Лист3!$A9,Лист1!K:K)/$F9,0)</f>
        <v/>
      </c>
      <c r="H9" s="468">
        <f>IFERROR(SUMIF(Лист1!$A:$A,Лист3!$A9,Лист1!L:L)/$F9,0)</f>
        <v/>
      </c>
      <c r="I9" s="468">
        <f>IFERROR(SUMIF(Лист1!$A:$A,Лист3!$A9,Лист1!M:M)/$F9,0)</f>
        <v/>
      </c>
      <c r="J9" s="468">
        <f>IFERROR(SUMIF(Лист1!$A:$A,Лист3!$A9,Лист1!N:N)/$F9,0)</f>
        <v/>
      </c>
      <c r="K9" s="468">
        <f>IFERROR(SUMIF(Лист1!$A:$A,Лист3!$A9,Лист1!O:O)/$F9,0)</f>
        <v/>
      </c>
      <c r="L9" s="468">
        <f>IFERROR(SUMIF(Лист1!$A:$A,Лист3!$A9,Лист1!P:P)/$F9,0)</f>
        <v/>
      </c>
    </row>
    <row r="10" ht="13.5" customFormat="1" customHeight="1" s="144" thickBot="1">
      <c r="A10" s="338" t="n"/>
      <c r="B10" s="73" t="inlineStr">
        <is>
          <t xml:space="preserve">Майонез "Махеевъ"  "С перепелиным яйцом"  </t>
        </is>
      </c>
      <c r="C10" s="187" t="n"/>
      <c r="D10" s="55" t="n"/>
      <c r="E10" s="55" t="n"/>
      <c r="F10" s="55" t="n"/>
      <c r="G10" s="468">
        <f>IFERROR(SUMIF(Лист1!$A:$A,Лист3!$A10,Лист1!K:K)/$F10,0)</f>
        <v/>
      </c>
      <c r="H10" s="468">
        <f>IFERROR(SUMIF(Лист1!$A:$A,Лист3!$A10,Лист1!L:L)/$F10,0)</f>
        <v/>
      </c>
      <c r="I10" s="468">
        <f>IFERROR(SUMIF(Лист1!$A:$A,Лист3!$A10,Лист1!M:M)/$F10,0)</f>
        <v/>
      </c>
      <c r="J10" s="468">
        <f>IFERROR(SUMIF(Лист1!$A:$A,Лист3!$A10,Лист1!N:N)/$F10,0)</f>
        <v/>
      </c>
      <c r="K10" s="468">
        <f>IFERROR(SUMIF(Лист1!$A:$A,Лист3!$A10,Лист1!O:O)/$F10,0)</f>
        <v/>
      </c>
      <c r="L10" s="468">
        <f>IFERROR(SUMIF(Лист1!$A:$A,Лист3!$A10,Лист1!P:P)/$F10,0)</f>
        <v/>
      </c>
    </row>
    <row r="11" customFormat="1" s="144">
      <c r="A11" s="690" t="inlineStr">
        <is>
          <t>E-1MZ-274-D19-X00-Y20</t>
        </is>
      </c>
      <c r="B11" s="99" t="inlineStr">
        <is>
          <t>Пакет Дой-пак с дозатором</t>
        </is>
      </c>
      <c r="C11" s="874" t="inlineStr">
        <is>
          <t>190 г</t>
        </is>
      </c>
      <c r="D11" s="100" t="n">
        <v>20</v>
      </c>
      <c r="E11" s="514" t="n">
        <v>0.67</v>
      </c>
      <c r="F11" s="494" t="n">
        <v>144</v>
      </c>
      <c r="G11" s="468">
        <f>IFERROR(SUMIF(Лист1!$A:$A,Лист3!$A11,Лист1!K:K)/$F11,0)</f>
        <v/>
      </c>
      <c r="H11" s="468">
        <f>IFERROR(SUMIF(Лист1!$A:$A,Лист3!$A11,Лист1!L:L)/$F11,0)</f>
        <v/>
      </c>
      <c r="I11" s="468">
        <f>IFERROR(SUMIF(Лист1!$A:$A,Лист3!$A11,Лист1!M:M)/$F11,0)</f>
        <v/>
      </c>
      <c r="J11" s="468">
        <f>IFERROR(SUMIF(Лист1!$A:$A,Лист3!$A11,Лист1!N:N)/$F11,0)</f>
        <v/>
      </c>
      <c r="K11" s="468">
        <f>IFERROR(SUMIF(Лист1!$A:$A,Лист3!$A11,Лист1!O:O)/$F11,0)</f>
        <v/>
      </c>
      <c r="L11" s="468">
        <f>IFERROR(SUMIF(Лист1!$A:$A,Лист3!$A11,Лист1!P:P)/$F11,0)</f>
        <v/>
      </c>
    </row>
    <row r="12" customFormat="1" s="144">
      <c r="A12" s="690" t="inlineStr">
        <is>
          <t>E-1MZ-274-D38-X00-Y20</t>
        </is>
      </c>
      <c r="B12" s="185" t="inlineStr">
        <is>
          <t>Пакет Дой-пак с дозатором</t>
        </is>
      </c>
      <c r="C12" s="272" t="inlineStr">
        <is>
          <t>380 г</t>
        </is>
      </c>
      <c r="D12" s="183" t="n">
        <v>20</v>
      </c>
      <c r="E12" s="515" t="n">
        <v>0.67</v>
      </c>
      <c r="F12" s="495" t="n">
        <v>80</v>
      </c>
      <c r="G12" s="468">
        <f>IFERROR(SUMIF(Лист1!$A:$A,Лист3!$A12,Лист1!K:K)/$F12,0)</f>
        <v/>
      </c>
      <c r="H12" s="468">
        <f>IFERROR(SUMIF(Лист1!$A:$A,Лист3!$A12,Лист1!L:L)/$F12,0)</f>
        <v/>
      </c>
      <c r="I12" s="468">
        <f>IFERROR(SUMIF(Лист1!$A:$A,Лист3!$A12,Лист1!M:M)/$F12,0)</f>
        <v/>
      </c>
      <c r="J12" s="468">
        <f>IFERROR(SUMIF(Лист1!$A:$A,Лист3!$A12,Лист1!N:N)/$F12,0)</f>
        <v/>
      </c>
      <c r="K12" s="468">
        <f>IFERROR(SUMIF(Лист1!$A:$A,Лист3!$A12,Лист1!O:O)/$F12,0)</f>
        <v/>
      </c>
      <c r="L12" s="468">
        <f>IFERROR(SUMIF(Лист1!$A:$A,Лист3!$A12,Лист1!P:P)/$F12,0)</f>
        <v/>
      </c>
    </row>
    <row r="13" customFormat="1" s="144">
      <c r="A13" s="690" t="inlineStr">
        <is>
          <t>E-1MZ-273-D38-X00-Y20</t>
        </is>
      </c>
      <c r="B13" s="185" t="inlineStr">
        <is>
          <t>Пакет Дой-пак с дозатором 50.5%</t>
        </is>
      </c>
      <c r="C13" s="272" t="inlineStr">
        <is>
          <t>380 г</t>
        </is>
      </c>
      <c r="D13" s="183" t="n">
        <v>20</v>
      </c>
      <c r="E13" s="515" t="n">
        <v>0.67</v>
      </c>
      <c r="F13" s="495" t="n">
        <v>80</v>
      </c>
      <c r="G13" s="468">
        <f>IFERROR(SUMIF(Лист1!$A:$A,Лист3!$A13,Лист1!K:K)/$F13,0)</f>
        <v/>
      </c>
      <c r="H13" s="468">
        <f>IFERROR(SUMIF(Лист1!$A:$A,Лист3!$A13,Лист1!L:L)/$F13,0)</f>
        <v/>
      </c>
      <c r="I13" s="468">
        <f>IFERROR(SUMIF(Лист1!$A:$A,Лист3!$A13,Лист1!M:M)/$F13,0)</f>
        <v/>
      </c>
      <c r="J13" s="468">
        <f>IFERROR(SUMIF(Лист1!$A:$A,Лист3!$A13,Лист1!N:N)/$F13,0)</f>
        <v/>
      </c>
      <c r="K13" s="468">
        <f>IFERROR(SUMIF(Лист1!$A:$A,Лист3!$A13,Лист1!O:O)/$F13,0)</f>
        <v/>
      </c>
      <c r="L13" s="468">
        <f>IFERROR(SUMIF(Лист1!$A:$A,Лист3!$A13,Лист1!P:P)/$F13,0)</f>
        <v/>
      </c>
    </row>
    <row r="14" customFormat="1" s="144">
      <c r="A14" s="338" t="inlineStr">
        <is>
          <t>E-1MZ-273-D77-X00-Y10</t>
        </is>
      </c>
      <c r="B14" s="185" t="inlineStr">
        <is>
          <t>Пакет Дой-пак с дозатором</t>
        </is>
      </c>
      <c r="C14" s="272" t="inlineStr">
        <is>
          <t>770 г</t>
        </is>
      </c>
      <c r="D14" s="183" t="n">
        <v>10</v>
      </c>
      <c r="E14" s="181" t="n">
        <v>0.505</v>
      </c>
      <c r="F14" s="495" t="n">
        <v>80</v>
      </c>
      <c r="G14" s="468">
        <f>IFERROR(SUMIF(Лист1!$A:$A,Лист3!$A14,Лист1!K:K)/$F14,0)</f>
        <v/>
      </c>
      <c r="H14" s="468">
        <f>IFERROR(SUMIF(Лист1!$A:$A,Лист3!$A14,Лист1!L:L)/$F14,0)</f>
        <v/>
      </c>
      <c r="I14" s="468">
        <f>IFERROR(SUMIF(Лист1!$A:$A,Лист3!$A14,Лист1!M:M)/$F14,0)</f>
        <v/>
      </c>
      <c r="J14" s="468">
        <f>IFERROR(SUMIF(Лист1!$A:$A,Лист3!$A14,Лист1!N:N)/$F14,0)</f>
        <v/>
      </c>
      <c r="K14" s="468">
        <f>IFERROR(SUMIF(Лист1!$A:$A,Лист3!$A14,Лист1!O:O)/$F14,0)</f>
        <v/>
      </c>
      <c r="L14" s="468">
        <f>IFERROR(SUMIF(Лист1!$A:$A,Лист3!$A14,Лист1!P:P)/$F14,0)</f>
        <v/>
      </c>
    </row>
    <row r="15" customFormat="1" s="144">
      <c r="A15" s="1011" t="inlineStr">
        <is>
          <t>E-1MZ-273-D77-X25-Y10</t>
        </is>
      </c>
      <c r="B15" s="185" t="inlineStr">
        <is>
          <t>Майонез Махеевъ "С перепелиным яйцом" 50,5% ДП 770 г  УП10 НГ</t>
        </is>
      </c>
      <c r="C15" s="272" t="inlineStr">
        <is>
          <t>770 г</t>
        </is>
      </c>
      <c r="D15" s="183" t="n">
        <v>10</v>
      </c>
      <c r="E15" s="181" t="n">
        <v>0.505</v>
      </c>
      <c r="F15" s="495" t="n">
        <v>80</v>
      </c>
      <c r="G15" s="468">
        <f>IFERROR(SUMIF(Лист1!$A:$A,Лист3!$A15,Лист1!K:K)/$F15,0)</f>
        <v/>
      </c>
      <c r="H15" s="468">
        <f>IFERROR(SUMIF(Лист1!$A:$A,Лист3!$A15,Лист1!L:L)/$F15,0)</f>
        <v/>
      </c>
      <c r="I15" s="468">
        <f>IFERROR(SUMIF(Лист1!$A:$A,Лист3!$A15,Лист1!M:M)/$F15,0)</f>
        <v/>
      </c>
      <c r="J15" s="468">
        <f>IFERROR(SUMIF(Лист1!$A:$A,Лист3!$A15,Лист1!N:N)/$F15,0)</f>
        <v/>
      </c>
      <c r="K15" s="468">
        <f>IFERROR(SUMIF(Лист1!$A:$A,Лист3!$A15,Лист1!O:O)/$F15,0)</f>
        <v/>
      </c>
      <c r="L15" s="468">
        <f>IFERROR(SUMIF(Лист1!$A:$A,Лист3!$A15,Лист1!P:P)/$F15,0)</f>
        <v/>
      </c>
    </row>
    <row r="16" customFormat="1" s="144">
      <c r="A16" s="690" t="inlineStr">
        <is>
          <t>E-1MZ-273-V80-X00-Y12</t>
        </is>
      </c>
      <c r="B16" s="185" t="inlineStr">
        <is>
          <t xml:space="preserve">Ведро пластиковое </t>
        </is>
      </c>
      <c r="C16" s="272" t="inlineStr">
        <is>
          <t>800 г</t>
        </is>
      </c>
      <c r="D16" s="183" t="n">
        <v>12</v>
      </c>
      <c r="E16" s="181" t="n">
        <v>0.505</v>
      </c>
      <c r="F16" s="495" t="n">
        <v>54</v>
      </c>
      <c r="G16" s="468">
        <f>IFERROR(SUMIF(Лист1!$A:$A,Лист3!$A16,Лист1!K:K)/$F16,0)</f>
        <v/>
      </c>
      <c r="H16" s="468">
        <f>IFERROR(SUMIF(Лист1!$A:$A,Лист3!$A16,Лист1!L:L)/$F16,0)</f>
        <v/>
      </c>
      <c r="I16" s="468">
        <f>IFERROR(SUMIF(Лист1!$A:$A,Лист3!$A16,Лист1!M:M)/$F16,0)</f>
        <v/>
      </c>
      <c r="J16" s="468">
        <f>IFERROR(SUMIF(Лист1!$A:$A,Лист3!$A16,Лист1!N:N)/$F16,0)</f>
        <v/>
      </c>
      <c r="K16" s="468">
        <f>IFERROR(SUMIF(Лист1!$A:$A,Лист3!$A16,Лист1!O:O)/$F16,0)</f>
        <v/>
      </c>
      <c r="L16" s="468">
        <f>IFERROR(SUMIF(Лист1!$A:$A,Лист3!$A16,Лист1!P:P)/$F16,0)</f>
        <v/>
      </c>
    </row>
    <row r="17" ht="13.5" customFormat="1" customHeight="1" s="144" thickBot="1">
      <c r="A17" s="690" t="inlineStr">
        <is>
          <t>E-1MZ-381-V80-X00-Y12</t>
        </is>
      </c>
      <c r="B17" s="101" t="inlineStr">
        <is>
          <t>Ведро пластиковое ВЭД</t>
        </is>
      </c>
      <c r="C17" s="53" t="inlineStr">
        <is>
          <t>800 г</t>
        </is>
      </c>
      <c r="D17" s="102" t="n">
        <v>12</v>
      </c>
      <c r="E17" s="182" t="n">
        <v>0.505</v>
      </c>
      <c r="F17" s="550" t="n">
        <v>54</v>
      </c>
      <c r="G17" s="468">
        <f>IFERROR(SUMIF(Лист1!$A:$A,Лист3!$A17,Лист1!K:K)/$F17,0)</f>
        <v/>
      </c>
      <c r="H17" s="468">
        <f>IFERROR(SUMIF(Лист1!$A:$A,Лист3!$A17,Лист1!L:L)/$F17,0)</f>
        <v/>
      </c>
      <c r="I17" s="468">
        <f>IFERROR(SUMIF(Лист1!$A:$A,Лист3!$A17,Лист1!M:M)/$F17,0)</f>
        <v/>
      </c>
      <c r="J17" s="468">
        <f>IFERROR(SUMIF(Лист1!$A:$A,Лист3!$A17,Лист1!N:N)/$F17,0)</f>
        <v/>
      </c>
      <c r="K17" s="468">
        <f>IFERROR(SUMIF(Лист1!$A:$A,Лист3!$A17,Лист1!O:O)/$F17,0)</f>
        <v/>
      </c>
      <c r="L17" s="468">
        <f>IFERROR(SUMIF(Лист1!$A:$A,Лист3!$A17,Лист1!P:P)/$F17,0)</f>
        <v/>
      </c>
    </row>
    <row r="18" ht="13.5" customFormat="1" customHeight="1" s="144" thickBot="1">
      <c r="A18" s="338" t="n"/>
      <c r="B18" s="55" t="inlineStr">
        <is>
          <t>Майонез "Махеевъ"  "Провансаль"  (классика)</t>
        </is>
      </c>
      <c r="C18" s="618" t="n"/>
      <c r="D18" s="55" t="n"/>
      <c r="E18" s="55" t="n"/>
      <c r="F18" s="55" t="n"/>
      <c r="G18" s="468">
        <f>IFERROR(SUMIF(Лист1!$A:$A,Лист3!$A18,Лист1!K:K)/$F18,0)</f>
        <v/>
      </c>
      <c r="H18" s="468">
        <f>IFERROR(SUMIF(Лист1!$A:$A,Лист3!$A18,Лист1!L:L)/$F18,0)</f>
        <v/>
      </c>
      <c r="I18" s="468">
        <f>IFERROR(SUMIF(Лист1!$A:$A,Лист3!$A18,Лист1!M:M)/$F18,0)</f>
        <v/>
      </c>
      <c r="J18" s="468">
        <f>IFERROR(SUMIF(Лист1!$A:$A,Лист3!$A18,Лист1!N:N)/$F18,0)</f>
        <v/>
      </c>
      <c r="K18" s="468">
        <f>IFERROR(SUMIF(Лист1!$A:$A,Лист3!$A18,Лист1!O:O)/$F18,0)</f>
        <v/>
      </c>
      <c r="L18" s="468">
        <f>IFERROR(SUMIF(Лист1!$A:$A,Лист3!$A18,Лист1!P:P)/$F18,0)</f>
        <v/>
      </c>
    </row>
    <row r="19" customFormat="1" s="144">
      <c r="A19" s="887" t="inlineStr">
        <is>
          <t>E-1MZ-269-D10-X00-Y36</t>
        </is>
      </c>
      <c r="B19" s="835" t="inlineStr">
        <is>
          <t>Пакет Дой-пак с дозатором</t>
        </is>
      </c>
      <c r="C19" s="895" t="inlineStr">
        <is>
          <t>100 г</t>
        </is>
      </c>
      <c r="D19" s="100" t="n">
        <v>40</v>
      </c>
      <c r="E19" s="514" t="n">
        <v>0.67</v>
      </c>
      <c r="F19" s="494" t="n">
        <v>144</v>
      </c>
      <c r="G19" s="468">
        <f>IFERROR(SUMIF(Лист1!$A:$A,Лист3!$A19,Лист1!K:K)/$F19,0)</f>
        <v/>
      </c>
      <c r="H19" s="468">
        <f>IFERROR(SUMIF(Лист1!$A:$A,Лист3!$A19,Лист1!L:L)/$F19,0)</f>
        <v/>
      </c>
      <c r="I19" s="468">
        <f>IFERROR(SUMIF(Лист1!$A:$A,Лист3!$A19,Лист1!M:M)/$F19,0)</f>
        <v/>
      </c>
      <c r="J19" s="468">
        <f>IFERROR(SUMIF(Лист1!$A:$A,Лист3!$A19,Лист1!N:N)/$F19,0)</f>
        <v/>
      </c>
      <c r="K19" s="468">
        <f>IFERROR(SUMIF(Лист1!$A:$A,Лист3!$A19,Лист1!O:O)/$F19,0)</f>
        <v/>
      </c>
      <c r="L19" s="468">
        <f>IFERROR(SUMIF(Лист1!$A:$A,Лист3!$A19,Лист1!P:P)/$F19,0)</f>
        <v/>
      </c>
    </row>
    <row r="20" customFormat="1" s="144">
      <c r="A20" s="864" t="inlineStr">
        <is>
          <t>E-1MZ-269-D19-X00-Y20</t>
        </is>
      </c>
      <c r="B20" s="1025" t="inlineStr">
        <is>
          <t>Пакет Дой-пак с дозатором</t>
        </is>
      </c>
      <c r="C20" s="892" t="inlineStr">
        <is>
          <t>190 г</t>
        </is>
      </c>
      <c r="D20" s="183" t="n">
        <v>20</v>
      </c>
      <c r="E20" s="515" t="n">
        <v>0.67</v>
      </c>
      <c r="F20" s="495" t="n">
        <v>144</v>
      </c>
      <c r="G20" s="468">
        <f>IFERROR(SUMIF(Лист1!$A:$A,Лист3!$A20,Лист1!K:K)/$F20,0)</f>
        <v/>
      </c>
      <c r="H20" s="468">
        <f>IFERROR(SUMIF(Лист1!$A:$A,Лист3!$A20,Лист1!L:L)/$F20,0)</f>
        <v/>
      </c>
      <c r="I20" s="468">
        <f>IFERROR(SUMIF(Лист1!$A:$A,Лист3!$A20,Лист1!M:M)/$F20,0)</f>
        <v/>
      </c>
      <c r="J20" s="468">
        <f>IFERROR(SUMIF(Лист1!$A:$A,Лист3!$A20,Лист1!N:N)/$F20,0)</f>
        <v/>
      </c>
      <c r="K20" s="468">
        <f>IFERROR(SUMIF(Лист1!$A:$A,Лист3!$A20,Лист1!O:O)/$F20,0)</f>
        <v/>
      </c>
      <c r="L20" s="468">
        <f>IFERROR(SUMIF(Лист1!$A:$A,Лист3!$A20,Лист1!P:P)/$F20,0)</f>
        <v/>
      </c>
    </row>
    <row r="21" customFormat="1" s="144">
      <c r="A21" s="864" t="inlineStr">
        <is>
          <t>E-1MZ-267-D19-X00-Y20</t>
        </is>
      </c>
      <c r="B21" s="1025" t="inlineStr">
        <is>
          <t>Пакет Дой-пак с дозатором</t>
        </is>
      </c>
      <c r="C21" s="892" t="inlineStr">
        <is>
          <t>190 г</t>
        </is>
      </c>
      <c r="D21" s="183" t="n">
        <v>20</v>
      </c>
      <c r="E21" s="181" t="n">
        <v>0.505</v>
      </c>
      <c r="F21" s="495" t="n">
        <v>144</v>
      </c>
      <c r="G21" s="468">
        <f>IFERROR(SUMIF(Лист1!$A:$A,Лист3!$A21,Лист1!K:K)/$F21,0)</f>
        <v/>
      </c>
      <c r="H21" s="468">
        <f>IFERROR(SUMIF(Лист1!$A:$A,Лист3!$A21,Лист1!L:L)/$F21,0)</f>
        <v/>
      </c>
      <c r="I21" s="468">
        <f>IFERROR(SUMIF(Лист1!$A:$A,Лист3!$A21,Лист1!M:M)/$F21,0)</f>
        <v/>
      </c>
      <c r="J21" s="468">
        <f>IFERROR(SUMIF(Лист1!$A:$A,Лист3!$A21,Лист1!N:N)/$F21,0)</f>
        <v/>
      </c>
      <c r="K21" s="468">
        <f>IFERROR(SUMIF(Лист1!$A:$A,Лист3!$A21,Лист1!O:O)/$F21,0)</f>
        <v/>
      </c>
      <c r="L21" s="468">
        <f>IFERROR(SUMIF(Лист1!$A:$A,Лист3!$A21,Лист1!P:P)/$F21,0)</f>
        <v/>
      </c>
    </row>
    <row r="22" customFormat="1" s="144">
      <c r="A22" s="864" t="inlineStr">
        <is>
          <t>E-1MZ-267-D38-X00-Y20</t>
        </is>
      </c>
      <c r="B22" s="1025" t="inlineStr">
        <is>
          <t>Пакет Дой-пак с дозатором</t>
        </is>
      </c>
      <c r="C22" s="892" t="inlineStr">
        <is>
          <t>380 г</t>
        </is>
      </c>
      <c r="D22" s="183" t="n">
        <v>20</v>
      </c>
      <c r="E22" s="181" t="n">
        <v>0.505</v>
      </c>
      <c r="F22" s="495" t="n">
        <v>80</v>
      </c>
      <c r="G22" s="468">
        <f>IFERROR(SUMIF(Лист1!$A:$A,Лист3!$A22,Лист1!K:K)/$F22,0)</f>
        <v/>
      </c>
      <c r="H22" s="468">
        <f>IFERROR(SUMIF(Лист1!$A:$A,Лист3!$A22,Лист1!L:L)/$F22,0)</f>
        <v/>
      </c>
      <c r="I22" s="468">
        <f>IFERROR(SUMIF(Лист1!$A:$A,Лист3!$A22,Лист1!M:M)/$F22,0)</f>
        <v/>
      </c>
      <c r="J22" s="468">
        <f>IFERROR(SUMIF(Лист1!$A:$A,Лист3!$A22,Лист1!N:N)/$F22,0)</f>
        <v/>
      </c>
      <c r="K22" s="468">
        <f>IFERROR(SUMIF(Лист1!$A:$A,Лист3!$A22,Лист1!O:O)/$F22,0)</f>
        <v/>
      </c>
      <c r="L22" s="468">
        <f>IFERROR(SUMIF(Лист1!$A:$A,Лист3!$A22,Лист1!P:P)/$F22,0)</f>
        <v/>
      </c>
    </row>
    <row r="23" customFormat="1" s="144">
      <c r="A23" s="864" t="inlineStr">
        <is>
          <t>E-1MZ-724-D38-X00-Y20</t>
        </is>
      </c>
      <c r="B23" s="1025" t="inlineStr">
        <is>
          <t>Майонез Махеевъ "Провансаль" 72% ДП 380 г  УП20</t>
        </is>
      </c>
      <c r="C23" s="892" t="inlineStr">
        <is>
          <t>380 г</t>
        </is>
      </c>
      <c r="D23" s="183" t="n">
        <v>20</v>
      </c>
      <c r="E23" s="181" t="n">
        <v>0.72</v>
      </c>
      <c r="F23" s="495" t="n">
        <v>80</v>
      </c>
      <c r="G23" s="468">
        <f>IFERROR(SUMIF(Лист1!$A:$A,Лист3!$A23,Лист1!K:K)/$F23,0)</f>
        <v/>
      </c>
      <c r="H23" s="468">
        <f>IFERROR(SUMIF(Лист1!$A:$A,Лист3!$A23,Лист1!L:L)/$F23,0)</f>
        <v/>
      </c>
      <c r="I23" s="468">
        <f>IFERROR(SUMIF(Лист1!$A:$A,Лист3!$A23,Лист1!M:M)/$F23,0)</f>
        <v/>
      </c>
      <c r="J23" s="468">
        <f>IFERROR(SUMIF(Лист1!$A:$A,Лист3!$A23,Лист1!N:N)/$F23,0)</f>
        <v/>
      </c>
      <c r="K23" s="468">
        <f>IFERROR(SUMIF(Лист1!$A:$A,Лист3!$A23,Лист1!O:O)/$F23,0)</f>
        <v/>
      </c>
      <c r="L23" s="468">
        <f>IFERROR(SUMIF(Лист1!$A:$A,Лист3!$A23,Лист1!P:P)/$F23,0)</f>
        <v/>
      </c>
    </row>
    <row r="24" customFormat="1" s="144">
      <c r="A24" s="864" t="inlineStr">
        <is>
          <t>E-1MZ-541-D63-X10-Y12</t>
        </is>
      </c>
      <c r="B24" s="1025" t="inlineStr">
        <is>
          <t>Пакет Дой-пак с дозатором</t>
        </is>
      </c>
      <c r="C24" s="892" t="inlineStr">
        <is>
          <t>630 г</t>
        </is>
      </c>
      <c r="D24" s="183" t="n">
        <v>12</v>
      </c>
      <c r="E24" s="181" t="n">
        <v>0.505</v>
      </c>
      <c r="F24" s="495" t="n">
        <v>80</v>
      </c>
      <c r="G24" s="468">
        <f>IFERROR(SUMIF(Лист1!$A:$A,Лист3!$A24,Лист1!K:K)/$F24,0)</f>
        <v/>
      </c>
      <c r="H24" s="468">
        <f>IFERROR(SUMIF(Лист1!$A:$A,Лист3!$A24,Лист1!L:L)/$F24,0)</f>
        <v/>
      </c>
      <c r="I24" s="468">
        <f>IFERROR(SUMIF(Лист1!$A:$A,Лист3!$A24,Лист1!M:M)/$F24,0)</f>
        <v/>
      </c>
      <c r="J24" s="468">
        <f>IFERROR(SUMIF(Лист1!$A:$A,Лист3!$A24,Лист1!N:N)/$F24,0)</f>
        <v/>
      </c>
      <c r="K24" s="468">
        <f>IFERROR(SUMIF(Лист1!$A:$A,Лист3!$A24,Лист1!O:O)/$F24,0)</f>
        <v/>
      </c>
      <c r="L24" s="468">
        <f>IFERROR(SUMIF(Лист1!$A:$A,Лист3!$A24,Лист1!P:P)/$F24,0)</f>
        <v/>
      </c>
    </row>
    <row r="25" customFormat="1" s="144">
      <c r="A25" s="864" t="inlineStr">
        <is>
          <t>E-2MC-329-D63-X20-Y12</t>
        </is>
      </c>
      <c r="B25" s="1025" t="inlineStr">
        <is>
          <t>Пакет Дой-пак с дозатором</t>
        </is>
      </c>
      <c r="C25" s="892" t="inlineStr">
        <is>
          <t>630 г</t>
        </is>
      </c>
      <c r="D25" s="183" t="n">
        <v>12</v>
      </c>
      <c r="E25" s="181" t="n">
        <v>0.4</v>
      </c>
      <c r="F25" s="495" t="n">
        <v>80</v>
      </c>
      <c r="G25" s="468">
        <f>IFERROR(SUMIF(Лист1!$A:$A,Лист3!$A25,Лист1!K:K)/$F25,0)</f>
        <v/>
      </c>
      <c r="H25" s="468">
        <f>IFERROR(SUMIF(Лист1!$A:$A,Лист3!$A25,Лист1!L:L)/$F25,0)</f>
        <v/>
      </c>
      <c r="I25" s="468">
        <f>IFERROR(SUMIF(Лист1!$A:$A,Лист3!$A25,Лист1!M:M)/$F25,0)</f>
        <v/>
      </c>
      <c r="J25" s="468">
        <f>IFERROR(SUMIF(Лист1!$A:$A,Лист3!$A25,Лист1!N:N)/$F25,0)</f>
        <v/>
      </c>
      <c r="K25" s="468">
        <f>IFERROR(SUMIF(Лист1!$A:$A,Лист3!$A25,Лист1!O:O)/$F25,0)</f>
        <v/>
      </c>
      <c r="L25" s="468">
        <f>IFERROR(SUMIF(Лист1!$A:$A,Лист3!$A25,Лист1!P:P)/$F25,0)</f>
        <v/>
      </c>
    </row>
    <row r="26" customFormat="1" s="144">
      <c r="A26" s="864" t="inlineStr">
        <is>
          <t>E-1MZ-267-D77-X00-Y10</t>
        </is>
      </c>
      <c r="B26" s="1025" t="inlineStr">
        <is>
          <t>Пакет Дой-пак с дозатором</t>
        </is>
      </c>
      <c r="C26" s="892" t="inlineStr">
        <is>
          <t>770 г</t>
        </is>
      </c>
      <c r="D26" s="183" t="n">
        <v>10</v>
      </c>
      <c r="E26" s="181" t="n">
        <v>0.505</v>
      </c>
      <c r="F26" s="495" t="n">
        <v>80</v>
      </c>
      <c r="G26" s="468">
        <f>IFERROR(SUMIF(Лист1!$A:$A,Лист3!$A26,Лист1!K:K)/$F26,0)</f>
        <v/>
      </c>
      <c r="H26" s="468">
        <f>IFERROR(SUMIF(Лист1!$A:$A,Лист3!$A26,Лист1!L:L)/$F26,0)</f>
        <v/>
      </c>
      <c r="I26" s="468">
        <f>IFERROR(SUMIF(Лист1!$A:$A,Лист3!$A26,Лист1!M:M)/$F26,0)</f>
        <v/>
      </c>
      <c r="J26" s="468">
        <f>IFERROR(SUMIF(Лист1!$A:$A,Лист3!$A26,Лист1!N:N)/$F26,0)</f>
        <v/>
      </c>
      <c r="K26" s="468">
        <f>IFERROR(SUMIF(Лист1!$A:$A,Лист3!$A26,Лист1!O:O)/$F26,0)</f>
        <v/>
      </c>
      <c r="L26" s="468">
        <f>IFERROR(SUMIF(Лист1!$A:$A,Лист3!$A26,Лист1!P:P)/$F26,0)</f>
        <v/>
      </c>
    </row>
    <row r="27" customFormat="1" s="144">
      <c r="A27" s="864" t="inlineStr">
        <is>
          <t>E-2MC-329-V70-X00-Y12</t>
        </is>
      </c>
      <c r="B27" s="872" t="inlineStr">
        <is>
          <t>Майонезный соус Махеевъ "Провансаль" 40% ВЕДРО 700 г  УП12</t>
        </is>
      </c>
      <c r="C27" s="971" t="inlineStr">
        <is>
          <t>700 г</t>
        </is>
      </c>
      <c r="D27" s="640" t="n">
        <v>12</v>
      </c>
      <c r="E27" s="641" t="n">
        <v>0.4</v>
      </c>
      <c r="F27" s="642" t="n">
        <v>54</v>
      </c>
      <c r="G27" s="468">
        <f>IFERROR(SUMIF(Лист1!$A:$A,Лист3!$A27,Лист1!K:K)/$F27,0)</f>
        <v/>
      </c>
      <c r="H27" s="468">
        <f>IFERROR(SUMIF(Лист1!$A:$A,Лист3!$A27,Лист1!L:L)/$F27,0)</f>
        <v/>
      </c>
      <c r="I27" s="468">
        <f>IFERROR(SUMIF(Лист1!$A:$A,Лист3!$A27,Лист1!M:M)/$F27,0)</f>
        <v/>
      </c>
      <c r="J27" s="468">
        <f>IFERROR(SUMIF(Лист1!$A:$A,Лист3!$A27,Лист1!N:N)/$F27,0)</f>
        <v/>
      </c>
      <c r="K27" s="468">
        <f>IFERROR(SUMIF(Лист1!$A:$A,Лист3!$A27,Лист1!O:O)/$F27,0)</f>
        <v/>
      </c>
      <c r="L27" s="468">
        <f>IFERROR(SUMIF(Лист1!$A:$A,Лист3!$A27,Лист1!P:P)/$F27,0)</f>
        <v/>
      </c>
    </row>
    <row r="28" customFormat="1" s="144">
      <c r="A28" s="864" t="inlineStr">
        <is>
          <t>E-1MZ-267-V80-X00-Y12</t>
        </is>
      </c>
      <c r="B28" s="1025" t="inlineStr">
        <is>
          <t xml:space="preserve">Ведро пластиковое </t>
        </is>
      </c>
      <c r="C28" s="972" t="inlineStr">
        <is>
          <t>800 г</t>
        </is>
      </c>
      <c r="D28" s="428" t="n">
        <v>12</v>
      </c>
      <c r="E28" s="862" t="n">
        <v>0.505</v>
      </c>
      <c r="F28" s="870" t="n">
        <v>54</v>
      </c>
      <c r="G28" s="468">
        <f>IFERROR(SUMIF(Лист1!$A:$A,Лист3!$A28,Лист1!K:K)/$F28,0)</f>
        <v/>
      </c>
      <c r="H28" s="468">
        <f>IFERROR(SUMIF(Лист1!$A:$A,Лист3!$A28,Лист1!L:L)/$F28,0)</f>
        <v/>
      </c>
      <c r="I28" s="468">
        <f>IFERROR(SUMIF(Лист1!$A:$A,Лист3!$A28,Лист1!M:M)/$F28,0)</f>
        <v/>
      </c>
      <c r="J28" s="468">
        <f>IFERROR(SUMIF(Лист1!$A:$A,Лист3!$A28,Лист1!N:N)/$F28,0)</f>
        <v/>
      </c>
      <c r="K28" s="468">
        <f>IFERROR(SUMIF(Лист1!$A:$A,Лист3!$A28,Лист1!O:O)/$F28,0)</f>
        <v/>
      </c>
      <c r="L28" s="468">
        <f>IFERROR(SUMIF(Лист1!$A:$A,Лист3!$A28,Лист1!P:P)/$F28,0)</f>
        <v/>
      </c>
    </row>
    <row r="29" customFormat="1" s="144">
      <c r="A29" s="864" t="inlineStr">
        <is>
          <t>E-1MZ-267-V01-X00-Y12</t>
        </is>
      </c>
      <c r="B29" s="970" t="inlineStr">
        <is>
          <t xml:space="preserve">Ведро пластиковое </t>
        </is>
      </c>
      <c r="C29" s="892" t="inlineStr">
        <is>
          <t>960 г</t>
        </is>
      </c>
      <c r="D29" s="833" t="n">
        <v>12</v>
      </c>
      <c r="E29" s="526" t="n">
        <v>0.505</v>
      </c>
      <c r="F29" s="495" t="n">
        <v>54</v>
      </c>
      <c r="G29" s="468">
        <f>IFERROR(SUMIF(Лист1!$A:$A,Лист3!$A29,Лист1!K:K)/$F29,0)</f>
        <v/>
      </c>
      <c r="H29" s="468">
        <f>IFERROR(SUMIF(Лист1!$A:$A,Лист3!$A29,Лист1!L:L)/$F29,0)</f>
        <v/>
      </c>
      <c r="I29" s="468">
        <f>IFERROR(SUMIF(Лист1!$A:$A,Лист3!$A29,Лист1!M:M)/$F29,0)</f>
        <v/>
      </c>
      <c r="J29" s="468">
        <f>IFERROR(SUMIF(Лист1!$A:$A,Лист3!$A29,Лист1!N:N)/$F29,0)</f>
        <v/>
      </c>
      <c r="K29" s="468">
        <f>IFERROR(SUMIF(Лист1!$A:$A,Лист3!$A29,Лист1!O:O)/$F29,0)</f>
        <v/>
      </c>
      <c r="L29" s="468">
        <f>IFERROR(SUMIF(Лист1!$A:$A,Лист3!$A29,Лист1!P:P)/$F29,0)</f>
        <v/>
      </c>
    </row>
    <row r="30" ht="13.5" customFormat="1" customHeight="1" s="144" thickBot="1">
      <c r="A30" s="864" t="inlineStr">
        <is>
          <t>E-1MZ-267-D01-X31-Y8</t>
        </is>
      </c>
      <c r="B30" s="873" t="inlineStr">
        <is>
          <t>Майонез Махеевъ "Провансаль" 50,5% ДП 1000 г  УП8</t>
        </is>
      </c>
      <c r="C30" s="891" t="inlineStr">
        <is>
          <t>1000 г</t>
        </is>
      </c>
      <c r="D30" s="742" t="n">
        <v>8</v>
      </c>
      <c r="E30" s="526" t="n">
        <v>0.505</v>
      </c>
      <c r="F30" s="52" t="n">
        <v>64</v>
      </c>
      <c r="G30" s="468">
        <f>IFERROR(SUMIF(Лист1!$A:$A,Лист3!$A30,Лист1!K:K)/$F30,0)</f>
        <v/>
      </c>
      <c r="H30" s="468">
        <f>IFERROR(SUMIF(Лист1!$A:$A,Лист3!$A30,Лист1!L:L)/$F30,0)</f>
        <v/>
      </c>
      <c r="I30" s="468">
        <f>IFERROR(SUMIF(Лист1!$A:$A,Лист3!$A30,Лист1!M:M)/$F30,0)</f>
        <v/>
      </c>
      <c r="J30" s="468">
        <f>IFERROR(SUMIF(Лист1!$A:$A,Лист3!$A30,Лист1!N:N)/$F30,0)</f>
        <v/>
      </c>
      <c r="K30" s="468">
        <f>IFERROR(SUMIF(Лист1!$A:$A,Лист3!$A30,Лист1!O:O)/$F30,0)</f>
        <v/>
      </c>
      <c r="L30" s="468">
        <f>IFERROR(SUMIF(Лист1!$A:$A,Лист3!$A30,Лист1!P:P)/$F30,0)</f>
        <v/>
      </c>
    </row>
    <row r="31" ht="13.5" customFormat="1" customHeight="1" s="144" thickBot="1">
      <c r="A31" s="338" t="n"/>
      <c r="B31" s="55" t="inlineStr">
        <is>
          <t xml:space="preserve"> Майонез "Махеевъ"  "Оливковый"  </t>
        </is>
      </c>
      <c r="C31" s="65" t="n"/>
      <c r="D31" s="64" t="n"/>
      <c r="E31" s="64" t="n"/>
      <c r="F31" s="768" t="n"/>
      <c r="G31" s="468">
        <f>IFERROR(SUMIF(Лист1!$A:$A,Лист3!$A31,Лист1!K:K)/$F31,0)</f>
        <v/>
      </c>
      <c r="H31" s="468">
        <f>IFERROR(SUMIF(Лист1!$A:$A,Лист3!$A31,Лист1!L:L)/$F31,0)</f>
        <v/>
      </c>
      <c r="I31" s="468">
        <f>IFERROR(SUMIF(Лист1!$A:$A,Лист3!$A31,Лист1!M:M)/$F31,0)</f>
        <v/>
      </c>
      <c r="J31" s="468">
        <f>IFERROR(SUMIF(Лист1!$A:$A,Лист3!$A31,Лист1!N:N)/$F31,0)</f>
        <v/>
      </c>
      <c r="K31" s="468">
        <f>IFERROR(SUMIF(Лист1!$A:$A,Лист3!$A31,Лист1!O:O)/$F31,0)</f>
        <v/>
      </c>
      <c r="L31" s="468">
        <f>IFERROR(SUMIF(Лист1!$A:$A,Лист3!$A31,Лист1!P:P)/$F31,0)</f>
        <v/>
      </c>
    </row>
    <row r="32" customFormat="1" s="144">
      <c r="A32" s="338" t="inlineStr">
        <is>
          <t>E-1MZ-259-D19-X00-Y20</t>
        </is>
      </c>
      <c r="B32" s="99" t="inlineStr">
        <is>
          <t>Пакет Дой-пак с дозатором</t>
        </is>
      </c>
      <c r="C32" s="874" t="inlineStr">
        <is>
          <t>190 г</t>
        </is>
      </c>
      <c r="D32" s="80" t="n">
        <v>20</v>
      </c>
      <c r="E32" s="57" t="n">
        <v>0.67</v>
      </c>
      <c r="F32" s="48" t="n">
        <v>144</v>
      </c>
      <c r="G32" s="468">
        <f>IFERROR(SUMIF(Лист1!$A:$A,Лист3!$A32,Лист1!K:K)/$F32,0)</f>
        <v/>
      </c>
      <c r="H32" s="468">
        <f>IFERROR(SUMIF(Лист1!$A:$A,Лист3!$A32,Лист1!L:L)/$F32,0)</f>
        <v/>
      </c>
      <c r="I32" s="468">
        <f>IFERROR(SUMIF(Лист1!$A:$A,Лист3!$A32,Лист1!M:M)/$F32,0)</f>
        <v/>
      </c>
      <c r="J32" s="468">
        <f>IFERROR(SUMIF(Лист1!$A:$A,Лист3!$A32,Лист1!N:N)/$F32,0)</f>
        <v/>
      </c>
      <c r="K32" s="468">
        <f>IFERROR(SUMIF(Лист1!$A:$A,Лист3!$A32,Лист1!O:O)/$F32,0)</f>
        <v/>
      </c>
      <c r="L32" s="468">
        <f>IFERROR(SUMIF(Лист1!$A:$A,Лист3!$A32,Лист1!P:P)/$F32,0)</f>
        <v/>
      </c>
    </row>
    <row r="33" customFormat="1" s="144">
      <c r="A33" s="338" t="inlineStr">
        <is>
          <t>E-1MZ-259-D38-X00-Y20</t>
        </is>
      </c>
      <c r="B33" s="185" t="inlineStr">
        <is>
          <t>Пакет Дой-пак с дозатором</t>
        </is>
      </c>
      <c r="C33" s="272" t="inlineStr">
        <is>
          <t>380 г</t>
        </is>
      </c>
      <c r="D33" s="833" t="n">
        <v>20</v>
      </c>
      <c r="E33" s="58" t="n">
        <v>0.67</v>
      </c>
      <c r="F33" s="52" t="n">
        <v>80</v>
      </c>
      <c r="G33" s="468">
        <f>IFERROR(SUMIF(Лист1!$A:$A,Лист3!$A33,Лист1!K:K)/$F33,0)</f>
        <v/>
      </c>
      <c r="H33" s="468">
        <f>IFERROR(SUMIF(Лист1!$A:$A,Лист3!$A33,Лист1!L:L)/$F33,0)</f>
        <v/>
      </c>
      <c r="I33" s="468">
        <f>IFERROR(SUMIF(Лист1!$A:$A,Лист3!$A33,Лист1!M:M)/$F33,0)</f>
        <v/>
      </c>
      <c r="J33" s="468">
        <f>IFERROR(SUMIF(Лист1!$A:$A,Лист3!$A33,Лист1!N:N)/$F33,0)</f>
        <v/>
      </c>
      <c r="K33" s="468">
        <f>IFERROR(SUMIF(Лист1!$A:$A,Лист3!$A33,Лист1!O:O)/$F33,0)</f>
        <v/>
      </c>
      <c r="L33" s="468">
        <f>IFERROR(SUMIF(Лист1!$A:$A,Лист3!$A33,Лист1!P:P)/$F33,0)</f>
        <v/>
      </c>
    </row>
    <row r="34" customFormat="1" s="144">
      <c r="A34" s="338" t="inlineStr">
        <is>
          <t>E-1MZ-258-D38-X00-Y20</t>
        </is>
      </c>
      <c r="B34" s="185" t="inlineStr">
        <is>
          <t>Пакет Дой-пак с дозатором 50.5%</t>
        </is>
      </c>
      <c r="C34" s="272" t="inlineStr">
        <is>
          <t>380 г</t>
        </is>
      </c>
      <c r="D34" s="833" t="n">
        <v>20</v>
      </c>
      <c r="E34" s="526" t="n">
        <v>0.505</v>
      </c>
      <c r="F34" s="52" t="n">
        <v>80</v>
      </c>
      <c r="G34" s="468">
        <f>IFERROR(SUMIF(Лист1!$A:$A,Лист3!$A34,Лист1!K:K)/$F34,0)</f>
        <v/>
      </c>
      <c r="H34" s="468">
        <f>IFERROR(SUMIF(Лист1!$A:$A,Лист3!$A34,Лист1!L:L)/$F34,0)</f>
        <v/>
      </c>
      <c r="I34" s="468">
        <f>IFERROR(SUMIF(Лист1!$A:$A,Лист3!$A34,Лист1!M:M)/$F34,0)</f>
        <v/>
      </c>
      <c r="J34" s="468">
        <f>IFERROR(SUMIF(Лист1!$A:$A,Лист3!$A34,Лист1!N:N)/$F34,0)</f>
        <v/>
      </c>
      <c r="K34" s="468">
        <f>IFERROR(SUMIF(Лист1!$A:$A,Лист3!$A34,Лист1!O:O)/$F34,0)</f>
        <v/>
      </c>
      <c r="L34" s="468">
        <f>IFERROR(SUMIF(Лист1!$A:$A,Лист3!$A34,Лист1!P:P)/$F34,0)</f>
        <v/>
      </c>
    </row>
    <row r="35" customFormat="1" s="144">
      <c r="A35" s="338" t="inlineStr">
        <is>
          <t>E-1MZ-258-D77-X00-Y10</t>
        </is>
      </c>
      <c r="B35" s="185" t="inlineStr">
        <is>
          <t>Пакет Дой-пак с дозатором</t>
        </is>
      </c>
      <c r="C35" s="272" t="inlineStr">
        <is>
          <t>770 г</t>
        </is>
      </c>
      <c r="D35" s="833" t="n">
        <v>10</v>
      </c>
      <c r="E35" s="526" t="n">
        <v>0.505</v>
      </c>
      <c r="F35" s="52" t="n">
        <v>80</v>
      </c>
      <c r="G35" s="468">
        <f>IFERROR(SUMIF(Лист1!$A:$A,Лист3!$A35,Лист1!K:K)/$F35,0)</f>
        <v/>
      </c>
      <c r="H35" s="468">
        <f>IFERROR(SUMIF(Лист1!$A:$A,Лист3!$A35,Лист1!L:L)/$F35,0)</f>
        <v/>
      </c>
      <c r="I35" s="468">
        <f>IFERROR(SUMIF(Лист1!$A:$A,Лист3!$A35,Лист1!M:M)/$F35,0)</f>
        <v/>
      </c>
      <c r="J35" s="468">
        <f>IFERROR(SUMIF(Лист1!$A:$A,Лист3!$A35,Лист1!N:N)/$F35,0)</f>
        <v/>
      </c>
      <c r="K35" s="468">
        <f>IFERROR(SUMIF(Лист1!$A:$A,Лист3!$A35,Лист1!O:O)/$F35,0)</f>
        <v/>
      </c>
      <c r="L35" s="468">
        <f>IFERROR(SUMIF(Лист1!$A:$A,Лист3!$A35,Лист1!P:P)/$F35,0)</f>
        <v/>
      </c>
    </row>
    <row r="36" customFormat="1" s="144">
      <c r="A36" s="1011" t="inlineStr">
        <is>
          <t>E-1MZ-258-D77-X25-Y10</t>
        </is>
      </c>
      <c r="B36" s="1010" t="inlineStr">
        <is>
          <t>Майонез Махеевъ "Оливковый" 50,5% ДП 770 г  УП10 НГ</t>
        </is>
      </c>
      <c r="C36" s="272" t="inlineStr">
        <is>
          <t>770 г</t>
        </is>
      </c>
      <c r="D36" s="833" t="n">
        <v>10</v>
      </c>
      <c r="E36" s="526" t="n">
        <v>0.505</v>
      </c>
      <c r="F36" s="52" t="n">
        <v>80</v>
      </c>
      <c r="G36" s="468">
        <f>IFERROR(SUMIF(Лист1!$A:$A,Лист3!$A36,Лист1!K:K)/$F36,0)</f>
        <v/>
      </c>
      <c r="H36" s="468">
        <f>IFERROR(SUMIF(Лист1!$A:$A,Лист3!$A36,Лист1!L:L)/$F36,0)</f>
        <v/>
      </c>
      <c r="I36" s="468">
        <f>IFERROR(SUMIF(Лист1!$A:$A,Лист3!$A36,Лист1!M:M)/$F36,0)</f>
        <v/>
      </c>
      <c r="J36" s="468">
        <f>IFERROR(SUMIF(Лист1!$A:$A,Лист3!$A36,Лист1!N:N)/$F36,0)</f>
        <v/>
      </c>
      <c r="K36" s="468">
        <f>IFERROR(SUMIF(Лист1!$A:$A,Лист3!$A36,Лист1!O:O)/$F36,0)</f>
        <v/>
      </c>
      <c r="L36" s="468">
        <f>IFERROR(SUMIF(Лист1!$A:$A,Лист3!$A36,Лист1!P:P)/$F36,0)</f>
        <v/>
      </c>
    </row>
    <row r="37" ht="13.5" customFormat="1" customHeight="1" s="144" thickBot="1">
      <c r="A37" s="690" t="inlineStr">
        <is>
          <t>E-1MZ-258-V80-X00-Y12</t>
        </is>
      </c>
      <c r="B37" s="101" t="inlineStr">
        <is>
          <t xml:space="preserve">Ведро пластиковое </t>
        </is>
      </c>
      <c r="C37" s="53" t="inlineStr">
        <is>
          <t>800 г</t>
        </is>
      </c>
      <c r="D37" s="54" t="n">
        <v>12</v>
      </c>
      <c r="E37" s="60" t="n">
        <v>0.505</v>
      </c>
      <c r="F37" s="35" t="n">
        <v>54</v>
      </c>
      <c r="G37" s="468">
        <f>IFERROR(SUMIF(Лист1!$A:$A,Лист3!$A37,Лист1!K:K)/$F37,0)</f>
        <v/>
      </c>
      <c r="H37" s="468">
        <f>IFERROR(SUMIF(Лист1!$A:$A,Лист3!$A37,Лист1!L:L)/$F37,0)</f>
        <v/>
      </c>
      <c r="I37" s="468">
        <f>IFERROR(SUMIF(Лист1!$A:$A,Лист3!$A37,Лист1!M:M)/$F37,0)</f>
        <v/>
      </c>
      <c r="J37" s="468">
        <f>IFERROR(SUMIF(Лист1!$A:$A,Лист3!$A37,Лист1!N:N)/$F37,0)</f>
        <v/>
      </c>
      <c r="K37" s="468">
        <f>IFERROR(SUMIF(Лист1!$A:$A,Лист3!$A37,Лист1!O:O)/$F37,0)</f>
        <v/>
      </c>
      <c r="L37" s="468">
        <f>IFERROR(SUMIF(Лист1!$A:$A,Лист3!$A37,Лист1!P:P)/$F37,0)</f>
        <v/>
      </c>
    </row>
    <row r="38" ht="13.5" customFormat="1" customHeight="1" s="144" thickBot="1">
      <c r="A38" s="338" t="n"/>
      <c r="B38" s="64" t="inlineStr">
        <is>
          <t>Майонез "Махеевъ"  "Провансаль" (белый)</t>
        </is>
      </c>
      <c r="C38" s="65" t="n"/>
      <c r="D38" s="55" t="n"/>
      <c r="E38" s="55" t="n"/>
      <c r="F38" s="55" t="n"/>
      <c r="G38" s="468">
        <f>IFERROR(SUMIF(Лист1!$A:$A,Лист3!$A38,Лист1!K:K)/$F38,0)</f>
        <v/>
      </c>
      <c r="H38" s="468">
        <f>IFERROR(SUMIF(Лист1!$A:$A,Лист3!$A38,Лист1!L:L)/$F38,0)</f>
        <v/>
      </c>
      <c r="I38" s="468">
        <f>IFERROR(SUMIF(Лист1!$A:$A,Лист3!$A38,Лист1!M:M)/$F38,0)</f>
        <v/>
      </c>
      <c r="J38" s="468">
        <f>IFERROR(SUMIF(Лист1!$A:$A,Лист3!$A38,Лист1!N:N)/$F38,0)</f>
        <v/>
      </c>
      <c r="K38" s="468">
        <f>IFERROR(SUMIF(Лист1!$A:$A,Лист3!$A38,Лист1!O:O)/$F38,0)</f>
        <v/>
      </c>
      <c r="L38" s="468">
        <f>IFERROR(SUMIF(Лист1!$A:$A,Лист3!$A38,Лист1!P:P)/$F38,0)</f>
        <v/>
      </c>
    </row>
    <row r="39" customFormat="1" s="144">
      <c r="A39" s="338" t="inlineStr">
        <is>
          <t>E-1MZ-268-D19-X00-Y20</t>
        </is>
      </c>
      <c r="B39" s="99" t="inlineStr">
        <is>
          <t>Пакет Дой-пак с дозатором</t>
        </is>
      </c>
      <c r="C39" s="27" t="inlineStr">
        <is>
          <t>190 г</t>
        </is>
      </c>
      <c r="D39" s="66" t="n">
        <v>20</v>
      </c>
      <c r="E39" s="190" t="n">
        <v>0.505</v>
      </c>
      <c r="F39" s="48" t="n">
        <v>144</v>
      </c>
      <c r="G39" s="468">
        <f>IFERROR(SUMIF(Лист1!$A:$A,Лист3!$A39,Лист1!K:K)/$F39,0)</f>
        <v/>
      </c>
      <c r="H39" s="468">
        <f>IFERROR(SUMIF(Лист1!$A:$A,Лист3!$A39,Лист1!L:L)/$F39,0)</f>
        <v/>
      </c>
      <c r="I39" s="468">
        <f>IFERROR(SUMIF(Лист1!$A:$A,Лист3!$A39,Лист1!M:M)/$F39,0)</f>
        <v/>
      </c>
      <c r="J39" s="468">
        <f>IFERROR(SUMIF(Лист1!$A:$A,Лист3!$A39,Лист1!N:N)/$F39,0)</f>
        <v/>
      </c>
      <c r="K39" s="468">
        <f>IFERROR(SUMIF(Лист1!$A:$A,Лист3!$A39,Лист1!O:O)/$F39,0)</f>
        <v/>
      </c>
      <c r="L39" s="468">
        <f>IFERROR(SUMIF(Лист1!$A:$A,Лист3!$A39,Лист1!P:P)/$F39,0)</f>
        <v/>
      </c>
    </row>
    <row r="40" customFormat="1" s="144">
      <c r="A40" s="338" t="inlineStr">
        <is>
          <t>E-1MZ-268-D38-X00-Y20</t>
        </is>
      </c>
      <c r="B40" s="185" t="inlineStr">
        <is>
          <t>Пакет Дой-пак с дозатором</t>
        </is>
      </c>
      <c r="C40" s="62" t="inlineStr">
        <is>
          <t>380 г</t>
        </is>
      </c>
      <c r="D40" s="188" t="n">
        <v>20</v>
      </c>
      <c r="E40" s="526" t="n">
        <v>0.505</v>
      </c>
      <c r="F40" s="52" t="n">
        <v>80</v>
      </c>
      <c r="G40" s="468">
        <f>IFERROR(SUMIF(Лист1!$A:$A,Лист3!$A40,Лист1!K:K)/$F40,0)</f>
        <v/>
      </c>
      <c r="H40" s="468">
        <f>IFERROR(SUMIF(Лист1!$A:$A,Лист3!$A40,Лист1!L:L)/$F40,0)</f>
        <v/>
      </c>
      <c r="I40" s="468">
        <f>IFERROR(SUMIF(Лист1!$A:$A,Лист3!$A40,Лист1!M:M)/$F40,0)</f>
        <v/>
      </c>
      <c r="J40" s="468">
        <f>IFERROR(SUMIF(Лист1!$A:$A,Лист3!$A40,Лист1!N:N)/$F40,0)</f>
        <v/>
      </c>
      <c r="K40" s="468">
        <f>IFERROR(SUMIF(Лист1!$A:$A,Лист3!$A40,Лист1!O:O)/$F40,0)</f>
        <v/>
      </c>
      <c r="L40" s="468">
        <f>IFERROR(SUMIF(Лист1!$A:$A,Лист3!$A40,Лист1!P:P)/$F40,0)</f>
        <v/>
      </c>
    </row>
    <row r="41" customFormat="1" s="144">
      <c r="A41" s="338" t="inlineStr">
        <is>
          <t>E-1MZ-268-D77-X00-Y10</t>
        </is>
      </c>
      <c r="B41" s="185" t="inlineStr">
        <is>
          <t>Пакет Дой-пак с дозатором</t>
        </is>
      </c>
      <c r="C41" s="29" t="inlineStr">
        <is>
          <t>770 г</t>
        </is>
      </c>
      <c r="D41" s="188" t="n">
        <v>10</v>
      </c>
      <c r="E41" s="526" t="n">
        <v>0.505</v>
      </c>
      <c r="F41" s="52" t="n">
        <v>80</v>
      </c>
      <c r="G41" s="468">
        <f>IFERROR(SUMIF(Лист1!$A:$A,Лист3!$A41,Лист1!K:K)/$F41,0)</f>
        <v/>
      </c>
      <c r="H41" s="468">
        <f>IFERROR(SUMIF(Лист1!$A:$A,Лист3!$A41,Лист1!L:L)/$F41,0)</f>
        <v/>
      </c>
      <c r="I41" s="468">
        <f>IFERROR(SUMIF(Лист1!$A:$A,Лист3!$A41,Лист1!M:M)/$F41,0)</f>
        <v/>
      </c>
      <c r="J41" s="468">
        <f>IFERROR(SUMIF(Лист1!$A:$A,Лист3!$A41,Лист1!N:N)/$F41,0)</f>
        <v/>
      </c>
      <c r="K41" s="468">
        <f>IFERROR(SUMIF(Лист1!$A:$A,Лист3!$A41,Лист1!O:O)/$F41,0)</f>
        <v/>
      </c>
      <c r="L41" s="468">
        <f>IFERROR(SUMIF(Лист1!$A:$A,Лист3!$A41,Лист1!P:P)/$F41,0)</f>
        <v/>
      </c>
    </row>
    <row r="42" customFormat="1" s="144">
      <c r="A42" s="338" t="inlineStr">
        <is>
          <t>E-1MZ-267-D01-X00-Y8</t>
        </is>
      </c>
      <c r="B42" s="740" t="inlineStr">
        <is>
          <t>Майонез Махеевъ "Провансаль" 50,5% Белый</t>
        </is>
      </c>
      <c r="C42" s="980" t="inlineStr">
        <is>
          <t>1000 г</t>
        </is>
      </c>
      <c r="D42" s="742" t="n">
        <v>8</v>
      </c>
      <c r="E42" s="526" t="n">
        <v>0.505</v>
      </c>
      <c r="F42" s="52" t="n">
        <v>64</v>
      </c>
      <c r="G42" s="468">
        <f>IFERROR(SUMIF(Лист1!$A:$A,Лист3!$A42,Лист1!K:K)/$F42,0)</f>
        <v/>
      </c>
      <c r="H42" s="468">
        <f>IFERROR(SUMIF(Лист1!$A:$A,Лист3!$A42,Лист1!L:L)/$F42,0)</f>
        <v/>
      </c>
      <c r="I42" s="468">
        <f>IFERROR(SUMIF(Лист1!$A:$A,Лист3!$A42,Лист1!M:M)/$F42,0)</f>
        <v/>
      </c>
      <c r="J42" s="468">
        <f>IFERROR(SUMIF(Лист1!$A:$A,Лист3!$A42,Лист1!N:N)/$F42,0)</f>
        <v/>
      </c>
      <c r="K42" s="468">
        <f>IFERROR(SUMIF(Лист1!$A:$A,Лист3!$A42,Лист1!O:O)/$F42,0)</f>
        <v/>
      </c>
      <c r="L42" s="468">
        <f>IFERROR(SUMIF(Лист1!$A:$A,Лист3!$A42,Лист1!P:P)/$F42,0)</f>
        <v/>
      </c>
    </row>
    <row r="43" ht="13.5" customFormat="1" customHeight="1" s="144" thickBot="1">
      <c r="A43" s="338" t="inlineStr">
        <is>
          <t>E-1MZ-268-V80-X00-Y12</t>
        </is>
      </c>
      <c r="B43" s="31" t="inlineStr">
        <is>
          <t xml:space="preserve">Ведро пластиковое </t>
        </is>
      </c>
      <c r="C43" s="53" t="inlineStr">
        <is>
          <t>960 г</t>
        </is>
      </c>
      <c r="D43" s="33" t="n">
        <v>12</v>
      </c>
      <c r="E43" s="60" t="n">
        <v>0.505</v>
      </c>
      <c r="F43" s="821" t="n">
        <v>54</v>
      </c>
      <c r="G43" s="468">
        <f>IFERROR(SUMIF(Лист1!$A:$A,Лист3!$A43,Лист1!K:K)/$F43,0)</f>
        <v/>
      </c>
      <c r="H43" s="468">
        <f>IFERROR(SUMIF(Лист1!$A:$A,Лист3!$A43,Лист1!L:L)/$F43,0)</f>
        <v/>
      </c>
      <c r="I43" s="468">
        <f>IFERROR(SUMIF(Лист1!$A:$A,Лист3!$A43,Лист1!M:M)/$F43,0)</f>
        <v/>
      </c>
      <c r="J43" s="468">
        <f>IFERROR(SUMIF(Лист1!$A:$A,Лист3!$A43,Лист1!N:N)/$F43,0)</f>
        <v/>
      </c>
      <c r="K43" s="468">
        <f>IFERROR(SUMIF(Лист1!$A:$A,Лист3!$A43,Лист1!O:O)/$F43,0)</f>
        <v/>
      </c>
      <c r="L43" s="468">
        <f>IFERROR(SUMIF(Лист1!$A:$A,Лист3!$A43,Лист1!P:P)/$F43,0)</f>
        <v/>
      </c>
    </row>
    <row r="44" ht="13.5" customFormat="1" customHeight="1" s="144" thickBot="1">
      <c r="A44" s="338" t="inlineStr">
        <is>
          <t>E-1MZ-268-V80-X00-Y12</t>
        </is>
      </c>
      <c r="B44" s="31" t="inlineStr">
        <is>
          <t xml:space="preserve">Ведро пластиковое </t>
        </is>
      </c>
      <c r="C44" s="53" t="inlineStr">
        <is>
          <t>800 г</t>
        </is>
      </c>
      <c r="D44" s="33" t="n">
        <v>12</v>
      </c>
      <c r="E44" s="60" t="n">
        <v>0.505</v>
      </c>
      <c r="F44" s="821" t="n">
        <v>54</v>
      </c>
      <c r="G44" s="468">
        <f>IFERROR(SUMIF(Лист1!$A:$A,Лист3!$A44,Лист1!K:K)/$F44,0)</f>
        <v/>
      </c>
      <c r="H44" s="468">
        <f>IFERROR(SUMIF(Лист1!$A:$A,Лист3!$A44,Лист1!L:L)/$F44,0)</f>
        <v/>
      </c>
      <c r="I44" s="468">
        <f>IFERROR(SUMIF(Лист1!$A:$A,Лист3!$A44,Лист1!M:M)/$F44,0)</f>
        <v/>
      </c>
      <c r="J44" s="468">
        <f>IFERROR(SUMIF(Лист1!$A:$A,Лист3!$A44,Лист1!N:N)/$F44,0)</f>
        <v/>
      </c>
      <c r="K44" s="468">
        <f>IFERROR(SUMIF(Лист1!$A:$A,Лист3!$A44,Лист1!O:O)/$F44,0)</f>
        <v/>
      </c>
      <c r="L44" s="468">
        <f>IFERROR(SUMIF(Лист1!$A:$A,Лист3!$A44,Лист1!P:P)/$F44,0)</f>
        <v/>
      </c>
    </row>
    <row r="45" ht="13.5" customFormat="1" customHeight="1" s="144" thickBot="1">
      <c r="A45" s="338" t="n"/>
      <c r="B45" s="73" t="inlineStr">
        <is>
          <t xml:space="preserve">Майонез "Махеевъ"  3 кг </t>
        </is>
      </c>
      <c r="C45" s="65" t="n"/>
      <c r="D45" s="55" t="n"/>
      <c r="E45" s="55" t="n"/>
      <c r="F45" s="55" t="n"/>
      <c r="G45" s="468">
        <f>IFERROR(SUMIF(Лист1!$A:$A,Лист3!$A45,Лист1!K:K)/$F45,0)</f>
        <v/>
      </c>
      <c r="H45" s="468">
        <f>IFERROR(SUMIF(Лист1!$A:$A,Лист3!$A45,Лист1!L:L)/$F45,0)</f>
        <v/>
      </c>
      <c r="I45" s="468">
        <f>IFERROR(SUMIF(Лист1!$A:$A,Лист3!$A45,Лист1!M:M)/$F45,0)</f>
        <v/>
      </c>
      <c r="J45" s="468">
        <f>IFERROR(SUMIF(Лист1!$A:$A,Лист3!$A45,Лист1!N:N)/$F45,0)</f>
        <v/>
      </c>
      <c r="K45" s="468">
        <f>IFERROR(SUMIF(Лист1!$A:$A,Лист3!$A45,Лист1!O:O)/$F45,0)</f>
        <v/>
      </c>
      <c r="L45" s="468">
        <f>IFERROR(SUMIF(Лист1!$A:$A,Лист3!$A45,Лист1!P:P)/$F45,0)</f>
        <v/>
      </c>
    </row>
    <row r="46" ht="13.5" customFormat="1" customHeight="1" s="144" thickBot="1">
      <c r="A46" s="338" t="inlineStr">
        <is>
          <t>E-1MZ-273-V30-X00-Y4</t>
        </is>
      </c>
      <c r="B46" s="189" t="inlineStr">
        <is>
          <t>Майонез среднекал. Махеевъ "С перепелиным яйцом" ВЕДРО 3 кг</t>
        </is>
      </c>
      <c r="C46" s="76" t="inlineStr">
        <is>
          <t>3 кг</t>
        </is>
      </c>
      <c r="D46" s="77" t="n">
        <v>4</v>
      </c>
      <c r="E46" s="78" t="n">
        <v>0.505</v>
      </c>
      <c r="F46" s="79" t="n">
        <v>36</v>
      </c>
      <c r="G46" s="468">
        <f>IFERROR(SUMIF(Лист1!$A:$A,Лист3!$A46,Лист1!K:K)/$F46,0)</f>
        <v/>
      </c>
      <c r="H46" s="468">
        <f>IFERROR(SUMIF(Лист1!$A:$A,Лист3!$A46,Лист1!L:L)/$F46,0)</f>
        <v/>
      </c>
      <c r="I46" s="468">
        <f>IFERROR(SUMIF(Лист1!$A:$A,Лист3!$A46,Лист1!M:M)/$F46,0)</f>
        <v/>
      </c>
      <c r="J46" s="468">
        <f>IFERROR(SUMIF(Лист1!$A:$A,Лист3!$A46,Лист1!N:N)/$F46,0)</f>
        <v/>
      </c>
      <c r="K46" s="468">
        <f>IFERROR(SUMIF(Лист1!$A:$A,Лист3!$A46,Лист1!O:O)/$F46,0)</f>
        <v/>
      </c>
      <c r="L46" s="468">
        <f>IFERROR(SUMIF(Лист1!$A:$A,Лист3!$A46,Лист1!P:P)/$F46,0)</f>
        <v/>
      </c>
    </row>
    <row r="47" ht="13.5" customFormat="1" customHeight="1" s="144" thickBot="1">
      <c r="A47" s="338" t="n"/>
      <c r="B47" s="73" t="inlineStr">
        <is>
          <t xml:space="preserve">Майонез "Махеевъ"  "Провансаль" </t>
        </is>
      </c>
      <c r="C47" s="187" t="n"/>
      <c r="D47" s="55" t="n"/>
      <c r="E47" s="55" t="n"/>
      <c r="F47" s="55" t="n"/>
      <c r="G47" s="468">
        <f>IFERROR(SUMIF(Лист1!$A:$A,Лист3!$A47,Лист1!K:K)/$F47,0)</f>
        <v/>
      </c>
      <c r="H47" s="468">
        <f>IFERROR(SUMIF(Лист1!$A:$A,Лист3!$A47,Лист1!L:L)/$F47,0)</f>
        <v/>
      </c>
      <c r="I47" s="468">
        <f>IFERROR(SUMIF(Лист1!$A:$A,Лист3!$A47,Лист1!M:M)/$F47,0)</f>
        <v/>
      </c>
      <c r="J47" s="468">
        <f>IFERROR(SUMIF(Лист1!$A:$A,Лист3!$A47,Лист1!N:N)/$F47,0)</f>
        <v/>
      </c>
      <c r="K47" s="468">
        <f>IFERROR(SUMIF(Лист1!$A:$A,Лист3!$A47,Лист1!O:O)/$F47,0)</f>
        <v/>
      </c>
      <c r="L47" s="468">
        <f>IFERROR(SUMIF(Лист1!$A:$A,Лист3!$A47,Лист1!P:P)/$F47,0)</f>
        <v/>
      </c>
    </row>
    <row r="48" customFormat="1" s="144">
      <c r="A48" s="338" t="inlineStr">
        <is>
          <t>E-1MZ-402-V94-X00-Y1</t>
        </is>
      </c>
      <c r="B48" s="835" t="inlineStr">
        <is>
          <t>HoReCa" 67% Белый Ведро 9,4 кг</t>
        </is>
      </c>
      <c r="C48" s="80" t="inlineStr">
        <is>
          <t>9,4 кг</t>
        </is>
      </c>
      <c r="D48" s="48" t="n">
        <v>1</v>
      </c>
      <c r="E48" s="190" t="n">
        <v>0.67</v>
      </c>
      <c r="F48" s="494" t="n">
        <v>44</v>
      </c>
      <c r="G48" s="468">
        <f>IFERROR(SUMIF(Лист1!$A:$A,Лист3!$A48,Лист1!K:K)/$F48,0)</f>
        <v/>
      </c>
      <c r="H48" s="468">
        <f>IFERROR(SUMIF(Лист1!$A:$A,Лист3!$A48,Лист1!L:L)/$F48,0)</f>
        <v/>
      </c>
      <c r="I48" s="468">
        <f>IFERROR(SUMIF(Лист1!$A:$A,Лист3!$A48,Лист1!M:M)/$F48,0)</f>
        <v/>
      </c>
      <c r="J48" s="468">
        <f>IFERROR(SUMIF(Лист1!$A:$A,Лист3!$A48,Лист1!N:N)/$F48,0)</f>
        <v/>
      </c>
      <c r="K48" s="468">
        <f>IFERROR(SUMIF(Лист1!$A:$A,Лист3!$A48,Лист1!O:O)/$F48,0)</f>
        <v/>
      </c>
      <c r="L48" s="468">
        <f>IFERROR(SUMIF(Лист1!$A:$A,Лист3!$A48,Лист1!P:P)/$F48,0)</f>
        <v/>
      </c>
    </row>
    <row r="49" ht="13.5" customFormat="1" customHeight="1" s="144" thickBot="1">
      <c r="A49" s="338" t="inlineStr">
        <is>
          <t>E-1MZ-659-V09-X00-Y1</t>
        </is>
      </c>
      <c r="B49" s="837" t="inlineStr">
        <is>
          <t>Майонез Махеевъ "Провансаль HoReCa" 67% Белый Ведро 9 кг  УП1</t>
        </is>
      </c>
      <c r="C49" s="834" t="inlineStr">
        <is>
          <t>9 кг</t>
        </is>
      </c>
      <c r="D49" s="821" t="n">
        <v>1</v>
      </c>
      <c r="E49" s="830" t="n">
        <v>0.67</v>
      </c>
      <c r="F49" s="829" t="n">
        <v>48</v>
      </c>
      <c r="G49" s="468">
        <f>IFERROR(SUMIF(Лист1!$A:$A,Лист3!$A49,Лист1!K:K)/$F49,0)</f>
        <v/>
      </c>
      <c r="H49" s="468">
        <f>IFERROR(SUMIF(Лист1!$A:$A,Лист3!$A49,Лист1!L:L)/$F49,0)</f>
        <v/>
      </c>
      <c r="I49" s="468">
        <f>IFERROR(SUMIF(Лист1!$A:$A,Лист3!$A49,Лист1!M:M)/$F49,0)</f>
        <v/>
      </c>
      <c r="J49" s="468">
        <f>IFERROR(SUMIF(Лист1!$A:$A,Лист3!$A49,Лист1!N:N)/$F49,0)</f>
        <v/>
      </c>
      <c r="K49" s="468">
        <f>IFERROR(SUMIF(Лист1!$A:$A,Лист3!$A49,Лист1!O:O)/$F49,0)</f>
        <v/>
      </c>
      <c r="L49" s="468">
        <f>IFERROR(SUMIF(Лист1!$A:$A,Лист3!$A49,Лист1!P:P)/$F49,0)</f>
        <v/>
      </c>
    </row>
    <row r="50" customFormat="1" s="144">
      <c r="A50" s="338" t="inlineStr">
        <is>
          <t>E-1MZ-438-V94-X00-Y1</t>
        </is>
      </c>
      <c r="B50" s="835" t="inlineStr">
        <is>
          <t>HoReCa" 57% Белый Ведро 9,4 кг</t>
        </is>
      </c>
      <c r="C50" s="833" t="inlineStr">
        <is>
          <t>9,4 кг</t>
        </is>
      </c>
      <c r="D50" s="48" t="n">
        <v>1</v>
      </c>
      <c r="E50" s="831" t="n">
        <v>0.57</v>
      </c>
      <c r="F50" s="494" t="n">
        <v>44</v>
      </c>
      <c r="G50" s="468">
        <f>IFERROR(SUMIF(Лист1!$A:$A,Лист3!$A50,Лист1!K:K)/$F50,0)</f>
        <v/>
      </c>
      <c r="H50" s="468">
        <f>IFERROR(SUMIF(Лист1!$A:$A,Лист3!$A50,Лист1!L:L)/$F50,0)</f>
        <v/>
      </c>
      <c r="I50" s="468">
        <f>IFERROR(SUMIF(Лист1!$A:$A,Лист3!$A50,Лист1!M:M)/$F50,0)</f>
        <v/>
      </c>
      <c r="J50" s="468">
        <f>IFERROR(SUMIF(Лист1!$A:$A,Лист3!$A50,Лист1!N:N)/$F50,0)</f>
        <v/>
      </c>
      <c r="K50" s="468">
        <f>IFERROR(SUMIF(Лист1!$A:$A,Лист3!$A50,Лист1!O:O)/$F50,0)</f>
        <v/>
      </c>
      <c r="L50" s="468">
        <f>IFERROR(SUMIF(Лист1!$A:$A,Лист3!$A50,Лист1!P:P)/$F50,0)</f>
        <v/>
      </c>
    </row>
    <row r="51" ht="13.5" customFormat="1" customHeight="1" s="144" thickBot="1">
      <c r="A51" s="338" t="inlineStr">
        <is>
          <t>E-1MZ-438-V09-X00-Y1</t>
        </is>
      </c>
      <c r="B51" s="873" t="inlineStr">
        <is>
          <t>Майонез Махеевъ "Провансаль HoReCa" 57% Белый Ведро 9 кг  УП1</t>
        </is>
      </c>
      <c r="C51" s="834" t="inlineStr">
        <is>
          <t>9 кг</t>
        </is>
      </c>
      <c r="D51" s="821" t="n">
        <v>1</v>
      </c>
      <c r="E51" s="832" t="n">
        <v>0.57</v>
      </c>
      <c r="F51" s="904" t="n">
        <v>48</v>
      </c>
      <c r="G51" s="468">
        <f>IFERROR(SUMIF(Лист1!$A:$A,Лист3!$A51,Лист1!K:K)/$F51,0)</f>
        <v/>
      </c>
      <c r="H51" s="468">
        <f>IFERROR(SUMIF(Лист1!$A:$A,Лист3!$A51,Лист1!L:L)/$F51,0)</f>
        <v/>
      </c>
      <c r="I51" s="468">
        <f>IFERROR(SUMIF(Лист1!$A:$A,Лист3!$A51,Лист1!M:M)/$F51,0)</f>
        <v/>
      </c>
      <c r="J51" s="468">
        <f>IFERROR(SUMIF(Лист1!$A:$A,Лист3!$A51,Лист1!N:N)/$F51,0)</f>
        <v/>
      </c>
      <c r="K51" s="468">
        <f>IFERROR(SUMIF(Лист1!$A:$A,Лист3!$A51,Лист1!O:O)/$F51,0)</f>
        <v/>
      </c>
      <c r="L51" s="468">
        <f>IFERROR(SUMIF(Лист1!$A:$A,Лист3!$A51,Лист1!P:P)/$F51,0)</f>
        <v/>
      </c>
    </row>
    <row r="52" customFormat="1" s="144">
      <c r="A52" s="338" t="inlineStr">
        <is>
          <t>E-1MZ-401-V94-X00-Y1</t>
        </is>
      </c>
      <c r="B52" s="888" t="inlineStr">
        <is>
          <t>HoReCa" 50,5% Белый Ведро 9,4 кг</t>
        </is>
      </c>
      <c r="C52" s="833" t="inlineStr">
        <is>
          <t>9,4 кг</t>
        </is>
      </c>
      <c r="D52" s="52" t="n">
        <v>1</v>
      </c>
      <c r="E52" s="819" t="n">
        <v>0.505</v>
      </c>
      <c r="F52" s="926" t="n">
        <v>44</v>
      </c>
      <c r="G52" s="468">
        <f>IFERROR(SUMIF(Лист1!$A:$A,Лист3!$A52,Лист1!K:K)/$F52,0)</f>
        <v/>
      </c>
      <c r="H52" s="468">
        <f>IFERROR(SUMIF(Лист1!$A:$A,Лист3!$A52,Лист1!L:L)/$F52,0)</f>
        <v/>
      </c>
      <c r="I52" s="468">
        <f>IFERROR(SUMIF(Лист1!$A:$A,Лист3!$A52,Лист1!M:M)/$F52,0)</f>
        <v/>
      </c>
      <c r="J52" s="468">
        <f>IFERROR(SUMIF(Лист1!$A:$A,Лист3!$A52,Лист1!N:N)/$F52,0)</f>
        <v/>
      </c>
      <c r="K52" s="468">
        <f>IFERROR(SUMIF(Лист1!$A:$A,Лист3!$A52,Лист1!O:O)/$F52,0)</f>
        <v/>
      </c>
      <c r="L52" s="468">
        <f>IFERROR(SUMIF(Лист1!$A:$A,Лист3!$A52,Лист1!P:P)/$F52,0)</f>
        <v/>
      </c>
    </row>
    <row r="53" ht="13.5" customFormat="1" customHeight="1" s="144" thickBot="1">
      <c r="A53" s="338" t="inlineStr">
        <is>
          <t>E-1MZ-660-V09-X00-Y1</t>
        </is>
      </c>
      <c r="B53" s="839" t="inlineStr">
        <is>
          <t>Майонез Махеевъ "Провансаль HoReCa" 50,5% Белый Ведро 9 кг  УП1</t>
        </is>
      </c>
      <c r="C53" s="834" t="inlineStr">
        <is>
          <t>9 кг</t>
        </is>
      </c>
      <c r="D53" s="821" t="n">
        <v>1</v>
      </c>
      <c r="E53" s="526" t="n">
        <v>0.505</v>
      </c>
      <c r="F53" s="904" t="n">
        <v>48</v>
      </c>
      <c r="G53" s="468">
        <f>IFERROR(SUMIF(Лист1!$A:$A,Лист3!$A53,Лист1!K:K)/$F53,0)</f>
        <v/>
      </c>
      <c r="H53" s="468">
        <f>IFERROR(SUMIF(Лист1!$A:$A,Лист3!$A53,Лист1!L:L)/$F53,0)</f>
        <v/>
      </c>
      <c r="I53" s="468">
        <f>IFERROR(SUMIF(Лист1!$A:$A,Лист3!$A53,Лист1!M:M)/$F53,0)</f>
        <v/>
      </c>
      <c r="J53" s="468">
        <f>IFERROR(SUMIF(Лист1!$A:$A,Лист3!$A53,Лист1!N:N)/$F53,0)</f>
        <v/>
      </c>
      <c r="K53" s="468">
        <f>IFERROR(SUMIF(Лист1!$A:$A,Лист3!$A53,Лист1!O:O)/$F53,0)</f>
        <v/>
      </c>
      <c r="L53" s="468">
        <f>IFERROR(SUMIF(Лист1!$A:$A,Лист3!$A53,Лист1!P:P)/$F53,0)</f>
        <v/>
      </c>
    </row>
    <row r="54" customFormat="1" s="144">
      <c r="A54" s="338" t="n"/>
      <c r="B54" s="378" t="inlineStr">
        <is>
          <t xml:space="preserve">Майонез "Махеевъ"  "Провансаль"  </t>
        </is>
      </c>
      <c r="C54" s="827" t="n"/>
      <c r="D54" s="828" t="n"/>
      <c r="E54" s="828" t="n"/>
      <c r="F54" s="828" t="n"/>
      <c r="G54" s="468">
        <f>IFERROR(SUMIF(Лист1!$A:$A,Лист3!$A54,Лист1!K:K)/$F54,0)</f>
        <v/>
      </c>
      <c r="H54" s="468">
        <f>IFERROR(SUMIF(Лист1!$A:$A,Лист3!$A54,Лист1!L:L)/$F54,0)</f>
        <v/>
      </c>
      <c r="I54" s="468">
        <f>IFERROR(SUMIF(Лист1!$A:$A,Лист3!$A54,Лист1!M:M)/$F54,0)</f>
        <v/>
      </c>
      <c r="J54" s="468">
        <f>IFERROR(SUMIF(Лист1!$A:$A,Лист3!$A54,Лист1!N:N)/$F54,0)</f>
        <v/>
      </c>
      <c r="K54" s="468">
        <f>IFERROR(SUMIF(Лист1!$A:$A,Лист3!$A54,Лист1!O:O)/$F54,0)</f>
        <v/>
      </c>
      <c r="L54" s="468">
        <f>IFERROR(SUMIF(Лист1!$A:$A,Лист3!$A54,Лист1!P:P)/$F54,0)</f>
        <v/>
      </c>
    </row>
    <row r="55" ht="13.5" customFormat="1" customHeight="1" s="144" thickBot="1">
      <c r="A55" s="338" t="inlineStr">
        <is>
          <t>E-1MZ-267-V30-X00-Y4</t>
        </is>
      </c>
      <c r="B55" s="101" t="inlineStr">
        <is>
          <t>Майонез среднекал. "Провансаль" Махеевъ 50,5% жирн. ВЕДРО 3 кг.</t>
        </is>
      </c>
      <c r="C55" s="823" t="inlineStr">
        <is>
          <t>3 кг</t>
        </is>
      </c>
      <c r="D55" s="834" t="n">
        <v>4</v>
      </c>
      <c r="E55" s="825" t="n">
        <v>0.505</v>
      </c>
      <c r="F55" s="826" t="n">
        <v>36</v>
      </c>
      <c r="G55" s="468">
        <f>IFERROR(SUMIF(Лист1!$A:$A,Лист3!$A55,Лист1!K:K)/$F55,0)</f>
        <v/>
      </c>
      <c r="H55" s="468">
        <f>IFERROR(SUMIF(Лист1!$A:$A,Лист3!$A55,Лист1!L:L)/$F55,0)</f>
        <v/>
      </c>
      <c r="I55" s="468">
        <f>IFERROR(SUMIF(Лист1!$A:$A,Лист3!$A55,Лист1!M:M)/$F55,0)</f>
        <v/>
      </c>
      <c r="J55" s="468">
        <f>IFERROR(SUMIF(Лист1!$A:$A,Лист3!$A55,Лист1!N:N)/$F55,0)</f>
        <v/>
      </c>
      <c r="K55" s="468">
        <f>IFERROR(SUMIF(Лист1!$A:$A,Лист3!$A55,Лист1!O:O)/$F55,0)</f>
        <v/>
      </c>
      <c r="L55" s="468">
        <f>IFERROR(SUMIF(Лист1!$A:$A,Лист3!$A55,Лист1!P:P)/$F55,0)</f>
        <v/>
      </c>
    </row>
    <row r="56" ht="13.5" customFormat="1" customHeight="1" s="144" thickBot="1">
      <c r="A56" s="338" t="n"/>
      <c r="B56" s="175" t="inlineStr">
        <is>
          <t xml:space="preserve">Майонез "Сметанный" 50,5% </t>
        </is>
      </c>
      <c r="C56" s="176" t="n"/>
      <c r="D56" s="358" t="n"/>
      <c r="E56" s="358" t="n"/>
      <c r="F56" s="358" t="n"/>
      <c r="G56" s="468">
        <f>IFERROR(SUMIF(Лист1!$A:$A,Лист3!$A56,Лист1!K:K)/$F56,0)</f>
        <v/>
      </c>
      <c r="H56" s="468">
        <f>IFERROR(SUMIF(Лист1!$A:$A,Лист3!$A56,Лист1!L:L)/$F56,0)</f>
        <v/>
      </c>
      <c r="I56" s="468">
        <f>IFERROR(SUMIF(Лист1!$A:$A,Лист3!$A56,Лист1!M:M)/$F56,0)</f>
        <v/>
      </c>
      <c r="J56" s="468">
        <f>IFERROR(SUMIF(Лист1!$A:$A,Лист3!$A56,Лист1!N:N)/$F56,0)</f>
        <v/>
      </c>
      <c r="K56" s="468">
        <f>IFERROR(SUMIF(Лист1!$A:$A,Лист3!$A56,Лист1!O:O)/$F56,0)</f>
        <v/>
      </c>
      <c r="L56" s="468">
        <f>IFERROR(SUMIF(Лист1!$A:$A,Лист3!$A56,Лист1!P:P)/$F56,0)</f>
        <v/>
      </c>
    </row>
    <row r="57" customFormat="1" s="144">
      <c r="A57" s="338" t="inlineStr">
        <is>
          <t>E-1MZ-279-D38-X00-Y20</t>
        </is>
      </c>
      <c r="B57" s="651" t="inlineStr">
        <is>
          <t>Пакет Дой-пак с дозатором</t>
        </is>
      </c>
      <c r="C57" s="874" t="inlineStr">
        <is>
          <t>380 г</t>
        </is>
      </c>
      <c r="D57" s="100" t="n">
        <v>20</v>
      </c>
      <c r="E57" s="190" t="n">
        <v>0.505</v>
      </c>
      <c r="F57" s="48" t="n">
        <v>80</v>
      </c>
      <c r="G57" s="468">
        <f>IFERROR(SUMIF(Лист1!$A:$A,Лист3!$A57,Лист1!K:K)/$F57,0)</f>
        <v/>
      </c>
      <c r="H57" s="468">
        <f>IFERROR(SUMIF(Лист1!$A:$A,Лист3!$A57,Лист1!L:L)/$F57,0)</f>
        <v/>
      </c>
      <c r="I57" s="468">
        <f>IFERROR(SUMIF(Лист1!$A:$A,Лист3!$A57,Лист1!M:M)/$F57,0)</f>
        <v/>
      </c>
      <c r="J57" s="468">
        <f>IFERROR(SUMIF(Лист1!$A:$A,Лист3!$A57,Лист1!N:N)/$F57,0)</f>
        <v/>
      </c>
      <c r="K57" s="468">
        <f>IFERROR(SUMIF(Лист1!$A:$A,Лист3!$A57,Лист1!O:O)/$F57,0)</f>
        <v/>
      </c>
      <c r="L57" s="468">
        <f>IFERROR(SUMIF(Лист1!$A:$A,Лист3!$A57,Лист1!P:P)/$F57,0)</f>
        <v/>
      </c>
    </row>
    <row r="58" customFormat="1" s="144">
      <c r="A58" s="338" t="inlineStr">
        <is>
          <t>E-1MZ-279-D77-X00-Y10</t>
        </is>
      </c>
      <c r="B58" s="652" t="inlineStr">
        <is>
          <t>Пакет Дой-пак с дозатором</t>
        </is>
      </c>
      <c r="C58" s="271" t="inlineStr">
        <is>
          <t>770 г</t>
        </is>
      </c>
      <c r="D58" s="183" t="n">
        <v>10</v>
      </c>
      <c r="E58" s="526" t="n">
        <v>0.505</v>
      </c>
      <c r="F58" s="52" t="n">
        <v>80</v>
      </c>
      <c r="G58" s="468">
        <f>IFERROR(SUMIF(Лист1!$A:$A,Лист3!$A58,Лист1!K:K)/$F58,0)</f>
        <v/>
      </c>
      <c r="H58" s="468">
        <f>IFERROR(SUMIF(Лист1!$A:$A,Лист3!$A58,Лист1!L:L)/$F58,0)</f>
        <v/>
      </c>
      <c r="I58" s="468">
        <f>IFERROR(SUMIF(Лист1!$A:$A,Лист3!$A58,Лист1!M:M)/$F58,0)</f>
        <v/>
      </c>
      <c r="J58" s="468">
        <f>IFERROR(SUMIF(Лист1!$A:$A,Лист3!$A58,Лист1!N:N)/$F58,0)</f>
        <v/>
      </c>
      <c r="K58" s="468">
        <f>IFERROR(SUMIF(Лист1!$A:$A,Лист3!$A58,Лист1!O:O)/$F58,0)</f>
        <v/>
      </c>
      <c r="L58" s="468">
        <f>IFERROR(SUMIF(Лист1!$A:$A,Лист3!$A58,Лист1!P:P)/$F58,0)</f>
        <v/>
      </c>
    </row>
    <row r="59" ht="13.5" customFormat="1" customHeight="1" s="144" thickBot="1">
      <c r="A59" s="338" t="inlineStr">
        <is>
          <t>E-1MZ-279-V80-X00-Y12</t>
        </is>
      </c>
      <c r="B59" s="653" t="inlineStr">
        <is>
          <t xml:space="preserve">Ведро пластиковое </t>
        </is>
      </c>
      <c r="C59" s="32" t="inlineStr">
        <is>
          <t>800 г</t>
        </is>
      </c>
      <c r="D59" s="102" t="n">
        <v>12</v>
      </c>
      <c r="E59" s="60" t="n">
        <v>0.505</v>
      </c>
      <c r="F59" s="35" t="n">
        <v>54</v>
      </c>
      <c r="G59" s="468">
        <f>IFERROR(SUMIF(Лист1!$A:$A,Лист3!$A59,Лист1!K:K)/$F59,0)</f>
        <v/>
      </c>
      <c r="H59" s="468">
        <f>IFERROR(SUMIF(Лист1!$A:$A,Лист3!$A59,Лист1!L:L)/$F59,0)</f>
        <v/>
      </c>
      <c r="I59" s="468">
        <f>IFERROR(SUMIF(Лист1!$A:$A,Лист3!$A59,Лист1!M:M)/$F59,0)</f>
        <v/>
      </c>
      <c r="J59" s="468">
        <f>IFERROR(SUMIF(Лист1!$A:$A,Лист3!$A59,Лист1!N:N)/$F59,0)</f>
        <v/>
      </c>
      <c r="K59" s="468">
        <f>IFERROR(SUMIF(Лист1!$A:$A,Лист3!$A59,Лист1!O:O)/$F59,0)</f>
        <v/>
      </c>
      <c r="L59" s="468">
        <f>IFERROR(SUMIF(Лист1!$A:$A,Лист3!$A59,Лист1!P:P)/$F59,0)</f>
        <v/>
      </c>
    </row>
    <row r="60" ht="13.5" customFormat="1" customHeight="1" s="144" thickBot="1">
      <c r="A60" s="338" t="n"/>
      <c r="B60" s="175" t="inlineStr">
        <is>
          <t xml:space="preserve">Майонез "Провансаль Добрая Хозяйка" </t>
        </is>
      </c>
      <c r="C60" s="176" t="n"/>
      <c r="D60" s="358" t="n"/>
      <c r="E60" s="358" t="n"/>
      <c r="F60" s="358" t="n"/>
      <c r="G60" s="468">
        <f>IFERROR(SUMIF(Лист1!$A:$A,Лист3!$A60,Лист1!K:K)/$F60,0)</f>
        <v/>
      </c>
      <c r="H60" s="468">
        <f>IFERROR(SUMIF(Лист1!$A:$A,Лист3!$A60,Лист1!L:L)/$F60,0)</f>
        <v/>
      </c>
      <c r="I60" s="468">
        <f>IFERROR(SUMIF(Лист1!$A:$A,Лист3!$A60,Лист1!M:M)/$F60,0)</f>
        <v/>
      </c>
      <c r="J60" s="468">
        <f>IFERROR(SUMIF(Лист1!$A:$A,Лист3!$A60,Лист1!N:N)/$F60,0)</f>
        <v/>
      </c>
      <c r="K60" s="468">
        <f>IFERROR(SUMIF(Лист1!$A:$A,Лист3!$A60,Лист1!O:O)/$F60,0)</f>
        <v/>
      </c>
      <c r="L60" s="468">
        <f>IFERROR(SUMIF(Лист1!$A:$A,Лист3!$A60,Лист1!P:P)/$F60,0)</f>
        <v/>
      </c>
    </row>
    <row r="61" customFormat="1" s="144">
      <c r="A61" s="338" t="n">
        <v>31178</v>
      </c>
      <c r="B61" s="99" t="inlineStr">
        <is>
          <t xml:space="preserve">Пакет Дой-пак с дозатором "Провансаль Добрая Хозяйка" </t>
        </is>
      </c>
      <c r="C61" s="866" t="inlineStr">
        <is>
          <t>380 г</t>
        </is>
      </c>
      <c r="D61" s="95" t="n">
        <v>20</v>
      </c>
      <c r="E61" s="190" t="n">
        <v>0.505</v>
      </c>
      <c r="F61" s="494" t="n">
        <v>80</v>
      </c>
      <c r="G61" s="468">
        <f>IFERROR(SUMIF(Лист1!$A:$A,Лист3!$A61,Лист1!K:K)/$F61,0)</f>
        <v/>
      </c>
      <c r="H61" s="468">
        <f>IFERROR(SUMIF(Лист1!$A:$A,Лист3!$A61,Лист1!L:L)/$F61,0)</f>
        <v/>
      </c>
      <c r="I61" s="468">
        <f>IFERROR(SUMIF(Лист1!$A:$A,Лист3!$A61,Лист1!M:M)/$F61,0)</f>
        <v/>
      </c>
      <c r="J61" s="468">
        <f>IFERROR(SUMIF(Лист1!$A:$A,Лист3!$A61,Лист1!N:N)/$F61,0)</f>
        <v/>
      </c>
      <c r="K61" s="468">
        <f>IFERROR(SUMIF(Лист1!$A:$A,Лист3!$A61,Лист1!O:O)/$F61,0)</f>
        <v/>
      </c>
      <c r="L61" s="468">
        <f>IFERROR(SUMIF(Лист1!$A:$A,Лист3!$A61,Лист1!P:P)/$F61,0)</f>
        <v/>
      </c>
    </row>
    <row r="62" customFormat="1" s="144">
      <c r="A62" s="338" t="inlineStr">
        <is>
          <t>E-1MZ-657-D63-X00-Y12</t>
        </is>
      </c>
      <c r="B62" s="740" t="inlineStr">
        <is>
          <t>Майонез "Провансаль Добрая Хозяйка" 50,5% ДП 630 г  УП12</t>
        </is>
      </c>
      <c r="C62" s="272" t="inlineStr">
        <is>
          <t>630 г</t>
        </is>
      </c>
      <c r="D62" s="183" t="n">
        <v>12</v>
      </c>
      <c r="E62" s="181" t="n">
        <v>0.505</v>
      </c>
      <c r="F62" s="495" t="n">
        <v>80</v>
      </c>
      <c r="G62" s="468">
        <f>IFERROR(SUMIF(Лист1!$A:$A,Лист3!$A62,Лист1!K:K)/$F62,0)</f>
        <v/>
      </c>
      <c r="H62" s="468">
        <f>IFERROR(SUMIF(Лист1!$A:$A,Лист3!$A62,Лист1!L:L)/$F62,0)</f>
        <v/>
      </c>
      <c r="I62" s="468">
        <f>IFERROR(SUMIF(Лист1!$A:$A,Лист3!$A62,Лист1!M:M)/$F62,0)</f>
        <v/>
      </c>
      <c r="J62" s="468">
        <f>IFERROR(SUMIF(Лист1!$A:$A,Лист3!$A62,Лист1!N:N)/$F62,0)</f>
        <v/>
      </c>
      <c r="K62" s="468">
        <f>IFERROR(SUMIF(Лист1!$A:$A,Лист3!$A62,Лист1!O:O)/$F62,0)</f>
        <v/>
      </c>
      <c r="L62" s="468">
        <f>IFERROR(SUMIF(Лист1!$A:$A,Лист3!$A62,Лист1!P:P)/$F62,0)</f>
        <v/>
      </c>
    </row>
    <row r="63" customFormat="1" s="144">
      <c r="A63" s="338" t="inlineStr">
        <is>
          <t>E-1MZ-658-D63-X00-Y12</t>
        </is>
      </c>
      <c r="B63" s="865" t="inlineStr">
        <is>
          <t>Майонез "С перепелиным яйцом Добрая Хозяйка" 50,5% ДП 630 г  УП12</t>
        </is>
      </c>
      <c r="C63" s="272" t="inlineStr">
        <is>
          <t>630 г</t>
        </is>
      </c>
      <c r="D63" s="183" t="n">
        <v>12</v>
      </c>
      <c r="E63" s="181" t="n">
        <v>0.4</v>
      </c>
      <c r="F63" s="495" t="n">
        <v>80</v>
      </c>
      <c r="G63" s="468">
        <f>IFERROR(SUMIF(Лист1!$A:$A,Лист3!$A63,Лист1!K:K)/$F63,0)</f>
        <v/>
      </c>
      <c r="H63" s="468">
        <f>IFERROR(SUMIF(Лист1!$A:$A,Лист3!$A63,Лист1!L:L)/$F63,0)</f>
        <v/>
      </c>
      <c r="I63" s="468">
        <f>IFERROR(SUMIF(Лист1!$A:$A,Лист3!$A63,Лист1!M:M)/$F63,0)</f>
        <v/>
      </c>
      <c r="J63" s="468">
        <f>IFERROR(SUMIF(Лист1!$A:$A,Лист3!$A63,Лист1!N:N)/$F63,0)</f>
        <v/>
      </c>
      <c r="K63" s="468">
        <f>IFERROR(SUMIF(Лист1!$A:$A,Лист3!$A63,Лист1!O:O)/$F63,0)</f>
        <v/>
      </c>
      <c r="L63" s="468">
        <f>IFERROR(SUMIF(Лист1!$A:$A,Лист3!$A63,Лист1!P:P)/$F63,0)</f>
        <v/>
      </c>
    </row>
    <row r="64" ht="13.5" customFormat="1" customHeight="1" s="144" thickBot="1">
      <c r="A64" s="338" t="inlineStr">
        <is>
          <t>E-1MZ-474-D77-X00-Y10</t>
        </is>
      </c>
      <c r="B64" s="101" t="inlineStr">
        <is>
          <t>Майонез "Провансаль с лимонным соком Добрая Хозяйка"</t>
        </is>
      </c>
      <c r="C64" s="867" t="inlineStr">
        <is>
          <t>770 г</t>
        </is>
      </c>
      <c r="D64" s="94" t="n">
        <v>10</v>
      </c>
      <c r="E64" s="60" t="n">
        <v>0.505</v>
      </c>
      <c r="F64" s="550" t="n">
        <v>80</v>
      </c>
      <c r="G64" s="468">
        <f>IFERROR(SUMIF(Лист1!$A:$A,Лист3!$A64,Лист1!K:K)/$F64,0)</f>
        <v/>
      </c>
      <c r="H64" s="468">
        <f>IFERROR(SUMIF(Лист1!$A:$A,Лист3!$A64,Лист1!L:L)/$F64,0)</f>
        <v/>
      </c>
      <c r="I64" s="468">
        <f>IFERROR(SUMIF(Лист1!$A:$A,Лист3!$A64,Лист1!M:M)/$F64,0)</f>
        <v/>
      </c>
      <c r="J64" s="468">
        <f>IFERROR(SUMIF(Лист1!$A:$A,Лист3!$A64,Лист1!N:N)/$F64,0)</f>
        <v/>
      </c>
      <c r="K64" s="468">
        <f>IFERROR(SUMIF(Лист1!$A:$A,Лист3!$A64,Лист1!O:O)/$F64,0)</f>
        <v/>
      </c>
      <c r="L64" s="468">
        <f>IFERROR(SUMIF(Лист1!$A:$A,Лист3!$A64,Лист1!P:P)/$F64,0)</f>
        <v/>
      </c>
    </row>
    <row r="65" ht="13.5" customFormat="1" customHeight="1" s="144" thickBot="1">
      <c r="A65" s="338" t="n"/>
      <c r="B65" s="546" t="inlineStr">
        <is>
          <t>Майонез Ермак "Провансаль с лимонным соком" 67%</t>
        </is>
      </c>
      <c r="C65" s="547" t="n"/>
      <c r="D65" s="84" t="n"/>
      <c r="E65" s="84" t="n"/>
      <c r="F65" s="84" t="n"/>
      <c r="G65" s="468">
        <f>IFERROR(SUMIF(Лист1!$A:$A,Лист3!$A65,Лист1!K:K)/$F65,0)</f>
        <v/>
      </c>
      <c r="H65" s="468">
        <f>IFERROR(SUMIF(Лист1!$A:$A,Лист3!$A65,Лист1!L:L)/$F65,0)</f>
        <v/>
      </c>
      <c r="I65" s="468">
        <f>IFERROR(SUMIF(Лист1!$A:$A,Лист3!$A65,Лист1!M:M)/$F65,0)</f>
        <v/>
      </c>
      <c r="J65" s="468">
        <f>IFERROR(SUMIF(Лист1!$A:$A,Лист3!$A65,Лист1!N:N)/$F65,0)</f>
        <v/>
      </c>
      <c r="K65" s="468">
        <f>IFERROR(SUMIF(Лист1!$A:$A,Лист3!$A65,Лист1!O:O)/$F65,0)</f>
        <v/>
      </c>
      <c r="L65" s="468">
        <f>IFERROR(SUMIF(Лист1!$A:$A,Лист3!$A65,Лист1!P:P)/$F65,0)</f>
        <v/>
      </c>
    </row>
    <row r="66" customFormat="1" s="144">
      <c r="A66" s="338" t="inlineStr">
        <is>
          <t>E-1MZ-226-D38-X00-Y20</t>
        </is>
      </c>
      <c r="B66" s="651" t="inlineStr">
        <is>
          <t>Пакет Дой-пак с дозатором</t>
        </is>
      </c>
      <c r="C66" s="874" t="inlineStr">
        <is>
          <t>380 г</t>
        </is>
      </c>
      <c r="D66" s="100" t="n">
        <v>20</v>
      </c>
      <c r="E66" s="190" t="n">
        <v>0.67</v>
      </c>
      <c r="F66" s="48" t="n">
        <v>80</v>
      </c>
      <c r="G66" s="468">
        <f>IFERROR(SUMIF(Лист1!$A:$A,Лист3!$A66,Лист1!K:K)/$F66,0)</f>
        <v/>
      </c>
      <c r="H66" s="468">
        <f>IFERROR(SUMIF(Лист1!$A:$A,Лист3!$A66,Лист1!L:L)/$F66,0)</f>
        <v/>
      </c>
      <c r="I66" s="468">
        <f>IFERROR(SUMIF(Лист1!$A:$A,Лист3!$A66,Лист1!M:M)/$F66,0)</f>
        <v/>
      </c>
      <c r="J66" s="468">
        <f>IFERROR(SUMIF(Лист1!$A:$A,Лист3!$A66,Лист1!N:N)/$F66,0)</f>
        <v/>
      </c>
      <c r="K66" s="468">
        <f>IFERROR(SUMIF(Лист1!$A:$A,Лист3!$A66,Лист1!O:O)/$F66,0)</f>
        <v/>
      </c>
      <c r="L66" s="468">
        <f>IFERROR(SUMIF(Лист1!$A:$A,Лист3!$A66,Лист1!P:P)/$F66,0)</f>
        <v/>
      </c>
    </row>
    <row r="67" ht="13.5" customFormat="1" customHeight="1" s="144" thickBot="1">
      <c r="A67" s="338" t="n"/>
      <c r="B67" s="546" t="inlineStr">
        <is>
          <t xml:space="preserve">Майонез Махеевъ "С Кунжутом" 50,5% </t>
        </is>
      </c>
      <c r="C67" s="547" t="n"/>
      <c r="D67" s="84" t="n"/>
      <c r="E67" s="84" t="n"/>
      <c r="F67" s="84" t="n"/>
      <c r="G67" s="468">
        <f>IFERROR(SUMIF(Лист1!$A:$A,Лист3!$A67,Лист1!K:K)/$F67,0)</f>
        <v/>
      </c>
      <c r="H67" s="468">
        <f>IFERROR(SUMIF(Лист1!$A:$A,Лист3!$A67,Лист1!L:L)/$F67,0)</f>
        <v/>
      </c>
      <c r="I67" s="468">
        <f>IFERROR(SUMIF(Лист1!$A:$A,Лист3!$A67,Лист1!M:M)/$F67,0)</f>
        <v/>
      </c>
      <c r="J67" s="468">
        <f>IFERROR(SUMIF(Лист1!$A:$A,Лист3!$A67,Лист1!N:N)/$F67,0)</f>
        <v/>
      </c>
      <c r="K67" s="468">
        <f>IFERROR(SUMIF(Лист1!$A:$A,Лист3!$A67,Лист1!O:O)/$F67,0)</f>
        <v/>
      </c>
      <c r="L67" s="468">
        <f>IFERROR(SUMIF(Лист1!$A:$A,Лист3!$A67,Лист1!P:P)/$F67,0)</f>
        <v/>
      </c>
    </row>
    <row r="68" ht="13.5" customFormat="1" customHeight="1" s="144" thickBot="1">
      <c r="A68" s="338" t="n">
        <v>30830</v>
      </c>
      <c r="B68" s="651" t="inlineStr">
        <is>
          <t>Пакет Дой-пак с дозатором</t>
        </is>
      </c>
      <c r="C68" s="874" t="inlineStr">
        <is>
          <t>380 г</t>
        </is>
      </c>
      <c r="D68" s="100" t="n">
        <v>20</v>
      </c>
      <c r="E68" s="190" t="n">
        <v>0.505</v>
      </c>
      <c r="F68" s="48" t="n">
        <v>80</v>
      </c>
      <c r="G68" s="468">
        <f>IFERROR(SUMIF(Лист1!$A:$A,Лист3!$A68,Лист1!K:K)/$F68,0)</f>
        <v/>
      </c>
      <c r="H68" s="468">
        <f>IFERROR(SUMIF(Лист1!$A:$A,Лист3!$A68,Лист1!L:L)/$F68,0)</f>
        <v/>
      </c>
      <c r="I68" s="468">
        <f>IFERROR(SUMIF(Лист1!$A:$A,Лист3!$A68,Лист1!M:M)/$F68,0)</f>
        <v/>
      </c>
      <c r="J68" s="468">
        <f>IFERROR(SUMIF(Лист1!$A:$A,Лист3!$A68,Лист1!N:N)/$F68,0)</f>
        <v/>
      </c>
      <c r="K68" s="468">
        <f>IFERROR(SUMIF(Лист1!$A:$A,Лист3!$A68,Лист1!O:O)/$F68,0)</f>
        <v/>
      </c>
      <c r="L68" s="468">
        <f>IFERROR(SUMIF(Лист1!$A:$A,Лист3!$A68,Лист1!P:P)/$F68,0)</f>
        <v/>
      </c>
    </row>
    <row r="69" ht="13.5" customFormat="1" customHeight="1" s="144" thickBot="1">
      <c r="A69" s="338" t="n"/>
      <c r="B69" s="175" t="inlineStr">
        <is>
          <t xml:space="preserve">Майонез Махеевъ "Ядреный" 50,5% </t>
        </is>
      </c>
      <c r="C69" s="176" t="n"/>
      <c r="D69" s="358" t="n"/>
      <c r="E69" s="358" t="n"/>
      <c r="F69" s="358" t="n"/>
      <c r="G69" s="468">
        <f>IFERROR(SUMIF(Лист1!$A:$A,Лист3!$A69,Лист1!K:K)/$F69,0)</f>
        <v/>
      </c>
      <c r="H69" s="468">
        <f>IFERROR(SUMIF(Лист1!$A:$A,Лист3!$A69,Лист1!L:L)/$F69,0)</f>
        <v/>
      </c>
      <c r="I69" s="468">
        <f>IFERROR(SUMIF(Лист1!$A:$A,Лист3!$A69,Лист1!M:M)/$F69,0)</f>
        <v/>
      </c>
      <c r="J69" s="468">
        <f>IFERROR(SUMIF(Лист1!$A:$A,Лист3!$A69,Лист1!N:N)/$F69,0)</f>
        <v/>
      </c>
      <c r="K69" s="468">
        <f>IFERROR(SUMIF(Лист1!$A:$A,Лист3!$A69,Лист1!O:O)/$F69,0)</f>
        <v/>
      </c>
      <c r="L69" s="468">
        <f>IFERROR(SUMIF(Лист1!$A:$A,Лист3!$A69,Лист1!P:P)/$F69,0)</f>
        <v/>
      </c>
    </row>
    <row r="70" ht="13.5" customFormat="1" customHeight="1" s="144" thickBot="1">
      <c r="A70" s="338" t="inlineStr">
        <is>
          <t>E-1MZ-293-D38-X00-Y20</t>
        </is>
      </c>
      <c r="B70" s="651" t="inlineStr">
        <is>
          <t>Пакет Дой-пак с дозатором</t>
        </is>
      </c>
      <c r="C70" s="874" t="inlineStr">
        <is>
          <t>380 г</t>
        </is>
      </c>
      <c r="D70" s="100" t="n">
        <v>20</v>
      </c>
      <c r="E70" s="190" t="n">
        <v>0.505</v>
      </c>
      <c r="F70" s="48" t="n">
        <v>80</v>
      </c>
      <c r="G70" s="468">
        <f>IFERROR(SUMIF(Лист1!$A:$A,Лист3!$A70,Лист1!K:K)/$F70,0)</f>
        <v/>
      </c>
      <c r="H70" s="468">
        <f>IFERROR(SUMIF(Лист1!$A:$A,Лист3!$A70,Лист1!L:L)/$F70,0)</f>
        <v/>
      </c>
      <c r="I70" s="468">
        <f>IFERROR(SUMIF(Лист1!$A:$A,Лист3!$A70,Лист1!M:M)/$F70,0)</f>
        <v/>
      </c>
      <c r="J70" s="468">
        <f>IFERROR(SUMIF(Лист1!$A:$A,Лист3!$A70,Лист1!N:N)/$F70,0)</f>
        <v/>
      </c>
      <c r="K70" s="468">
        <f>IFERROR(SUMIF(Лист1!$A:$A,Лист3!$A70,Лист1!O:O)/$F70,0)</f>
        <v/>
      </c>
      <c r="L70" s="468">
        <f>IFERROR(SUMIF(Лист1!$A:$A,Лист3!$A70,Лист1!P:P)/$F70,0)</f>
        <v/>
      </c>
    </row>
    <row r="71" ht="13.5" customFormat="1" customHeight="1" s="144" thickBot="1">
      <c r="A71" s="338" t="n"/>
      <c r="B71" s="175" t="inlineStr">
        <is>
          <t xml:space="preserve">Майонез Махеевъ "Горчичный" 50,5% </t>
        </is>
      </c>
      <c r="C71" s="176" t="n"/>
      <c r="D71" s="358" t="n"/>
      <c r="E71" s="358" t="n"/>
      <c r="F71" s="358" t="n"/>
      <c r="G71" s="468">
        <f>IFERROR(SUMIF(Лист1!$A:$A,Лист3!$A71,Лист1!K:K)/$F71,0)</f>
        <v/>
      </c>
      <c r="H71" s="468">
        <f>IFERROR(SUMIF(Лист1!$A:$A,Лист3!$A71,Лист1!L:L)/$F71,0)</f>
        <v/>
      </c>
      <c r="I71" s="468">
        <f>IFERROR(SUMIF(Лист1!$A:$A,Лист3!$A71,Лист1!M:M)/$F71,0)</f>
        <v/>
      </c>
      <c r="J71" s="468">
        <f>IFERROR(SUMIF(Лист1!$A:$A,Лист3!$A71,Лист1!N:N)/$F71,0)</f>
        <v/>
      </c>
      <c r="K71" s="468">
        <f>IFERROR(SUMIF(Лист1!$A:$A,Лист3!$A71,Лист1!O:O)/$F71,0)</f>
        <v/>
      </c>
      <c r="L71" s="468">
        <f>IFERROR(SUMIF(Лист1!$A:$A,Лист3!$A71,Лист1!P:P)/$F71,0)</f>
        <v/>
      </c>
    </row>
    <row r="72" ht="13.5" customFormat="1" customHeight="1" s="144" thickBot="1">
      <c r="A72" s="338" t="inlineStr">
        <is>
          <t>E-1MZ-236-D38-X00-Y20</t>
        </is>
      </c>
      <c r="B72" s="651" t="inlineStr">
        <is>
          <t>Пакет Дой-пак с дозатором</t>
        </is>
      </c>
      <c r="C72" s="874" t="inlineStr">
        <is>
          <t>380 г</t>
        </is>
      </c>
      <c r="D72" s="901" t="n">
        <v>20</v>
      </c>
      <c r="E72" s="78" t="n">
        <v>0.505</v>
      </c>
      <c r="F72" s="902" t="n">
        <v>80</v>
      </c>
      <c r="G72" s="468">
        <f>IFERROR(SUMIF(Лист1!$A:$A,Лист3!$A72,Лист1!K:K)/$F72,0)</f>
        <v/>
      </c>
      <c r="H72" s="468">
        <f>IFERROR(SUMIF(Лист1!$A:$A,Лист3!$A72,Лист1!L:L)/$F72,0)</f>
        <v/>
      </c>
      <c r="I72" s="468">
        <f>IFERROR(SUMIF(Лист1!$A:$A,Лист3!$A72,Лист1!M:M)/$F72,0)</f>
        <v/>
      </c>
      <c r="J72" s="468">
        <f>IFERROR(SUMIF(Лист1!$A:$A,Лист3!$A72,Лист1!N:N)/$F72,0)</f>
        <v/>
      </c>
      <c r="K72" s="468">
        <f>IFERROR(SUMIF(Лист1!$A:$A,Лист3!$A72,Лист1!O:O)/$F72,0)</f>
        <v/>
      </c>
      <c r="L72" s="468">
        <f>IFERROR(SUMIF(Лист1!$A:$A,Лист3!$A72,Лист1!P:P)/$F72,0)</f>
        <v/>
      </c>
    </row>
    <row r="73" ht="13.5" customFormat="1" customHeight="1" s="144" thickBot="1">
      <c r="A73" s="585" t="n"/>
      <c r="B73" s="358" t="inlineStr">
        <is>
          <t xml:space="preserve">          Майонез "Махеевъ"  "Салатный"                                                       </t>
        </is>
      </c>
      <c r="C73" s="359" t="n"/>
      <c r="D73" s="84" t="n"/>
      <c r="E73" s="84" t="n"/>
      <c r="F73" s="84" t="n"/>
      <c r="G73" s="468">
        <f>IFERROR(SUMIF(Лист1!$A:$A,Лист3!$A73,Лист1!K:K)/$F73,0)</f>
        <v/>
      </c>
      <c r="H73" s="468">
        <f>IFERROR(SUMIF(Лист1!$A:$A,Лист3!$A73,Лист1!L:L)/$F73,0)</f>
        <v/>
      </c>
      <c r="I73" s="468">
        <f>IFERROR(SUMIF(Лист1!$A:$A,Лист3!$A73,Лист1!M:M)/$F73,0)</f>
        <v/>
      </c>
      <c r="J73" s="468">
        <f>IFERROR(SUMIF(Лист1!$A:$A,Лист3!$A73,Лист1!N:N)/$F73,0)</f>
        <v/>
      </c>
      <c r="K73" s="468">
        <f>IFERROR(SUMIF(Лист1!$A:$A,Лист3!$A73,Лист1!O:O)/$F73,0)</f>
        <v/>
      </c>
      <c r="L73" s="468">
        <f>IFERROR(SUMIF(Лист1!$A:$A,Лист3!$A73,Лист1!P:P)/$F73,0)</f>
        <v/>
      </c>
    </row>
    <row r="74" customFormat="1" s="144">
      <c r="A74" s="896" t="inlineStr">
        <is>
          <t>E-2MC-324-D39-X23-Y20</t>
        </is>
      </c>
      <c r="B74" s="835" t="inlineStr">
        <is>
          <t>Пакет Дой-пак с дозатором</t>
        </is>
      </c>
      <c r="C74" s="895" t="inlineStr">
        <is>
          <t>390 г</t>
        </is>
      </c>
      <c r="D74" s="100" t="n">
        <v>20</v>
      </c>
      <c r="E74" s="57" t="n">
        <v>0.4</v>
      </c>
      <c r="F74" s="494" t="n">
        <v>80</v>
      </c>
      <c r="G74" s="468">
        <f>IFERROR(SUMIF(Лист1!$A:$A,Лист3!$A74,Лист1!K:K)/$F74,0)</f>
        <v/>
      </c>
      <c r="H74" s="468">
        <f>IFERROR(SUMIF(Лист1!$A:$A,Лист3!$A74,Лист1!L:L)/$F74,0)</f>
        <v/>
      </c>
      <c r="I74" s="468">
        <f>IFERROR(SUMIF(Лист1!$A:$A,Лист3!$A74,Лист1!M:M)/$F74,0)</f>
        <v/>
      </c>
      <c r="J74" s="468">
        <f>IFERROR(SUMIF(Лист1!$A:$A,Лист3!$A74,Лист1!N:N)/$F74,0)</f>
        <v/>
      </c>
      <c r="K74" s="468">
        <f>IFERROR(SUMIF(Лист1!$A:$A,Лист3!$A74,Лист1!O:O)/$F74,0)</f>
        <v/>
      </c>
      <c r="L74" s="468">
        <f>IFERROR(SUMIF(Лист1!$A:$A,Лист3!$A74,Лист1!P:P)/$F74,0)</f>
        <v/>
      </c>
    </row>
    <row r="75" customFormat="1" s="144">
      <c r="A75" s="897" t="inlineStr">
        <is>
          <t>E-2MC-324-D63-X18-Y12</t>
        </is>
      </c>
      <c r="B75" s="888" t="inlineStr">
        <is>
          <t>Пакет Дой-пак с дозатором</t>
        </is>
      </c>
      <c r="C75" s="892" t="inlineStr">
        <is>
          <t>630 г</t>
        </is>
      </c>
      <c r="D75" s="183" t="n">
        <v>12</v>
      </c>
      <c r="E75" s="58" t="n">
        <v>0.4</v>
      </c>
      <c r="F75" s="495" t="n">
        <v>80</v>
      </c>
      <c r="G75" s="468">
        <f>IFERROR(SUMIF(Лист1!$A:$A,Лист3!$A75,Лист1!K:K)/$F75,0)</f>
        <v/>
      </c>
      <c r="H75" s="468">
        <f>IFERROR(SUMIF(Лист1!$A:$A,Лист3!$A75,Лист1!L:L)/$F75,0)</f>
        <v/>
      </c>
      <c r="I75" s="468">
        <f>IFERROR(SUMIF(Лист1!$A:$A,Лист3!$A75,Лист1!M:M)/$F75,0)</f>
        <v/>
      </c>
      <c r="J75" s="468">
        <f>IFERROR(SUMIF(Лист1!$A:$A,Лист3!$A75,Лист1!N:N)/$F75,0)</f>
        <v/>
      </c>
      <c r="K75" s="468">
        <f>IFERROR(SUMIF(Лист1!$A:$A,Лист3!$A75,Лист1!O:O)/$F75,0)</f>
        <v/>
      </c>
      <c r="L75" s="468">
        <f>IFERROR(SUMIF(Лист1!$A:$A,Лист3!$A75,Лист1!P:P)/$F75,0)</f>
        <v/>
      </c>
    </row>
    <row r="76" customFormat="1" s="144">
      <c r="A76" s="897" t="inlineStr">
        <is>
          <t>E-2MC-324-D78-X23-Y10</t>
        </is>
      </c>
      <c r="B76" s="1025" t="inlineStr">
        <is>
          <t>Пакет Дой-пак с дозатором</t>
        </is>
      </c>
      <c r="C76" s="893" t="inlineStr">
        <is>
          <t>780 г</t>
        </is>
      </c>
      <c r="D76" s="183" t="n">
        <v>10</v>
      </c>
      <c r="E76" s="86" t="n">
        <v>0.4</v>
      </c>
      <c r="F76" s="495" t="n">
        <v>80</v>
      </c>
      <c r="G76" s="468">
        <f>IFERROR(SUMIF(Лист1!$A:$A,Лист3!$A76,Лист1!K:K)/$F76,0)</f>
        <v/>
      </c>
      <c r="H76" s="468">
        <f>IFERROR(SUMIF(Лист1!$A:$A,Лист3!$A76,Лист1!L:L)/$F76,0)</f>
        <v/>
      </c>
      <c r="I76" s="468">
        <f>IFERROR(SUMIF(Лист1!$A:$A,Лист3!$A76,Лист1!M:M)/$F76,0)</f>
        <v/>
      </c>
      <c r="J76" s="468">
        <f>IFERROR(SUMIF(Лист1!$A:$A,Лист3!$A76,Лист1!N:N)/$F76,0)</f>
        <v/>
      </c>
      <c r="K76" s="468">
        <f>IFERROR(SUMIF(Лист1!$A:$A,Лист3!$A76,Лист1!O:O)/$F76,0)</f>
        <v/>
      </c>
      <c r="L76" s="468">
        <f>IFERROR(SUMIF(Лист1!$A:$A,Лист3!$A76,Лист1!P:P)/$F76,0)</f>
        <v/>
      </c>
    </row>
    <row r="77" ht="14.25" customFormat="1" customHeight="1" s="144" thickBot="1">
      <c r="A77" s="898" t="inlineStr">
        <is>
          <t>E-2MC-324-V80-X23-Y12</t>
        </is>
      </c>
      <c r="B77" s="873" t="inlineStr">
        <is>
          <t xml:space="preserve">Ведро пластиковое </t>
        </is>
      </c>
      <c r="C77" s="894" t="inlineStr">
        <is>
          <t>800 г</t>
        </is>
      </c>
      <c r="D77" s="102" t="n">
        <v>12</v>
      </c>
      <c r="E77" s="87" t="n">
        <v>0.4</v>
      </c>
      <c r="F77" s="550" t="n">
        <v>54</v>
      </c>
      <c r="G77" s="468">
        <f>IFERROR(SUMIF(Лист1!$A:$A,Лист3!$A77,Лист1!K:K)/$F77,0)</f>
        <v/>
      </c>
      <c r="H77" s="468">
        <f>IFERROR(SUMIF(Лист1!$A:$A,Лист3!$A77,Лист1!L:L)/$F77,0)</f>
        <v/>
      </c>
      <c r="I77" s="468">
        <f>IFERROR(SUMIF(Лист1!$A:$A,Лист3!$A77,Лист1!M:M)/$F77,0)</f>
        <v/>
      </c>
      <c r="J77" s="468">
        <f>IFERROR(SUMIF(Лист1!$A:$A,Лист3!$A77,Лист1!N:N)/$F77,0)</f>
        <v/>
      </c>
      <c r="K77" s="468">
        <f>IFERROR(SUMIF(Лист1!$A:$A,Лист3!$A77,Лист1!O:O)/$F77,0)</f>
        <v/>
      </c>
      <c r="L77" s="468">
        <f>IFERROR(SUMIF(Лист1!$A:$A,Лист3!$A77,Лист1!P:P)/$F77,0)</f>
        <v/>
      </c>
    </row>
    <row r="78" ht="18" customFormat="1" customHeight="1" s="144" thickBot="1">
      <c r="A78" s="886" t="n"/>
      <c r="B78" s="900" t="inlineStr">
        <is>
          <t>Наборы продукции МАХЕЕВЪ</t>
        </is>
      </c>
      <c r="C78" s="881" t="n"/>
      <c r="D78" s="901" t="n"/>
      <c r="E78" s="905" t="n"/>
      <c r="F78" s="902" t="n"/>
      <c r="G78" s="468">
        <f>IFERROR(SUMIF(Лист1!$A:$A,Лист3!$A78,Лист1!K:K)/$F78,0)</f>
        <v/>
      </c>
      <c r="H78" s="468">
        <f>IFERROR(SUMIF(Лист1!$A:$A,Лист3!$A78,Лист1!L:L)/$F78,0)</f>
        <v/>
      </c>
      <c r="I78" s="468">
        <f>IFERROR(SUMIF(Лист1!$A:$A,Лист3!$A78,Лист1!M:M)/$F78,0)</f>
        <v/>
      </c>
      <c r="J78" s="468">
        <f>IFERROR(SUMIF(Лист1!$A:$A,Лист3!$A78,Лист1!N:N)/$F78,0)</f>
        <v/>
      </c>
      <c r="K78" s="468">
        <f>IFERROR(SUMIF(Лист1!$A:$A,Лист3!$A78,Лист1!O:O)/$F78,0)</f>
        <v/>
      </c>
      <c r="L78" s="468">
        <f>IFERROR(SUMIF(Лист1!$A:$A,Лист3!$A78,Лист1!P:P)/$F78,0)</f>
        <v/>
      </c>
    </row>
    <row r="79" ht="13.5" customFormat="1" customHeight="1" s="144" thickBot="1">
      <c r="A79" s="887" t="inlineStr">
        <is>
          <t>E-1NP-668-D60-X00-Y8</t>
        </is>
      </c>
      <c r="B79" s="888" t="inlineStr">
        <is>
          <t>Набор продукции Махеевъ Майонез Провансаль ДП 300 г+Кетчуп Шашлычный ДП 300 г  УП8</t>
        </is>
      </c>
      <c r="C79" s="891" t="inlineStr">
        <is>
          <t>600 г</t>
        </is>
      </c>
      <c r="D79" s="903" t="n">
        <v>8</v>
      </c>
      <c r="E79" s="825" t="n">
        <v>0.505</v>
      </c>
      <c r="F79" s="904" t="n">
        <v>144</v>
      </c>
      <c r="G79" s="468">
        <f>IFERROR(SUMIF(Лист1!$A:$A,Лист3!$A79,Лист1!K:K)/$F79,0)</f>
        <v/>
      </c>
      <c r="H79" s="468">
        <f>IFERROR(SUMIF(Лист1!$A:$A,Лист3!$A79,Лист1!L:L)/$F79,0)</f>
        <v/>
      </c>
      <c r="I79" s="468">
        <f>IFERROR(SUMIF(Лист1!$A:$A,Лист3!$A79,Лист1!M:M)/$F79,0)</f>
        <v/>
      </c>
      <c r="J79" s="468">
        <f>IFERROR(SUMIF(Лист1!$A:$A,Лист3!$A79,Лист1!N:N)/$F79,0)</f>
        <v/>
      </c>
      <c r="K79" s="468">
        <f>IFERROR(SUMIF(Лист1!$A:$A,Лист3!$A79,Лист1!O:O)/$F79,0)</f>
        <v/>
      </c>
      <c r="L79" s="468">
        <f>IFERROR(SUMIF(Лист1!$A:$A,Лист3!$A79,Лист1!P:P)/$F79,0)</f>
        <v/>
      </c>
    </row>
    <row r="80" ht="16.5" customFormat="1" customHeight="1" s="144" thickBot="1">
      <c r="A80" s="864" t="n"/>
      <c r="B80" s="889" t="inlineStr">
        <is>
          <t>СОУСЫ</t>
        </is>
      </c>
      <c r="C80" s="235" t="n"/>
      <c r="D80" s="882" t="n"/>
      <c r="E80" s="84" t="n"/>
      <c r="F80" s="546" t="n"/>
      <c r="G80" s="468">
        <f>IFERROR(SUMIF(Лист1!$A:$A,Лист3!$A80,Лист1!K:K)/$F80,0)</f>
        <v/>
      </c>
      <c r="H80" s="468">
        <f>IFERROR(SUMIF(Лист1!$A:$A,Лист3!$A80,Лист1!L:L)/$F80,0)</f>
        <v/>
      </c>
      <c r="I80" s="468">
        <f>IFERROR(SUMIF(Лист1!$A:$A,Лист3!$A80,Лист1!M:M)/$F80,0)</f>
        <v/>
      </c>
      <c r="J80" s="468">
        <f>IFERROR(SUMIF(Лист1!$A:$A,Лист3!$A80,Лист1!N:N)/$F80,0)</f>
        <v/>
      </c>
      <c r="K80" s="468">
        <f>IFERROR(SUMIF(Лист1!$A:$A,Лист3!$A80,Лист1!O:O)/$F80,0)</f>
        <v/>
      </c>
      <c r="L80" s="468">
        <f>IFERROR(SUMIF(Лист1!$A:$A,Лист3!$A80,Лист1!P:P)/$F80,0)</f>
        <v/>
      </c>
    </row>
    <row r="81" ht="16.5" customFormat="1" customHeight="1" s="144" thickBot="1">
      <c r="A81" s="864" t="n"/>
      <c r="B81" s="890" t="inlineStr">
        <is>
          <t>Майонезный соус Махеевъ НОВИНКА !!!</t>
        </is>
      </c>
      <c r="C81" s="881" t="n"/>
      <c r="D81" s="883" t="n"/>
      <c r="E81" s="884" t="n"/>
      <c r="F81" s="885" t="n"/>
      <c r="G81" s="468">
        <f>IFERROR(SUMIF(Лист1!$A:$A,Лист3!$A81,Лист1!K:K)/$F81,0)</f>
        <v/>
      </c>
      <c r="H81" s="468">
        <f>IFERROR(SUMIF(Лист1!$A:$A,Лист3!$A81,Лист1!L:L)/$F81,0)</f>
        <v/>
      </c>
      <c r="I81" s="468">
        <f>IFERROR(SUMIF(Лист1!$A:$A,Лист3!$A81,Лист1!M:M)/$F81,0)</f>
        <v/>
      </c>
      <c r="J81" s="468">
        <f>IFERROR(SUMIF(Лист1!$A:$A,Лист3!$A81,Лист1!N:N)/$F81,0)</f>
        <v/>
      </c>
      <c r="K81" s="468">
        <f>IFERROR(SUMIF(Лист1!$A:$A,Лист3!$A81,Лист1!O:O)/$F81,0)</f>
        <v/>
      </c>
      <c r="L81" s="468">
        <f>IFERROR(SUMIF(Лист1!$A:$A,Лист3!$A81,Лист1!P:P)/$F81,0)</f>
        <v/>
      </c>
    </row>
    <row r="82" customFormat="1" s="144">
      <c r="A82" s="338" t="inlineStr">
        <is>
          <t>E-2MC-321-D20-X00-Y20</t>
        </is>
      </c>
      <c r="B82" s="99" t="inlineStr">
        <is>
          <t>Майонезный соус Махеевъ "Сметанный с грибами" Дой-пак с дозатором</t>
        </is>
      </c>
      <c r="C82" s="874" t="inlineStr">
        <is>
          <t>200 г</t>
        </is>
      </c>
      <c r="D82" s="100" t="n">
        <v>20</v>
      </c>
      <c r="E82" s="190" t="n">
        <v>0.505</v>
      </c>
      <c r="F82" s="494" t="n">
        <v>144</v>
      </c>
      <c r="G82" s="468">
        <f>IFERROR(SUMIF(Лист1!$A:$A,Лист3!$A82,Лист1!K:K)/$F82,0)</f>
        <v/>
      </c>
      <c r="H82" s="468">
        <f>IFERROR(SUMIF(Лист1!$A:$A,Лист3!$A82,Лист1!L:L)/$F82,0)</f>
        <v/>
      </c>
      <c r="I82" s="468">
        <f>IFERROR(SUMIF(Лист1!$A:$A,Лист3!$A82,Лист1!M:M)/$F82,0)</f>
        <v/>
      </c>
      <c r="J82" s="468">
        <f>IFERROR(SUMIF(Лист1!$A:$A,Лист3!$A82,Лист1!N:N)/$F82,0)</f>
        <v/>
      </c>
      <c r="K82" s="468">
        <f>IFERROR(SUMIF(Лист1!$A:$A,Лист3!$A82,Лист1!O:O)/$F82,0)</f>
        <v/>
      </c>
      <c r="L82" s="468">
        <f>IFERROR(SUMIF(Лист1!$A:$A,Лист3!$A82,Лист1!P:P)/$F82,0)</f>
        <v/>
      </c>
    </row>
    <row r="83" customFormat="1" s="144">
      <c r="A83" s="338" t="inlineStr">
        <is>
          <t>E-2MC-278-D20-X00-Y20</t>
        </is>
      </c>
      <c r="B83" s="776" t="inlineStr">
        <is>
          <t xml:space="preserve">Соус Махеевъ "Сметанный с Грибами" 25% ДП 200 г  </t>
        </is>
      </c>
      <c r="C83" s="272" t="inlineStr">
        <is>
          <t>200 г</t>
        </is>
      </c>
      <c r="D83" s="183" t="n">
        <v>20</v>
      </c>
      <c r="E83" s="58" t="n">
        <v>0.25</v>
      </c>
      <c r="F83" s="495" t="n">
        <v>144</v>
      </c>
      <c r="G83" s="468">
        <f>IFERROR(SUMIF(Лист1!$A:$A,Лист3!$A83,Лист1!K:K)/$F83,0)</f>
        <v/>
      </c>
      <c r="H83" s="468">
        <f>IFERROR(SUMIF(Лист1!$A:$A,Лист3!$A83,Лист1!L:L)/$F83,0)</f>
        <v/>
      </c>
      <c r="I83" s="468">
        <f>IFERROR(SUMIF(Лист1!$A:$A,Лист3!$A83,Лист1!M:M)/$F83,0)</f>
        <v/>
      </c>
      <c r="J83" s="468">
        <f>IFERROR(SUMIF(Лист1!$A:$A,Лист3!$A83,Лист1!N:N)/$F83,0)</f>
        <v/>
      </c>
      <c r="K83" s="468">
        <f>IFERROR(SUMIF(Лист1!$A:$A,Лист3!$A83,Лист1!O:O)/$F83,0)</f>
        <v/>
      </c>
      <c r="L83" s="468">
        <f>IFERROR(SUMIF(Лист1!$A:$A,Лист3!$A83,Лист1!P:P)/$F83,0)</f>
        <v/>
      </c>
    </row>
    <row r="84" customFormat="1" s="144">
      <c r="A84" s="338" t="inlineStr">
        <is>
          <t>E-2MC-320-D20-X00-Y20</t>
        </is>
      </c>
      <c r="B84" s="185" t="inlineStr">
        <is>
          <t>Майонезный соус Махеевъ "Сливочно-чесночный" Дой-пак с дозатором</t>
        </is>
      </c>
      <c r="C84" s="272" t="inlineStr">
        <is>
          <t>200 г</t>
        </is>
      </c>
      <c r="D84" s="183" t="n">
        <v>20</v>
      </c>
      <c r="E84" s="526" t="n">
        <v>0.505</v>
      </c>
      <c r="F84" s="495" t="n">
        <v>144</v>
      </c>
      <c r="G84" s="468">
        <f>IFERROR(SUMIF(Лист1!$A:$A,Лист3!$A84,Лист1!K:K)/$F84,0)</f>
        <v/>
      </c>
      <c r="H84" s="468">
        <f>IFERROR(SUMIF(Лист1!$A:$A,Лист3!$A84,Лист1!L:L)/$F84,0)</f>
        <v/>
      </c>
      <c r="I84" s="468">
        <f>IFERROR(SUMIF(Лист1!$A:$A,Лист3!$A84,Лист1!M:M)/$F84,0)</f>
        <v/>
      </c>
      <c r="J84" s="468">
        <f>IFERROR(SUMIF(Лист1!$A:$A,Лист3!$A84,Лист1!N:N)/$F84,0)</f>
        <v/>
      </c>
      <c r="K84" s="468">
        <f>IFERROR(SUMIF(Лист1!$A:$A,Лист3!$A84,Лист1!O:O)/$F84,0)</f>
        <v/>
      </c>
      <c r="L84" s="468">
        <f>IFERROR(SUMIF(Лист1!$A:$A,Лист3!$A84,Лист1!P:P)/$F84,0)</f>
        <v/>
      </c>
    </row>
    <row r="85" customFormat="1" s="144">
      <c r="A85" s="338" t="inlineStr">
        <is>
          <t>E-2MC-277-D38-X00-Y20</t>
        </is>
      </c>
      <c r="B85" s="185" t="inlineStr">
        <is>
          <t>Соус Махеевъ "Сливочно-Чесночный" 25% ДП 380 г  УП20</t>
        </is>
      </c>
      <c r="C85" s="272" t="inlineStr">
        <is>
          <t xml:space="preserve"> 380 г </t>
        </is>
      </c>
      <c r="D85" s="183" t="n">
        <v>20</v>
      </c>
      <c r="E85" s="58" t="n">
        <v>0.25</v>
      </c>
      <c r="F85" s="495" t="n">
        <v>80</v>
      </c>
      <c r="G85" s="468">
        <f>IFERROR(SUMIF(Лист1!$A:$A,Лист3!$A85,Лист1!K:K)/$F85,0)</f>
        <v/>
      </c>
      <c r="H85" s="468">
        <f>IFERROR(SUMIF(Лист1!$A:$A,Лист3!$A85,Лист1!L:L)/$F85,0)</f>
        <v/>
      </c>
      <c r="I85" s="468">
        <f>IFERROR(SUMIF(Лист1!$A:$A,Лист3!$A85,Лист1!M:M)/$F85,0)</f>
        <v/>
      </c>
      <c r="J85" s="468">
        <f>IFERROR(SUMIF(Лист1!$A:$A,Лист3!$A85,Лист1!N:N)/$F85,0)</f>
        <v/>
      </c>
      <c r="K85" s="468">
        <f>IFERROR(SUMIF(Лист1!$A:$A,Лист3!$A85,Лист1!O:O)/$F85,0)</f>
        <v/>
      </c>
      <c r="L85" s="468">
        <f>IFERROR(SUMIF(Лист1!$A:$A,Лист3!$A85,Лист1!P:P)/$F85,0)</f>
        <v/>
      </c>
    </row>
    <row r="86" customFormat="1" s="144">
      <c r="A86" s="338" t="inlineStr">
        <is>
          <t>E-2MC-320-D01-X00-Y8</t>
        </is>
      </c>
      <c r="B86" s="185" t="inlineStr">
        <is>
          <t>Соус Махеевъ "Сливочно-Чесночный" 50,5% ДП 1000 г  УП8</t>
        </is>
      </c>
      <c r="C86" s="980" t="inlineStr">
        <is>
          <t>1000 г</t>
        </is>
      </c>
      <c r="D86" s="742" t="n">
        <v>8</v>
      </c>
      <c r="E86" s="526" t="n">
        <v>0.505</v>
      </c>
      <c r="F86" s="52" t="n">
        <v>64</v>
      </c>
      <c r="G86" s="468">
        <f>IFERROR(SUMIF(Лист1!$A:$A,Лист3!$A86,Лист1!K:K)/$F86,0)</f>
        <v/>
      </c>
      <c r="H86" s="468">
        <f>IFERROR(SUMIF(Лист1!$A:$A,Лист3!$A86,Лист1!L:L)/$F86,0)</f>
        <v/>
      </c>
      <c r="I86" s="468">
        <f>IFERROR(SUMIF(Лист1!$A:$A,Лист3!$A86,Лист1!M:M)/$F86,0)</f>
        <v/>
      </c>
      <c r="J86" s="468">
        <f>IFERROR(SUMIF(Лист1!$A:$A,Лист3!$A86,Лист1!N:N)/$F86,0)</f>
        <v/>
      </c>
      <c r="K86" s="468">
        <f>IFERROR(SUMIF(Лист1!$A:$A,Лист3!$A86,Лист1!O:O)/$F86,0)</f>
        <v/>
      </c>
      <c r="L86" s="468">
        <f>IFERROR(SUMIF(Лист1!$A:$A,Лист3!$A86,Лист1!P:P)/$F86,0)</f>
        <v/>
      </c>
    </row>
    <row r="87" customFormat="1" s="144">
      <c r="A87" s="338" t="inlineStr">
        <is>
          <t>E-2MC-280-D20-X00-Y20</t>
        </is>
      </c>
      <c r="B87" s="185" t="inlineStr">
        <is>
          <t xml:space="preserve">Соус Махеевъ "Сырный" 25% ДП 200 г  </t>
        </is>
      </c>
      <c r="C87" s="272" t="inlineStr">
        <is>
          <t>200 г</t>
        </is>
      </c>
      <c r="D87" s="183" t="n">
        <v>20</v>
      </c>
      <c r="E87" s="58" t="n">
        <v>0.25</v>
      </c>
      <c r="F87" s="495" t="n">
        <v>144</v>
      </c>
      <c r="G87" s="468">
        <f>IFERROR(SUMIF(Лист1!$A:$A,Лист3!$A87,Лист1!K:K)/$F87,0)</f>
        <v/>
      </c>
      <c r="H87" s="468">
        <f>IFERROR(SUMIF(Лист1!$A:$A,Лист3!$A87,Лист1!L:L)/$F87,0)</f>
        <v/>
      </c>
      <c r="I87" s="468">
        <f>IFERROR(SUMIF(Лист1!$A:$A,Лист3!$A87,Лист1!M:M)/$F87,0)</f>
        <v/>
      </c>
      <c r="J87" s="468">
        <f>IFERROR(SUMIF(Лист1!$A:$A,Лист3!$A87,Лист1!N:N)/$F87,0)</f>
        <v/>
      </c>
      <c r="K87" s="468">
        <f>IFERROR(SUMIF(Лист1!$A:$A,Лист3!$A87,Лист1!O:O)/$F87,0)</f>
        <v/>
      </c>
      <c r="L87" s="468">
        <f>IFERROR(SUMIF(Лист1!$A:$A,Лист3!$A87,Лист1!P:P)/$F87,0)</f>
        <v/>
      </c>
    </row>
    <row r="88" customFormat="1" s="144">
      <c r="A88" s="338" t="inlineStr">
        <is>
          <t>E-2MC-322-D20-X00-Y20</t>
        </is>
      </c>
      <c r="B88" s="185" t="inlineStr">
        <is>
          <t>Майонезный соус Махеевъ "Сырный" Дой-пак с дозатором</t>
        </is>
      </c>
      <c r="C88" s="272" t="inlineStr">
        <is>
          <t>200 г</t>
        </is>
      </c>
      <c r="D88" s="183" t="n">
        <v>20</v>
      </c>
      <c r="E88" s="526" t="n">
        <v>0.505</v>
      </c>
      <c r="F88" s="495" t="n">
        <v>144</v>
      </c>
      <c r="G88" s="468">
        <f>IFERROR(SUMIF(Лист1!$A:$A,Лист3!$A88,Лист1!K:K)/$F88,0)</f>
        <v/>
      </c>
      <c r="H88" s="468">
        <f>IFERROR(SUMIF(Лист1!$A:$A,Лист3!$A88,Лист1!L:L)/$F88,0)</f>
        <v/>
      </c>
      <c r="I88" s="468">
        <f>IFERROR(SUMIF(Лист1!$A:$A,Лист3!$A88,Лист1!M:M)/$F88,0)</f>
        <v/>
      </c>
      <c r="J88" s="468">
        <f>IFERROR(SUMIF(Лист1!$A:$A,Лист3!$A88,Лист1!N:N)/$F88,0)</f>
        <v/>
      </c>
      <c r="K88" s="468">
        <f>IFERROR(SUMIF(Лист1!$A:$A,Лист3!$A88,Лист1!O:O)/$F88,0)</f>
        <v/>
      </c>
      <c r="L88" s="468">
        <f>IFERROR(SUMIF(Лист1!$A:$A,Лист3!$A88,Лист1!P:P)/$F88,0)</f>
        <v/>
      </c>
    </row>
    <row r="89" customFormat="1" s="144">
      <c r="A89" s="338" t="inlineStr">
        <is>
          <t>E-2MC-280-D38-X00-Y20</t>
        </is>
      </c>
      <c r="B89" s="185" t="inlineStr">
        <is>
          <t>Соус Махеевъ "Сырный" 25% ДП 380 г  УП20</t>
        </is>
      </c>
      <c r="C89" s="272" t="inlineStr">
        <is>
          <t xml:space="preserve"> 380 г </t>
        </is>
      </c>
      <c r="D89" s="183" t="n">
        <v>20</v>
      </c>
      <c r="E89" s="58" t="n">
        <v>0.25</v>
      </c>
      <c r="F89" s="495" t="n">
        <v>80</v>
      </c>
      <c r="G89" s="468">
        <f>IFERROR(SUMIF(Лист1!$A:$A,Лист3!$A89,Лист1!K:K)/$F89,0)</f>
        <v/>
      </c>
      <c r="H89" s="468">
        <f>IFERROR(SUMIF(Лист1!$A:$A,Лист3!$A89,Лист1!L:L)/$F89,0)</f>
        <v/>
      </c>
      <c r="I89" s="468">
        <f>IFERROR(SUMIF(Лист1!$A:$A,Лист3!$A89,Лист1!M:M)/$F89,0)</f>
        <v/>
      </c>
      <c r="J89" s="468">
        <f>IFERROR(SUMIF(Лист1!$A:$A,Лист3!$A89,Лист1!N:N)/$F89,0)</f>
        <v/>
      </c>
      <c r="K89" s="468">
        <f>IFERROR(SUMIF(Лист1!$A:$A,Лист3!$A89,Лист1!O:O)/$F89,0)</f>
        <v/>
      </c>
      <c r="L89" s="468">
        <f>IFERROR(SUMIF(Лист1!$A:$A,Лист3!$A89,Лист1!P:P)/$F89,0)</f>
        <v/>
      </c>
    </row>
    <row r="90" customFormat="1" s="144">
      <c r="A90" s="338" t="inlineStr">
        <is>
          <t>E-2MC-322-D01-X00-Y8</t>
        </is>
      </c>
      <c r="B90" s="185" t="inlineStr">
        <is>
          <t>Соус Махеевъ "Сырный" 50,5% ДП 1000 г  УП8</t>
        </is>
      </c>
      <c r="C90" s="980" t="inlineStr">
        <is>
          <t>1000 г</t>
        </is>
      </c>
      <c r="D90" s="742" t="n">
        <v>8</v>
      </c>
      <c r="E90" s="526" t="n">
        <v>0.505</v>
      </c>
      <c r="F90" s="52" t="n">
        <v>64</v>
      </c>
      <c r="G90" s="468">
        <f>IFERROR(SUMIF(Лист1!$A:$A,Лист3!$A90,Лист1!K:K)/$F90,0)</f>
        <v/>
      </c>
      <c r="H90" s="468">
        <f>IFERROR(SUMIF(Лист1!$A:$A,Лист3!$A90,Лист1!L:L)/$F90,0)</f>
        <v/>
      </c>
      <c r="I90" s="468">
        <f>IFERROR(SUMIF(Лист1!$A:$A,Лист3!$A90,Лист1!M:M)/$F90,0)</f>
        <v/>
      </c>
      <c r="J90" s="468">
        <f>IFERROR(SUMIF(Лист1!$A:$A,Лист3!$A90,Лист1!N:N)/$F90,0)</f>
        <v/>
      </c>
      <c r="K90" s="468">
        <f>IFERROR(SUMIF(Лист1!$A:$A,Лист3!$A90,Лист1!O:O)/$F90,0)</f>
        <v/>
      </c>
      <c r="L90" s="468">
        <f>IFERROR(SUMIF(Лист1!$A:$A,Лист3!$A90,Лист1!P:P)/$F90,0)</f>
        <v/>
      </c>
    </row>
    <row r="91" customFormat="1" s="144">
      <c r="A91" s="338" t="inlineStr">
        <is>
          <t>E-2MC-518-D20-X00-Y20</t>
        </is>
      </c>
      <c r="B91" s="185" t="inlineStr">
        <is>
          <t xml:space="preserve">Майонезный соус Махеевъ "Васаби-Соус" 25% жирн. ДОЙ-ПАК с дозатором 200 г </t>
        </is>
      </c>
      <c r="C91" s="272" t="inlineStr">
        <is>
          <t>200 г</t>
        </is>
      </c>
      <c r="D91" s="183" t="n">
        <v>20</v>
      </c>
      <c r="E91" s="526" t="n">
        <v>0.505</v>
      </c>
      <c r="F91" s="495" t="n">
        <v>144</v>
      </c>
      <c r="G91" s="468">
        <f>IFERROR(SUMIF(Лист1!$A:$A,Лист3!$A91,Лист1!K:K)/$F91,0)</f>
        <v/>
      </c>
      <c r="H91" s="468">
        <f>IFERROR(SUMIF(Лист1!$A:$A,Лист3!$A91,Лист1!L:L)/$F91,0)</f>
        <v/>
      </c>
      <c r="I91" s="468">
        <f>IFERROR(SUMIF(Лист1!$A:$A,Лист3!$A91,Лист1!M:M)/$F91,0)</f>
        <v/>
      </c>
      <c r="J91" s="468">
        <f>IFERROR(SUMIF(Лист1!$A:$A,Лист3!$A91,Лист1!N:N)/$F91,0)</f>
        <v/>
      </c>
      <c r="K91" s="468">
        <f>IFERROR(SUMIF(Лист1!$A:$A,Лист3!$A91,Лист1!O:O)/$F91,0)</f>
        <v/>
      </c>
      <c r="L91" s="468">
        <f>IFERROR(SUMIF(Лист1!$A:$A,Лист3!$A91,Лист1!P:P)/$F91,0)</f>
        <v/>
      </c>
    </row>
    <row r="92" customFormat="1" s="144">
      <c r="A92" s="338" t="inlineStr">
        <is>
          <t>E-2MC-323-D20-X00-Y20</t>
        </is>
      </c>
      <c r="B92" s="185" t="inlineStr">
        <is>
          <t>Майонезный соус Махеевъ "Цезарь"Дой-пак с дозатором</t>
        </is>
      </c>
      <c r="C92" s="272" t="inlineStr">
        <is>
          <t>200 г</t>
        </is>
      </c>
      <c r="D92" s="183" t="n">
        <v>20</v>
      </c>
      <c r="E92" s="526" t="n">
        <v>0.505</v>
      </c>
      <c r="F92" s="495" t="n">
        <v>144</v>
      </c>
      <c r="G92" s="468">
        <f>IFERROR(SUMIF(Лист1!$A:$A,Лист3!$A92,Лист1!K:K)/$F92,0)</f>
        <v/>
      </c>
      <c r="H92" s="468">
        <f>IFERROR(SUMIF(Лист1!$A:$A,Лист3!$A92,Лист1!L:L)/$F92,0)</f>
        <v/>
      </c>
      <c r="I92" s="468">
        <f>IFERROR(SUMIF(Лист1!$A:$A,Лист3!$A92,Лист1!M:M)/$F92,0)</f>
        <v/>
      </c>
      <c r="J92" s="468">
        <f>IFERROR(SUMIF(Лист1!$A:$A,Лист3!$A92,Лист1!N:N)/$F92,0)</f>
        <v/>
      </c>
      <c r="K92" s="468">
        <f>IFERROR(SUMIF(Лист1!$A:$A,Лист3!$A92,Лист1!O:O)/$F92,0)</f>
        <v/>
      </c>
      <c r="L92" s="468">
        <f>IFERROR(SUMIF(Лист1!$A:$A,Лист3!$A92,Лист1!P:P)/$F92,0)</f>
        <v/>
      </c>
    </row>
    <row r="93" customFormat="1" s="144">
      <c r="A93" s="338" t="inlineStr">
        <is>
          <t>E-2MC-323-D01-X00-Y8</t>
        </is>
      </c>
      <c r="B93" s="185" t="inlineStr">
        <is>
          <t>Соус Махеевъ "Цезарь" 50,5% ДП 1000 г  УП8</t>
        </is>
      </c>
      <c r="C93" s="980" t="inlineStr">
        <is>
          <t>1000 г</t>
        </is>
      </c>
      <c r="D93" s="742" t="n">
        <v>8</v>
      </c>
      <c r="E93" s="526" t="n">
        <v>0.505</v>
      </c>
      <c r="F93" s="52" t="n">
        <v>64</v>
      </c>
      <c r="G93" s="468">
        <f>IFERROR(SUMIF(Лист1!$A:$A,Лист3!$A93,Лист1!K:K)/$F93,0)</f>
        <v/>
      </c>
      <c r="H93" s="468">
        <f>IFERROR(SUMIF(Лист1!$A:$A,Лист3!$A93,Лист1!L:L)/$F93,0)</f>
        <v/>
      </c>
      <c r="I93" s="468">
        <f>IFERROR(SUMIF(Лист1!$A:$A,Лист3!$A93,Лист1!M:M)/$F93,0)</f>
        <v/>
      </c>
      <c r="J93" s="468">
        <f>IFERROR(SUMIF(Лист1!$A:$A,Лист3!$A93,Лист1!N:N)/$F93,0)</f>
        <v/>
      </c>
      <c r="K93" s="468">
        <f>IFERROR(SUMIF(Лист1!$A:$A,Лист3!$A93,Лист1!O:O)/$F93,0)</f>
        <v/>
      </c>
      <c r="L93" s="468">
        <f>IFERROR(SUMIF(Лист1!$A:$A,Лист3!$A93,Лист1!P:P)/$F93,0)</f>
        <v/>
      </c>
    </row>
    <row r="94" customFormat="1" s="144">
      <c r="A94" s="338" t="inlineStr">
        <is>
          <t>E-2MC-617-D38-X00-Y20</t>
        </is>
      </c>
      <c r="B94" s="185" t="inlineStr">
        <is>
          <t>Соус Махеевъ "Цезарь" 25% ДП УП20</t>
        </is>
      </c>
      <c r="C94" s="272" t="inlineStr">
        <is>
          <t xml:space="preserve"> 380 г </t>
        </is>
      </c>
      <c r="D94" s="183" t="n">
        <v>20</v>
      </c>
      <c r="E94" s="58" t="n">
        <v>0.25</v>
      </c>
      <c r="F94" s="495" t="n">
        <v>80</v>
      </c>
      <c r="G94" s="468">
        <f>IFERROR(SUMIF(Лист1!$A:$A,Лист3!$A94,Лист1!K:K)/$F94,0)</f>
        <v/>
      </c>
      <c r="H94" s="468">
        <f>IFERROR(SUMIF(Лист1!$A:$A,Лист3!$A94,Лист1!L:L)/$F94,0)</f>
        <v/>
      </c>
      <c r="I94" s="468">
        <f>IFERROR(SUMIF(Лист1!$A:$A,Лист3!$A94,Лист1!M:M)/$F94,0)</f>
        <v/>
      </c>
      <c r="J94" s="468">
        <f>IFERROR(SUMIF(Лист1!$A:$A,Лист3!$A94,Лист1!N:N)/$F94,0)</f>
        <v/>
      </c>
      <c r="K94" s="468">
        <f>IFERROR(SUMIF(Лист1!$A:$A,Лист3!$A94,Лист1!O:O)/$F94,0)</f>
        <v/>
      </c>
      <c r="L94" s="468">
        <f>IFERROR(SUMIF(Лист1!$A:$A,Лист3!$A94,Лист1!P:P)/$F94,0)</f>
        <v/>
      </c>
    </row>
    <row r="95" customFormat="1" s="144">
      <c r="A95" s="338" t="n">
        <v>28300</v>
      </c>
      <c r="B95" s="185" t="inlineStr">
        <is>
          <t>Майонезный соус Махеевъ "Морской коктель" Дой-пак с дозатором</t>
        </is>
      </c>
      <c r="C95" s="272" t="inlineStr">
        <is>
          <t>200 г</t>
        </is>
      </c>
      <c r="D95" s="183" t="n">
        <v>20</v>
      </c>
      <c r="E95" s="526" t="n">
        <v>0.505</v>
      </c>
      <c r="F95" s="495" t="n">
        <v>144</v>
      </c>
      <c r="G95" s="468">
        <f>IFERROR(SUMIF(Лист1!$A:$A,Лист3!$A95,Лист1!K:K)/$F95,0)</f>
        <v/>
      </c>
      <c r="H95" s="468">
        <f>IFERROR(SUMIF(Лист1!$A:$A,Лист3!$A95,Лист1!L:L)/$F95,0)</f>
        <v/>
      </c>
      <c r="I95" s="468">
        <f>IFERROR(SUMIF(Лист1!$A:$A,Лист3!$A95,Лист1!M:M)/$F95,0)</f>
        <v/>
      </c>
      <c r="J95" s="468">
        <f>IFERROR(SUMIF(Лист1!$A:$A,Лист3!$A95,Лист1!N:N)/$F95,0)</f>
        <v/>
      </c>
      <c r="K95" s="468">
        <f>IFERROR(SUMIF(Лист1!$A:$A,Лист3!$A95,Лист1!O:O)/$F95,0)</f>
        <v/>
      </c>
      <c r="L95" s="468">
        <f>IFERROR(SUMIF(Лист1!$A:$A,Лист3!$A95,Лист1!P:P)/$F95,0)</f>
        <v/>
      </c>
    </row>
    <row r="96" customFormat="1" s="144">
      <c r="A96" s="338" t="n">
        <v>28146</v>
      </c>
      <c r="B96" s="185" t="inlineStr">
        <is>
          <t>Майонезный соус Махеевъ "С нежным лососем" Дой-пак с дозатором</t>
        </is>
      </c>
      <c r="C96" s="272" t="inlineStr">
        <is>
          <t>200 г</t>
        </is>
      </c>
      <c r="D96" s="183" t="n">
        <v>20</v>
      </c>
      <c r="E96" s="526" t="n">
        <v>0.505</v>
      </c>
      <c r="F96" s="495" t="n">
        <v>144</v>
      </c>
      <c r="G96" s="468">
        <f>IFERROR(SUMIF(Лист1!$A:$A,Лист3!$A96,Лист1!K:K)/$F96,0)</f>
        <v/>
      </c>
      <c r="H96" s="468">
        <f>IFERROR(SUMIF(Лист1!$A:$A,Лист3!$A96,Лист1!L:L)/$F96,0)</f>
        <v/>
      </c>
      <c r="I96" s="468">
        <f>IFERROR(SUMIF(Лист1!$A:$A,Лист3!$A96,Лист1!M:M)/$F96,0)</f>
        <v/>
      </c>
      <c r="J96" s="468">
        <f>IFERROR(SUMIF(Лист1!$A:$A,Лист3!$A96,Лист1!N:N)/$F96,0)</f>
        <v/>
      </c>
      <c r="K96" s="468">
        <f>IFERROR(SUMIF(Лист1!$A:$A,Лист3!$A96,Лист1!O:O)/$F96,0)</f>
        <v/>
      </c>
      <c r="L96" s="468">
        <f>IFERROR(SUMIF(Лист1!$A:$A,Лист3!$A96,Лист1!P:P)/$F96,0)</f>
        <v/>
      </c>
    </row>
    <row r="97" customFormat="1" s="144">
      <c r="A97" s="338" t="inlineStr">
        <is>
          <t>E-2MC-500-D20-X00-Y20</t>
        </is>
      </c>
      <c r="B97" s="185" t="inlineStr">
        <is>
          <t xml:space="preserve">Майонезный соус Махеевъ "Бургер-Соус" 50,5% </t>
        </is>
      </c>
      <c r="C97" s="272" t="inlineStr">
        <is>
          <t>200 г</t>
        </is>
      </c>
      <c r="D97" s="183" t="n">
        <v>20</v>
      </c>
      <c r="E97" s="526" t="n">
        <v>0.505</v>
      </c>
      <c r="F97" s="495" t="n">
        <v>144</v>
      </c>
      <c r="G97" s="468">
        <f>IFERROR(SUMIF(Лист1!$A:$A,Лист3!$A97,Лист1!K:K)/$F97,0)</f>
        <v/>
      </c>
      <c r="H97" s="468">
        <f>IFERROR(SUMIF(Лист1!$A:$A,Лист3!$A97,Лист1!L:L)/$F97,0)</f>
        <v/>
      </c>
      <c r="I97" s="468">
        <f>IFERROR(SUMIF(Лист1!$A:$A,Лист3!$A97,Лист1!M:M)/$F97,0)</f>
        <v/>
      </c>
      <c r="J97" s="468">
        <f>IFERROR(SUMIF(Лист1!$A:$A,Лист3!$A97,Лист1!N:N)/$F97,0)</f>
        <v/>
      </c>
      <c r="K97" s="468">
        <f>IFERROR(SUMIF(Лист1!$A:$A,Лист3!$A97,Лист1!O:O)/$F97,0)</f>
        <v/>
      </c>
      <c r="L97" s="468">
        <f>IFERROR(SUMIF(Лист1!$A:$A,Лист3!$A97,Лист1!P:P)/$F97,0)</f>
        <v/>
      </c>
    </row>
    <row r="98" customFormat="1" s="144">
      <c r="A98" s="338" t="inlineStr">
        <is>
          <t>E-2MC-501-D20-X00-Y20</t>
        </is>
      </c>
      <c r="B98" s="185" t="inlineStr">
        <is>
          <t>Майонезный соус Махеевъ "Сэндвич-Соус" 50,5% ДОЙ-ПАК с дозатором</t>
        </is>
      </c>
      <c r="C98" s="272" t="inlineStr">
        <is>
          <t>200 г</t>
        </is>
      </c>
      <c r="D98" s="183" t="n">
        <v>20</v>
      </c>
      <c r="E98" s="526" t="n">
        <v>0.505</v>
      </c>
      <c r="F98" s="495" t="n">
        <v>144</v>
      </c>
      <c r="G98" s="468">
        <f>IFERROR(SUMIF(Лист1!$A:$A,Лист3!$A98,Лист1!K:K)/$F98,0)</f>
        <v/>
      </c>
      <c r="H98" s="468">
        <f>IFERROR(SUMIF(Лист1!$A:$A,Лист3!$A98,Лист1!L:L)/$F98,0)</f>
        <v/>
      </c>
      <c r="I98" s="468">
        <f>IFERROR(SUMIF(Лист1!$A:$A,Лист3!$A98,Лист1!M:M)/$F98,0)</f>
        <v/>
      </c>
      <c r="J98" s="468">
        <f>IFERROR(SUMIF(Лист1!$A:$A,Лист3!$A98,Лист1!N:N)/$F98,0)</f>
        <v/>
      </c>
      <c r="K98" s="468">
        <f>IFERROR(SUMIF(Лист1!$A:$A,Лист3!$A98,Лист1!O:O)/$F98,0)</f>
        <v/>
      </c>
      <c r="L98" s="468">
        <f>IFERROR(SUMIF(Лист1!$A:$A,Лист3!$A98,Лист1!P:P)/$F98,0)</f>
        <v/>
      </c>
    </row>
    <row r="99" customFormat="1" s="144">
      <c r="A99" s="338" t="inlineStr">
        <is>
          <t>E-2MC-679-D20-X00-Y20</t>
        </is>
      </c>
      <c r="B99" s="185" t="inlineStr">
        <is>
          <t>Майонезный соус Махеевъ "Ядреный" 50,5% ДП 200 г  УП20</t>
        </is>
      </c>
      <c r="C99" s="272" t="inlineStr">
        <is>
          <t>200 г</t>
        </is>
      </c>
      <c r="D99" s="183" t="n">
        <v>20</v>
      </c>
      <c r="E99" s="526" t="n">
        <v>0.505</v>
      </c>
      <c r="F99" s="495" t="n">
        <v>144</v>
      </c>
      <c r="G99" s="468">
        <f>IFERROR(SUMIF(Лист1!$A:$A,Лист3!$A99,Лист1!K:K)/$F99,0)</f>
        <v/>
      </c>
      <c r="H99" s="468">
        <f>IFERROR(SUMIF(Лист1!$A:$A,Лист3!$A99,Лист1!L:L)/$F99,0)</f>
        <v/>
      </c>
      <c r="I99" s="468">
        <f>IFERROR(SUMIF(Лист1!$A:$A,Лист3!$A99,Лист1!M:M)/$F99,0)</f>
        <v/>
      </c>
      <c r="J99" s="468">
        <f>IFERROR(SUMIF(Лист1!$A:$A,Лист3!$A99,Лист1!N:N)/$F99,0)</f>
        <v/>
      </c>
      <c r="K99" s="468">
        <f>IFERROR(SUMIF(Лист1!$A:$A,Лист3!$A99,Лист1!O:O)/$F99,0)</f>
        <v/>
      </c>
      <c r="L99" s="468">
        <f>IFERROR(SUMIF(Лист1!$A:$A,Лист3!$A99,Лист1!P:P)/$F99,0)</f>
        <v/>
      </c>
    </row>
    <row r="100" customFormat="1" s="144">
      <c r="A100" s="338" t="inlineStr">
        <is>
          <t>E-2MC-680-D20-X00-Y20</t>
        </is>
      </c>
      <c r="B100" s="185" t="inlineStr">
        <is>
          <t>Майонезный соус Махеевъ "Острый" 50,5% ДП 200 г  УП20</t>
        </is>
      </c>
      <c r="C100" s="272" t="inlineStr">
        <is>
          <t>200 г</t>
        </is>
      </c>
      <c r="D100" s="183" t="n">
        <v>20</v>
      </c>
      <c r="E100" s="526" t="n">
        <v>0.505</v>
      </c>
      <c r="F100" s="495" t="n">
        <v>144</v>
      </c>
      <c r="G100" s="468">
        <f>IFERROR(SUMIF(Лист1!$A:$A,Лист3!$A100,Лист1!K:K)/$F100,0)</f>
        <v/>
      </c>
      <c r="H100" s="468">
        <f>IFERROR(SUMIF(Лист1!$A:$A,Лист3!$A100,Лист1!L:L)/$F100,0)</f>
        <v/>
      </c>
      <c r="I100" s="468">
        <f>IFERROR(SUMIF(Лист1!$A:$A,Лист3!$A100,Лист1!M:M)/$F100,0)</f>
        <v/>
      </c>
      <c r="J100" s="468">
        <f>IFERROR(SUMIF(Лист1!$A:$A,Лист3!$A100,Лист1!N:N)/$F100,0)</f>
        <v/>
      </c>
      <c r="K100" s="468">
        <f>IFERROR(SUMIF(Лист1!$A:$A,Лист3!$A100,Лист1!O:O)/$F100,0)</f>
        <v/>
      </c>
      <c r="L100" s="468">
        <f>IFERROR(SUMIF(Лист1!$A:$A,Лист3!$A100,Лист1!P:P)/$F100,0)</f>
        <v/>
      </c>
    </row>
    <row r="101" customFormat="1" s="144">
      <c r="A101" s="338" t="inlineStr">
        <is>
          <t>E-2MC-772-D20-X00-Y20</t>
        </is>
      </c>
      <c r="B101" s="185" t="inlineStr">
        <is>
          <t>Майонезный соус Махеевъ "Горчичный" 50,5% ДП 200 г  УП20</t>
        </is>
      </c>
      <c r="C101" s="272" t="inlineStr">
        <is>
          <t>200 г</t>
        </is>
      </c>
      <c r="D101" s="183" t="n">
        <v>20</v>
      </c>
      <c r="E101" s="526" t="n">
        <v>0.505</v>
      </c>
      <c r="F101" s="495" t="n">
        <v>144</v>
      </c>
      <c r="G101" s="468">
        <f>IFERROR(SUMIF(Лист1!$A:$A,Лист3!$A101,Лист1!K:K)/$F101,0)</f>
        <v/>
      </c>
      <c r="H101" s="468">
        <f>IFERROR(SUMIF(Лист1!$A:$A,Лист3!$A101,Лист1!L:L)/$F101,0)</f>
        <v/>
      </c>
      <c r="I101" s="468">
        <f>IFERROR(SUMIF(Лист1!$A:$A,Лист3!$A101,Лист1!M:M)/$F101,0)</f>
        <v/>
      </c>
      <c r="J101" s="468">
        <f>IFERROR(SUMIF(Лист1!$A:$A,Лист3!$A101,Лист1!N:N)/$F101,0)</f>
        <v/>
      </c>
      <c r="K101" s="468">
        <f>IFERROR(SUMIF(Лист1!$A:$A,Лист3!$A101,Лист1!O:O)/$F101,0)</f>
        <v/>
      </c>
      <c r="L101" s="468">
        <f>IFERROR(SUMIF(Лист1!$A:$A,Лист3!$A101,Лист1!P:P)/$F101,0)</f>
        <v/>
      </c>
    </row>
    <row r="102" customFormat="1" s="144">
      <c r="A102" s="338" t="inlineStr">
        <is>
          <t>E-2MC-533-D20-X00-Y20</t>
        </is>
      </c>
      <c r="B102" s="185" t="inlineStr">
        <is>
          <t xml:space="preserve">Соус Махеевъ "Тар-Тар" 25% ДП </t>
        </is>
      </c>
      <c r="C102" s="272" t="inlineStr">
        <is>
          <t>200 г</t>
        </is>
      </c>
      <c r="D102" s="183" t="n">
        <v>20</v>
      </c>
      <c r="E102" s="526" t="n">
        <v>0.505</v>
      </c>
      <c r="F102" s="495" t="n">
        <v>144</v>
      </c>
      <c r="G102" s="468">
        <f>IFERROR(SUMIF(Лист1!$A:$A,Лист3!$A102,Лист1!K:K)/$F102,0)</f>
        <v/>
      </c>
      <c r="H102" s="468">
        <f>IFERROR(SUMIF(Лист1!$A:$A,Лист3!$A102,Лист1!L:L)/$F102,0)</f>
        <v/>
      </c>
      <c r="I102" s="468">
        <f>IFERROR(SUMIF(Лист1!$A:$A,Лист3!$A102,Лист1!M:M)/$F102,0)</f>
        <v/>
      </c>
      <c r="J102" s="468">
        <f>IFERROR(SUMIF(Лист1!$A:$A,Лист3!$A102,Лист1!N:N)/$F102,0)</f>
        <v/>
      </c>
      <c r="K102" s="468">
        <f>IFERROR(SUMIF(Лист1!$A:$A,Лист3!$A102,Лист1!O:O)/$F102,0)</f>
        <v/>
      </c>
      <c r="L102" s="468">
        <f>IFERROR(SUMIF(Лист1!$A:$A,Лист3!$A102,Лист1!P:P)/$F102,0)</f>
        <v/>
      </c>
    </row>
    <row r="103" ht="16.5" customFormat="1" customHeight="1" s="144" thickBot="1">
      <c r="A103" s="338" t="n"/>
      <c r="B103" s="773" t="inlineStr">
        <is>
          <t>Соус майонезный "Постный"</t>
        </is>
      </c>
      <c r="C103" s="774" t="n"/>
      <c r="D103" s="84" t="n"/>
      <c r="E103" s="84" t="n"/>
      <c r="F103" s="84" t="n"/>
      <c r="G103" s="468">
        <f>IFERROR(SUMIF(Лист1!$A:$A,Лист3!$A103,Лист1!K:K)/$F103,0)</f>
        <v/>
      </c>
      <c r="H103" s="468">
        <f>IFERROR(SUMIF(Лист1!$A:$A,Лист3!$A103,Лист1!L:L)/$F103,0)</f>
        <v/>
      </c>
      <c r="I103" s="468">
        <f>IFERROR(SUMIF(Лист1!$A:$A,Лист3!$A103,Лист1!M:M)/$F103,0)</f>
        <v/>
      </c>
      <c r="J103" s="468">
        <f>IFERROR(SUMIF(Лист1!$A:$A,Лист3!$A103,Лист1!N:N)/$F103,0)</f>
        <v/>
      </c>
      <c r="K103" s="468">
        <f>IFERROR(SUMIF(Лист1!$A:$A,Лист3!$A103,Лист1!O:O)/$F103,0)</f>
        <v/>
      </c>
      <c r="L103" s="468">
        <f>IFERROR(SUMIF(Лист1!$A:$A,Лист3!$A103,Лист1!P:P)/$F103,0)</f>
        <v/>
      </c>
    </row>
    <row r="104" customFormat="1" s="144">
      <c r="A104" s="338" t="inlineStr">
        <is>
          <t>E-2MC-263-D19-X00-Y20</t>
        </is>
      </c>
      <c r="B104" s="99" t="inlineStr">
        <is>
          <t>Соус на основе растительных масел Махеевъ "Постный" ДОЙ-ПАК с дозатором</t>
        </is>
      </c>
      <c r="C104" s="874" t="inlineStr">
        <is>
          <t>190 г</t>
        </is>
      </c>
      <c r="D104" s="100" t="n">
        <v>20</v>
      </c>
      <c r="E104" s="190" t="n">
        <v>0.3</v>
      </c>
      <c r="F104" s="48" t="n">
        <v>144</v>
      </c>
      <c r="G104" s="468">
        <f>IFERROR(SUMIF(Лист1!$A:$A,Лист3!$A104,Лист1!K:K)/$F104,0)</f>
        <v/>
      </c>
      <c r="H104" s="468">
        <f>IFERROR(SUMIF(Лист1!$A:$A,Лист3!$A104,Лист1!L:L)/$F104,0)</f>
        <v/>
      </c>
      <c r="I104" s="468">
        <f>IFERROR(SUMIF(Лист1!$A:$A,Лист3!$A104,Лист1!M:M)/$F104,0)</f>
        <v/>
      </c>
      <c r="J104" s="468">
        <f>IFERROR(SUMIF(Лист1!$A:$A,Лист3!$A104,Лист1!N:N)/$F104,0)</f>
        <v/>
      </c>
      <c r="K104" s="468">
        <f>IFERROR(SUMIF(Лист1!$A:$A,Лист3!$A104,Лист1!O:O)/$F104,0)</f>
        <v/>
      </c>
      <c r="L104" s="468">
        <f>IFERROR(SUMIF(Лист1!$A:$A,Лист3!$A104,Лист1!P:P)/$F104,0)</f>
        <v/>
      </c>
    </row>
    <row r="105" ht="13.5" customFormat="1" customHeight="1" s="144" thickBot="1">
      <c r="A105" s="338" t="inlineStr">
        <is>
          <t>E-2MC-262-D39-X00-Y20</t>
        </is>
      </c>
      <c r="B105" s="101" t="inlineStr">
        <is>
          <t>Соус на основе растительных масел Махеевъ "Постный Провансаль" ДОЙ-ПАК с дозатором</t>
        </is>
      </c>
      <c r="C105" s="53" t="inlineStr">
        <is>
          <t>390 г</t>
        </is>
      </c>
      <c r="D105" s="102" t="n">
        <v>20</v>
      </c>
      <c r="E105" s="60" t="n">
        <v>0.3</v>
      </c>
      <c r="F105" s="35" t="n">
        <v>80</v>
      </c>
      <c r="G105" s="468">
        <f>IFERROR(SUMIF(Лист1!$A:$A,Лист3!$A105,Лист1!K:K)/$F105,0)</f>
        <v/>
      </c>
      <c r="H105" s="468">
        <f>IFERROR(SUMIF(Лист1!$A:$A,Лист3!$A105,Лист1!L:L)/$F105,0)</f>
        <v/>
      </c>
      <c r="I105" s="468">
        <f>IFERROR(SUMIF(Лист1!$A:$A,Лист3!$A105,Лист1!M:M)/$F105,0)</f>
        <v/>
      </c>
      <c r="J105" s="468">
        <f>IFERROR(SUMIF(Лист1!$A:$A,Лист3!$A105,Лист1!N:N)/$F105,0)</f>
        <v/>
      </c>
      <c r="K105" s="468">
        <f>IFERROR(SUMIF(Лист1!$A:$A,Лист3!$A105,Лист1!O:O)/$F105,0)</f>
        <v/>
      </c>
      <c r="L105" s="468">
        <f>IFERROR(SUMIF(Лист1!$A:$A,Лист3!$A105,Лист1!P:P)/$F105,0)</f>
        <v/>
      </c>
    </row>
    <row r="106" ht="13.5" customFormat="1" customHeight="1" s="144" thickBot="1">
      <c r="A106" s="338" t="n"/>
      <c r="B106" s="73" t="inlineStr">
        <is>
          <t>Порционная продукция "Махеевъ"</t>
        </is>
      </c>
      <c r="C106" s="921" t="n"/>
      <c r="D106" s="55" t="n"/>
      <c r="E106" s="55" t="n"/>
      <c r="F106" s="55" t="n"/>
      <c r="G106" s="468">
        <f>IFERROR(SUMIF(Лист1!$A:$A,Лист3!$A106,Лист1!K:K)/$F106,0)</f>
        <v/>
      </c>
      <c r="H106" s="468">
        <f>IFERROR(SUMIF(Лист1!$A:$A,Лист3!$A106,Лист1!L:L)/$F106,0)</f>
        <v/>
      </c>
      <c r="I106" s="468">
        <f>IFERROR(SUMIF(Лист1!$A:$A,Лист3!$A106,Лист1!M:M)/$F106,0)</f>
        <v/>
      </c>
      <c r="J106" s="468">
        <f>IFERROR(SUMIF(Лист1!$A:$A,Лист3!$A106,Лист1!N:N)/$F106,0)</f>
        <v/>
      </c>
      <c r="K106" s="468">
        <f>IFERROR(SUMIF(Лист1!$A:$A,Лист3!$A106,Лист1!O:O)/$F106,0)</f>
        <v/>
      </c>
      <c r="L106" s="468">
        <f>IFERROR(SUMIF(Лист1!$A:$A,Лист3!$A106,Лист1!P:P)/$F106,0)</f>
        <v/>
      </c>
    </row>
    <row r="107" customFormat="1" s="144">
      <c r="A107" s="338" t="inlineStr">
        <is>
          <t>E-2MC-329-P01-X00-Y52</t>
        </is>
      </c>
      <c r="B107" s="998" t="inlineStr">
        <is>
          <t>Майонезный соус "Провансаль" Махеевъ 40%</t>
        </is>
      </c>
      <c r="C107" s="874" t="inlineStr">
        <is>
          <t>10 г</t>
        </is>
      </c>
      <c r="D107" s="100" t="n">
        <v>120</v>
      </c>
      <c r="E107" s="1000" t="n">
        <v>0.4</v>
      </c>
      <c r="F107" s="494" t="n">
        <v>180</v>
      </c>
      <c r="G107" s="468">
        <f>IFERROR(SUMIF(Лист1!$A:$A,Лист3!$A107,Лист1!K:K)/$F107,0)</f>
        <v/>
      </c>
      <c r="H107" s="468">
        <f>IFERROR(SUMIF(Лист1!$A:$A,Лист3!$A107,Лист1!L:L)/$F107,0)</f>
        <v/>
      </c>
      <c r="I107" s="468">
        <f>IFERROR(SUMIF(Лист1!$A:$A,Лист3!$A107,Лист1!M:M)/$F107,0)</f>
        <v/>
      </c>
      <c r="J107" s="468">
        <f>IFERROR(SUMIF(Лист1!$A:$A,Лист3!$A107,Лист1!N:N)/$F107,0)</f>
        <v/>
      </c>
      <c r="K107" s="468">
        <f>IFERROR(SUMIF(Лист1!$A:$A,Лист3!$A107,Лист1!O:O)/$F107,0)</f>
        <v/>
      </c>
      <c r="L107" s="468">
        <f>IFERROR(SUMIF(Лист1!$A:$A,Лист3!$A107,Лист1!P:P)/$F107,0)</f>
        <v/>
      </c>
    </row>
    <row r="108" customFormat="1" s="144">
      <c r="A108" s="338" t="inlineStr">
        <is>
          <t>E-2MC-329-P01-X00-Y480</t>
        </is>
      </c>
      <c r="B108" s="922" t="inlineStr">
        <is>
          <t>Майонезный соус "Провансаль" Махеевъ 40%</t>
        </is>
      </c>
      <c r="C108" s="454" t="inlineStr">
        <is>
          <t>10 г</t>
        </is>
      </c>
      <c r="D108" s="923" t="n">
        <v>480</v>
      </c>
      <c r="E108" s="924" t="n">
        <v>0.4</v>
      </c>
      <c r="F108" s="926" t="n">
        <v>80</v>
      </c>
      <c r="G108" s="468">
        <f>IFERROR(SUMIF(Лист1!$A:$A,Лист3!$A108,Лист1!K:K)/$F108,0)</f>
        <v/>
      </c>
      <c r="H108" s="468">
        <f>IFERROR(SUMIF(Лист1!$A:$A,Лист3!$A108,Лист1!L:L)/$F108,0)</f>
        <v/>
      </c>
      <c r="I108" s="468">
        <f>IFERROR(SUMIF(Лист1!$A:$A,Лист3!$A108,Лист1!M:M)/$F108,0)</f>
        <v/>
      </c>
      <c r="J108" s="468">
        <f>IFERROR(SUMIF(Лист1!$A:$A,Лист3!$A108,Лист1!N:N)/$F108,0)</f>
        <v/>
      </c>
      <c r="K108" s="468">
        <f>IFERROR(SUMIF(Лист1!$A:$A,Лист3!$A108,Лист1!O:O)/$F108,0)</f>
        <v/>
      </c>
      <c r="L108" s="468">
        <f>IFERROR(SUMIF(Лист1!$A:$A,Лист3!$A108,Лист1!P:P)/$F108,0)</f>
        <v/>
      </c>
    </row>
    <row r="109" customFormat="1" s="144">
      <c r="A109" s="338" t="inlineStr">
        <is>
          <t>E-2MC-280-P01-X00-Y480</t>
        </is>
      </c>
      <c r="B109" s="602" t="inlineStr">
        <is>
          <t>Майонезный соус "Сырный" Махеевъ 25%</t>
        </is>
      </c>
      <c r="C109" s="603" t="inlineStr">
        <is>
          <t>10 г</t>
        </is>
      </c>
      <c r="D109" s="604" t="n">
        <v>480</v>
      </c>
      <c r="E109" s="605" t="n">
        <v>0.25</v>
      </c>
      <c r="F109" s="927" t="n">
        <v>80</v>
      </c>
      <c r="G109" s="468">
        <f>IFERROR(SUMIF(Лист1!$A:$A,Лист3!$A109,Лист1!K:K)/$F109,0)</f>
        <v/>
      </c>
      <c r="H109" s="468">
        <f>IFERROR(SUMIF(Лист1!$A:$A,Лист3!$A109,Лист1!L:L)/$F109,0)</f>
        <v/>
      </c>
      <c r="I109" s="468">
        <f>IFERROR(SUMIF(Лист1!$A:$A,Лист3!$A109,Лист1!M:M)/$F109,0)</f>
        <v/>
      </c>
      <c r="J109" s="468">
        <f>IFERROR(SUMIF(Лист1!$A:$A,Лист3!$A109,Лист1!N:N)/$F109,0)</f>
        <v/>
      </c>
      <c r="K109" s="468">
        <f>IFERROR(SUMIF(Лист1!$A:$A,Лист3!$A109,Лист1!O:O)/$F109,0)</f>
        <v/>
      </c>
      <c r="L109" s="468">
        <f>IFERROR(SUMIF(Лист1!$A:$A,Лист3!$A109,Лист1!P:P)/$F109,0)</f>
        <v/>
      </c>
    </row>
    <row r="110" customFormat="1" s="144">
      <c r="A110" s="338" t="inlineStr">
        <is>
          <t>E-1KH-284-P01-X00-Y52</t>
        </is>
      </c>
      <c r="B110" s="922" t="inlineStr">
        <is>
          <t>Кетчуп первой категории Махеевъ "Томатный"</t>
        </is>
      </c>
      <c r="C110" s="454" t="inlineStr">
        <is>
          <t>10 г</t>
        </is>
      </c>
      <c r="D110" s="923" t="n">
        <v>120</v>
      </c>
      <c r="E110" s="924" t="n"/>
      <c r="F110" s="926" t="n">
        <v>180</v>
      </c>
      <c r="G110" s="468">
        <f>IFERROR(SUMIF(Лист1!$A:$A,Лист3!$A110,Лист1!K:K)/$F110,0)</f>
        <v/>
      </c>
      <c r="H110" s="468">
        <f>IFERROR(SUMIF(Лист1!$A:$A,Лист3!$A110,Лист1!L:L)/$F110,0)</f>
        <v/>
      </c>
      <c r="I110" s="468">
        <f>IFERROR(SUMIF(Лист1!$A:$A,Лист3!$A110,Лист1!M:M)/$F110,0)</f>
        <v/>
      </c>
      <c r="J110" s="468">
        <f>IFERROR(SUMIF(Лист1!$A:$A,Лист3!$A110,Лист1!N:N)/$F110,0)</f>
        <v/>
      </c>
      <c r="K110" s="468">
        <f>IFERROR(SUMIF(Лист1!$A:$A,Лист3!$A110,Лист1!O:O)/$F110,0)</f>
        <v/>
      </c>
      <c r="L110" s="468">
        <f>IFERROR(SUMIF(Лист1!$A:$A,Лист3!$A110,Лист1!P:P)/$F110,0)</f>
        <v/>
      </c>
    </row>
    <row r="111" customFormat="1" s="144">
      <c r="A111" s="338" t="inlineStr">
        <is>
          <t>E-1KH-284-P01-X00-Y480</t>
        </is>
      </c>
      <c r="B111" s="922" t="inlineStr">
        <is>
          <t>Кетчуп первой категории Махеевъ "Томатный"</t>
        </is>
      </c>
      <c r="C111" s="454" t="inlineStr">
        <is>
          <t>10 г</t>
        </is>
      </c>
      <c r="D111" s="923" t="n">
        <v>480</v>
      </c>
      <c r="E111" s="924" t="n"/>
      <c r="F111" s="926" t="n">
        <v>80</v>
      </c>
      <c r="G111" s="468">
        <f>IFERROR(SUMIF(Лист1!$A:$A,Лист3!$A111,Лист1!K:K)/$F111,0)</f>
        <v/>
      </c>
      <c r="H111" s="468">
        <f>IFERROR(SUMIF(Лист1!$A:$A,Лист3!$A111,Лист1!L:L)/$F111,0)</f>
        <v/>
      </c>
      <c r="I111" s="468">
        <f>IFERROR(SUMIF(Лист1!$A:$A,Лист3!$A111,Лист1!M:M)/$F111,0)</f>
        <v/>
      </c>
      <c r="J111" s="468">
        <f>IFERROR(SUMIF(Лист1!$A:$A,Лист3!$A111,Лист1!N:N)/$F111,0)</f>
        <v/>
      </c>
      <c r="K111" s="468">
        <f>IFERROR(SUMIF(Лист1!$A:$A,Лист3!$A111,Лист1!O:O)/$F111,0)</f>
        <v/>
      </c>
      <c r="L111" s="468">
        <f>IFERROR(SUMIF(Лист1!$A:$A,Лист3!$A111,Лист1!P:P)/$F111,0)</f>
        <v/>
      </c>
    </row>
    <row r="112" customFormat="1" s="144">
      <c r="A112" s="338" t="inlineStr">
        <is>
          <t>E-1GO-205-P01-X00-Y52</t>
        </is>
      </c>
      <c r="B112" s="922" t="inlineStr">
        <is>
          <t>Горчица готовая "Русская"</t>
        </is>
      </c>
      <c r="C112" s="454" t="inlineStr">
        <is>
          <t>10 г</t>
        </is>
      </c>
      <c r="D112" s="923" t="n">
        <v>120</v>
      </c>
      <c r="E112" s="924" t="n"/>
      <c r="F112" s="926" t="n">
        <v>180</v>
      </c>
      <c r="G112" s="468">
        <f>IFERROR(SUMIF(Лист1!$A:$A,Лист3!$A112,Лист1!K:K)/$F112,0)</f>
        <v/>
      </c>
      <c r="H112" s="468">
        <f>IFERROR(SUMIF(Лист1!$A:$A,Лист3!$A112,Лист1!L:L)/$F112,0)</f>
        <v/>
      </c>
      <c r="I112" s="468">
        <f>IFERROR(SUMIF(Лист1!$A:$A,Лист3!$A112,Лист1!M:M)/$F112,0)</f>
        <v/>
      </c>
      <c r="J112" s="468">
        <f>IFERROR(SUMIF(Лист1!$A:$A,Лист3!$A112,Лист1!N:N)/$F112,0)</f>
        <v/>
      </c>
      <c r="K112" s="468">
        <f>IFERROR(SUMIF(Лист1!$A:$A,Лист3!$A112,Лист1!O:O)/$F112,0)</f>
        <v/>
      </c>
      <c r="L112" s="468">
        <f>IFERROR(SUMIF(Лист1!$A:$A,Лист3!$A112,Лист1!P:P)/$F112,0)</f>
        <v/>
      </c>
    </row>
    <row r="113" customFormat="1" s="144">
      <c r="A113" s="338" t="inlineStr">
        <is>
          <t>E-1GO-205-U10-X00-Y480</t>
        </is>
      </c>
      <c r="B113" s="922" t="inlineStr">
        <is>
          <t>Горчица готовая "Русская"</t>
        </is>
      </c>
      <c r="C113" s="454" t="inlineStr">
        <is>
          <t>10 г</t>
        </is>
      </c>
      <c r="D113" s="923" t="n">
        <v>480</v>
      </c>
      <c r="E113" s="924" t="n"/>
      <c r="F113" s="926" t="n">
        <v>80</v>
      </c>
      <c r="G113" s="468">
        <f>IFERROR(SUMIF(Лист1!$A:$A,Лист3!$A113,Лист1!K:K)/$F113,0)</f>
        <v/>
      </c>
      <c r="H113" s="468">
        <f>IFERROR(SUMIF(Лист1!$A:$A,Лист3!$A113,Лист1!L:L)/$F113,0)</f>
        <v/>
      </c>
      <c r="I113" s="468">
        <f>IFERROR(SUMIF(Лист1!$A:$A,Лист3!$A113,Лист1!M:M)/$F113,0)</f>
        <v/>
      </c>
      <c r="J113" s="468">
        <f>IFERROR(SUMIF(Лист1!$A:$A,Лист3!$A113,Лист1!N:N)/$F113,0)</f>
        <v/>
      </c>
      <c r="K113" s="468">
        <f>IFERROR(SUMIF(Лист1!$A:$A,Лист3!$A113,Лист1!O:O)/$F113,0)</f>
        <v/>
      </c>
      <c r="L113" s="468">
        <f>IFERROR(SUMIF(Лист1!$A:$A,Лист3!$A113,Лист1!P:P)/$F113,0)</f>
        <v/>
      </c>
    </row>
    <row r="114" customFormat="1" s="144">
      <c r="A114" s="338" t="inlineStr">
        <is>
          <t>E-1DZ-488-P38-X00-Y300</t>
        </is>
      </c>
      <c r="B114" s="922" t="inlineStr">
        <is>
          <t>Джем Махеевъ "Сливовый" ПУ 18 г  УП300</t>
        </is>
      </c>
      <c r="C114" s="454" t="inlineStr">
        <is>
          <t>18 г</t>
        </is>
      </c>
      <c r="D114" s="923" t="n">
        <v>300</v>
      </c>
      <c r="E114" s="924" t="n"/>
      <c r="F114" s="926" t="n">
        <v>80</v>
      </c>
      <c r="G114" s="468">
        <f>IFERROR(SUMIF(Лист1!$A:$A,Лист3!$A114,Лист1!K:K)/$F114,0)</f>
        <v/>
      </c>
      <c r="H114" s="468">
        <f>IFERROR(SUMIF(Лист1!$A:$A,Лист3!$A114,Лист1!L:L)/$F114,0)</f>
        <v/>
      </c>
      <c r="I114" s="468">
        <f>IFERROR(SUMIF(Лист1!$A:$A,Лист3!$A114,Лист1!M:M)/$F114,0)</f>
        <v/>
      </c>
      <c r="J114" s="468">
        <f>IFERROR(SUMIF(Лист1!$A:$A,Лист3!$A114,Лист1!N:N)/$F114,0)</f>
        <v/>
      </c>
      <c r="K114" s="468">
        <f>IFERROR(SUMIF(Лист1!$A:$A,Лист3!$A114,Лист1!O:O)/$F114,0)</f>
        <v/>
      </c>
      <c r="L114" s="468">
        <f>IFERROR(SUMIF(Лист1!$A:$A,Лист3!$A114,Лист1!P:P)/$F114,0)</f>
        <v/>
      </c>
    </row>
    <row r="115" customFormat="1" s="144">
      <c r="A115" s="338" t="n">
        <v>32101</v>
      </c>
      <c r="B115" s="602" t="inlineStr">
        <is>
          <t>Майонезный соус Махеевъ "Сметанный"</t>
        </is>
      </c>
      <c r="C115" s="603" t="inlineStr">
        <is>
          <t>25 г</t>
        </is>
      </c>
      <c r="D115" s="604" t="n">
        <v>108</v>
      </c>
      <c r="E115" s="605" t="n">
        <v>0.505</v>
      </c>
      <c r="F115" s="927" t="n">
        <v>140</v>
      </c>
      <c r="G115" s="468">
        <f>IFERROR(SUMIF(Лист1!$A:$A,Лист3!$A115,Лист1!K:K)/$F115,0)</f>
        <v/>
      </c>
      <c r="H115" s="468">
        <f>IFERROR(SUMIF(Лист1!$A:$A,Лист3!$A115,Лист1!L:L)/$F115,0)</f>
        <v/>
      </c>
      <c r="I115" s="468">
        <f>IFERROR(SUMIF(Лист1!$A:$A,Лист3!$A115,Лист1!M:M)/$F115,0)</f>
        <v/>
      </c>
      <c r="J115" s="468">
        <f>IFERROR(SUMIF(Лист1!$A:$A,Лист3!$A115,Лист1!N:N)/$F115,0)</f>
        <v/>
      </c>
      <c r="K115" s="468">
        <f>IFERROR(SUMIF(Лист1!$A:$A,Лист3!$A115,Лист1!O:O)/$F115,0)</f>
        <v/>
      </c>
      <c r="L115" s="468">
        <f>IFERROR(SUMIF(Лист1!$A:$A,Лист3!$A115,Лист1!P:P)/$F115,0)</f>
        <v/>
      </c>
    </row>
    <row r="116" customFormat="1" s="144">
      <c r="A116" s="338" t="n">
        <v>32102</v>
      </c>
      <c r="B116" s="602" t="inlineStr">
        <is>
          <t>Майонезный соус Махеевъ "Сырный"</t>
        </is>
      </c>
      <c r="C116" s="603" t="inlineStr">
        <is>
          <t>25 г</t>
        </is>
      </c>
      <c r="D116" s="604" t="n">
        <v>108</v>
      </c>
      <c r="E116" s="605" t="n">
        <v>0.505</v>
      </c>
      <c r="F116" s="927" t="n">
        <v>140</v>
      </c>
      <c r="G116" s="468">
        <f>IFERROR(SUMIF(Лист1!$A:$A,Лист3!$A116,Лист1!K:K)/$F116,0)</f>
        <v/>
      </c>
      <c r="H116" s="468">
        <f>IFERROR(SUMIF(Лист1!$A:$A,Лист3!$A116,Лист1!L:L)/$F116,0)</f>
        <v/>
      </c>
      <c r="I116" s="468">
        <f>IFERROR(SUMIF(Лист1!$A:$A,Лист3!$A116,Лист1!M:M)/$F116,0)</f>
        <v/>
      </c>
      <c r="J116" s="468">
        <f>IFERROR(SUMIF(Лист1!$A:$A,Лист3!$A116,Лист1!N:N)/$F116,0)</f>
        <v/>
      </c>
      <c r="K116" s="468">
        <f>IFERROR(SUMIF(Лист1!$A:$A,Лист3!$A116,Лист1!O:O)/$F116,0)</f>
        <v/>
      </c>
      <c r="L116" s="468">
        <f>IFERROR(SUMIF(Лист1!$A:$A,Лист3!$A116,Лист1!P:P)/$F116,0)</f>
        <v/>
      </c>
    </row>
    <row r="117" ht="13.5" customFormat="1" customHeight="1" s="144" thickBot="1">
      <c r="A117" s="338" t="n">
        <v>32103</v>
      </c>
      <c r="B117" s="602" t="inlineStr">
        <is>
          <t>Майонезный соус Махеевъ "Чесночный"</t>
        </is>
      </c>
      <c r="C117" s="603" t="inlineStr">
        <is>
          <t>25 г</t>
        </is>
      </c>
      <c r="D117" s="604" t="n">
        <v>108</v>
      </c>
      <c r="E117" s="605" t="n">
        <v>0.505</v>
      </c>
      <c r="F117" s="927" t="n">
        <v>140</v>
      </c>
      <c r="G117" s="468">
        <f>IFERROR(SUMIF(Лист1!$A:$A,Лист3!$A117,Лист1!K:K)/$F117,0)</f>
        <v/>
      </c>
      <c r="H117" s="468">
        <f>IFERROR(SUMIF(Лист1!$A:$A,Лист3!$A117,Лист1!L:L)/$F117,0)</f>
        <v/>
      </c>
      <c r="I117" s="468">
        <f>IFERROR(SUMIF(Лист1!$A:$A,Лист3!$A117,Лист1!M:M)/$F117,0)</f>
        <v/>
      </c>
      <c r="J117" s="468">
        <f>IFERROR(SUMIF(Лист1!$A:$A,Лист3!$A117,Лист1!N:N)/$F117,0)</f>
        <v/>
      </c>
      <c r="K117" s="468">
        <f>IFERROR(SUMIF(Лист1!$A:$A,Лист3!$A117,Лист1!O:O)/$F117,0)</f>
        <v/>
      </c>
      <c r="L117" s="468">
        <f>IFERROR(SUMIF(Лист1!$A:$A,Лист3!$A117,Лист1!P:P)/$F117,0)</f>
        <v/>
      </c>
    </row>
    <row r="118" ht="13.5" customFormat="1" customHeight="1" s="144" thickBot="1">
      <c r="A118" s="338" t="n"/>
      <c r="B118" s="73" t="inlineStr">
        <is>
          <t>Кетчуп  в ассортименте</t>
        </is>
      </c>
      <c r="C118" s="928" t="n"/>
      <c r="D118" s="929" t="n"/>
      <c r="E118" s="929" t="n"/>
      <c r="F118" s="930" t="n"/>
      <c r="G118" s="468">
        <f>IFERROR(SUMIF(Лист1!$A:$A,Лист3!$A118,Лист1!K:K)/$F118,0)</f>
        <v/>
      </c>
      <c r="H118" s="468">
        <f>IFERROR(SUMIF(Лист1!$A:$A,Лист3!$A118,Лист1!L:L)/$F118,0)</f>
        <v/>
      </c>
      <c r="I118" s="468">
        <f>IFERROR(SUMIF(Лист1!$A:$A,Лист3!$A118,Лист1!M:M)/$F118,0)</f>
        <v/>
      </c>
      <c r="J118" s="468">
        <f>IFERROR(SUMIF(Лист1!$A:$A,Лист3!$A118,Лист1!N:N)/$F118,0)</f>
        <v/>
      </c>
      <c r="K118" s="468">
        <f>IFERROR(SUMIF(Лист1!$A:$A,Лист3!$A118,Лист1!O:O)/$F118,0)</f>
        <v/>
      </c>
      <c r="L118" s="468">
        <f>IFERROR(SUMIF(Лист1!$A:$A,Лист3!$A118,Лист1!P:P)/$F118,0)</f>
        <v/>
      </c>
    </row>
    <row r="119" customFormat="1" s="144">
      <c r="A119" s="338" t="inlineStr">
        <is>
          <t>E-1KH-622-D26-X00-Y16</t>
        </is>
      </c>
      <c r="B119" s="787" t="inlineStr">
        <is>
          <t xml:space="preserve">Кетчуп Махеевъ "Томатный Традиционный" ДП  </t>
        </is>
      </c>
      <c r="C119" s="236" t="inlineStr">
        <is>
          <t>260 г</t>
        </is>
      </c>
      <c r="D119" s="237" t="n">
        <v>16</v>
      </c>
      <c r="E119" s="237" t="inlineStr">
        <is>
          <t>12 месяцев</t>
        </is>
      </c>
      <c r="F119" s="478" t="n">
        <v>144</v>
      </c>
      <c r="G119" s="468">
        <f>IFERROR(SUMIF(Лист1!$A:$A,Лист3!$A119,Лист1!K:K)/$F119,0)</f>
        <v/>
      </c>
      <c r="H119" s="468">
        <f>IFERROR(SUMIF(Лист1!$A:$A,Лист3!$A119,Лист1!L:L)/$F119,0)</f>
        <v/>
      </c>
      <c r="I119" s="468">
        <f>IFERROR(SUMIF(Лист1!$A:$A,Лист3!$A119,Лист1!M:M)/$F119,0)</f>
        <v/>
      </c>
      <c r="J119" s="468">
        <f>IFERROR(SUMIF(Лист1!$A:$A,Лист3!$A119,Лист1!N:N)/$F119,0)</f>
        <v/>
      </c>
      <c r="K119" s="468">
        <f>IFERROR(SUMIF(Лист1!$A:$A,Лист3!$A119,Лист1!O:O)/$F119,0)</f>
        <v/>
      </c>
      <c r="L119" s="468">
        <f>IFERROR(SUMIF(Лист1!$A:$A,Лист3!$A119,Лист1!P:P)/$F119,0)</f>
        <v/>
      </c>
    </row>
    <row r="120" customFormat="1" s="144">
      <c r="A120" s="338" t="inlineStr">
        <is>
          <t>E-1KH-623-D26-X00-Y16</t>
        </is>
      </c>
      <c r="B120" s="788" t="inlineStr">
        <is>
          <t xml:space="preserve">Кетчуп Махеевъ "Для Гриля и Шашлыка" ДП </t>
        </is>
      </c>
      <c r="C120" s="784" t="inlineStr">
        <is>
          <t>260 г</t>
        </is>
      </c>
      <c r="D120" s="785" t="n">
        <v>16</v>
      </c>
      <c r="E120" s="785" t="inlineStr">
        <is>
          <t>12 месяцев</t>
        </is>
      </c>
      <c r="F120" s="786" t="n">
        <v>144</v>
      </c>
      <c r="G120" s="468">
        <f>IFERROR(SUMIF(Лист1!$A:$A,Лист3!$A120,Лист1!K:K)/$F120,0)</f>
        <v/>
      </c>
      <c r="H120" s="468">
        <f>IFERROR(SUMIF(Лист1!$A:$A,Лист3!$A120,Лист1!L:L)/$F120,0)</f>
        <v/>
      </c>
      <c r="I120" s="468">
        <f>IFERROR(SUMIF(Лист1!$A:$A,Лист3!$A120,Лист1!M:M)/$F120,0)</f>
        <v/>
      </c>
      <c r="J120" s="468">
        <f>IFERROR(SUMIF(Лист1!$A:$A,Лист3!$A120,Лист1!N:N)/$F120,0)</f>
        <v/>
      </c>
      <c r="K120" s="468">
        <f>IFERROR(SUMIF(Лист1!$A:$A,Лист3!$A120,Лист1!O:O)/$F120,0)</f>
        <v/>
      </c>
      <c r="L120" s="468">
        <f>IFERROR(SUMIF(Лист1!$A:$A,Лист3!$A120,Лист1!P:P)/$F120,0)</f>
        <v/>
      </c>
    </row>
    <row r="121" customFormat="1" s="144">
      <c r="A121" s="338" t="inlineStr">
        <is>
          <t>E-1KH-295-D30-X00-Y16</t>
        </is>
      </c>
      <c r="B121" s="783" t="inlineStr">
        <is>
          <t>Пакет Дой-пак с дозатором, Шашлычный</t>
        </is>
      </c>
      <c r="C121" s="784" t="inlineStr">
        <is>
          <t>300 г</t>
        </is>
      </c>
      <c r="D121" s="785" t="n">
        <v>16</v>
      </c>
      <c r="E121" s="785" t="inlineStr">
        <is>
          <t>12 месяцев</t>
        </is>
      </c>
      <c r="F121" s="786" t="n">
        <v>144</v>
      </c>
      <c r="G121" s="468">
        <f>IFERROR(SUMIF(Лист1!$A:$A,Лист3!$A121,Лист1!K:K)/$F121,0)</f>
        <v/>
      </c>
      <c r="H121" s="468">
        <f>IFERROR(SUMIF(Лист1!$A:$A,Лист3!$A121,Лист1!L:L)/$F121,0)</f>
        <v/>
      </c>
      <c r="I121" s="468">
        <f>IFERROR(SUMIF(Лист1!$A:$A,Лист3!$A121,Лист1!M:M)/$F121,0)</f>
        <v/>
      </c>
      <c r="J121" s="468">
        <f>IFERROR(SUMIF(Лист1!$A:$A,Лист3!$A121,Лист1!N:N)/$F121,0)</f>
        <v/>
      </c>
      <c r="K121" s="468">
        <f>IFERROR(SUMIF(Лист1!$A:$A,Лист3!$A121,Лист1!O:O)/$F121,0)</f>
        <v/>
      </c>
      <c r="L121" s="468">
        <f>IFERROR(SUMIF(Лист1!$A:$A,Лист3!$A121,Лист1!P:P)/$F121,0)</f>
        <v/>
      </c>
    </row>
    <row r="122" customFormat="1" s="144">
      <c r="A122" s="338" t="inlineStr">
        <is>
          <t>E-1KH-249-D30-X00-Y16</t>
        </is>
      </c>
      <c r="B122" s="654" t="inlineStr">
        <is>
          <t>Пакет Дой-пак с дозатором, Лечо</t>
        </is>
      </c>
      <c r="C122" s="239" t="inlineStr">
        <is>
          <t>300 г</t>
        </is>
      </c>
      <c r="D122" s="240" t="n">
        <v>16</v>
      </c>
      <c r="E122" s="240" t="inlineStr">
        <is>
          <t>12 месяцев</t>
        </is>
      </c>
      <c r="F122" s="479" t="n">
        <v>144</v>
      </c>
      <c r="G122" s="468">
        <f>IFERROR(SUMIF(Лист1!$A:$A,Лист3!$A122,Лист1!K:K)/$F122,0)</f>
        <v/>
      </c>
      <c r="H122" s="468">
        <f>IFERROR(SUMIF(Лист1!$A:$A,Лист3!$A122,Лист1!L:L)/$F122,0)</f>
        <v/>
      </c>
      <c r="I122" s="468">
        <f>IFERROR(SUMIF(Лист1!$A:$A,Лист3!$A122,Лист1!M:M)/$F122,0)</f>
        <v/>
      </c>
      <c r="J122" s="468">
        <f>IFERROR(SUMIF(Лист1!$A:$A,Лист3!$A122,Лист1!N:N)/$F122,0)</f>
        <v/>
      </c>
      <c r="K122" s="468">
        <f>IFERROR(SUMIF(Лист1!$A:$A,Лист3!$A122,Лист1!O:O)/$F122,0)</f>
        <v/>
      </c>
      <c r="L122" s="468">
        <f>IFERROR(SUMIF(Лист1!$A:$A,Лист3!$A122,Лист1!P:P)/$F122,0)</f>
        <v/>
      </c>
    </row>
    <row r="123" customFormat="1" s="144">
      <c r="A123" s="338" t="inlineStr">
        <is>
          <t>E-1KH-291-D30-X00-Y16</t>
        </is>
      </c>
      <c r="B123" s="654" t="inlineStr">
        <is>
          <t xml:space="preserve">Пакет Дой-пак с дозатором, Чили            </t>
        </is>
      </c>
      <c r="C123" s="239" t="inlineStr">
        <is>
          <t>300 г</t>
        </is>
      </c>
      <c r="D123" s="240" t="n">
        <v>16</v>
      </c>
      <c r="E123" s="240" t="inlineStr">
        <is>
          <t>12 месяцев</t>
        </is>
      </c>
      <c r="F123" s="479" t="n">
        <v>144</v>
      </c>
      <c r="G123" s="468">
        <f>IFERROR(SUMIF(Лист1!$A:$A,Лист3!$A123,Лист1!K:K)/$F123,0)</f>
        <v/>
      </c>
      <c r="H123" s="468">
        <f>IFERROR(SUMIF(Лист1!$A:$A,Лист3!$A123,Лист1!L:L)/$F123,0)</f>
        <v/>
      </c>
      <c r="I123" s="468">
        <f>IFERROR(SUMIF(Лист1!$A:$A,Лист3!$A123,Лист1!M:M)/$F123,0)</f>
        <v/>
      </c>
      <c r="J123" s="468">
        <f>IFERROR(SUMIF(Лист1!$A:$A,Лист3!$A123,Лист1!N:N)/$F123,0)</f>
        <v/>
      </c>
      <c r="K123" s="468">
        <f>IFERROR(SUMIF(Лист1!$A:$A,Лист3!$A123,Лист1!O:O)/$F123,0)</f>
        <v/>
      </c>
      <c r="L123" s="468">
        <f>IFERROR(SUMIF(Лист1!$A:$A,Лист3!$A123,Лист1!P:P)/$F123,0)</f>
        <v/>
      </c>
    </row>
    <row r="124" customFormat="1" s="144">
      <c r="A124" s="338" t="inlineStr">
        <is>
          <t>E-1KH-284-D30-X00-Y16</t>
        </is>
      </c>
      <c r="B124" s="654" t="inlineStr">
        <is>
          <t>Пакет Дой-пак с дозатором Томатный</t>
        </is>
      </c>
      <c r="C124" s="239" t="inlineStr">
        <is>
          <t>300 г</t>
        </is>
      </c>
      <c r="D124" s="240" t="n">
        <v>16</v>
      </c>
      <c r="E124" s="240" t="inlineStr">
        <is>
          <t>12 месяцев</t>
        </is>
      </c>
      <c r="F124" s="479" t="n">
        <v>144</v>
      </c>
      <c r="G124" s="468">
        <f>IFERROR(SUMIF(Лист1!$A:$A,Лист3!$A124,Лист1!K:K)/$F124,0)</f>
        <v/>
      </c>
      <c r="H124" s="468">
        <f>IFERROR(SUMIF(Лист1!$A:$A,Лист3!$A124,Лист1!L:L)/$F124,0)</f>
        <v/>
      </c>
      <c r="I124" s="468">
        <f>IFERROR(SUMIF(Лист1!$A:$A,Лист3!$A124,Лист1!M:M)/$F124,0)</f>
        <v/>
      </c>
      <c r="J124" s="468">
        <f>IFERROR(SUMIF(Лист1!$A:$A,Лист3!$A124,Лист1!N:N)/$F124,0)</f>
        <v/>
      </c>
      <c r="K124" s="468">
        <f>IFERROR(SUMIF(Лист1!$A:$A,Лист3!$A124,Лист1!O:O)/$F124,0)</f>
        <v/>
      </c>
      <c r="L124" s="468">
        <f>IFERROR(SUMIF(Лист1!$A:$A,Лист3!$A124,Лист1!P:P)/$F124,0)</f>
        <v/>
      </c>
    </row>
    <row r="125" customFormat="1" s="144">
      <c r="A125" s="338" t="inlineStr">
        <is>
          <t>E-1KH-364-D30-X00-Y16</t>
        </is>
      </c>
      <c r="B125" s="654" t="inlineStr">
        <is>
          <t>Пакет Дой-пак с дозатором  "Томатный без сахара и крахмала"</t>
        </is>
      </c>
      <c r="C125" s="239" t="inlineStr">
        <is>
          <t>300 г</t>
        </is>
      </c>
      <c r="D125" s="240" t="n">
        <v>16</v>
      </c>
      <c r="E125" s="240" t="inlineStr">
        <is>
          <t>12 месяцев</t>
        </is>
      </c>
      <c r="F125" s="479" t="n">
        <v>144</v>
      </c>
      <c r="G125" s="468">
        <f>IFERROR(SUMIF(Лист1!$A:$A,Лист3!$A125,Лист1!K:K)/$F125,0)</f>
        <v/>
      </c>
      <c r="H125" s="468">
        <f>IFERROR(SUMIF(Лист1!$A:$A,Лист3!$A125,Лист1!L:L)/$F125,0)</f>
        <v/>
      </c>
      <c r="I125" s="468">
        <f>IFERROR(SUMIF(Лист1!$A:$A,Лист3!$A125,Лист1!M:M)/$F125,0)</f>
        <v/>
      </c>
      <c r="J125" s="468">
        <f>IFERROR(SUMIF(Лист1!$A:$A,Лист3!$A125,Лист1!N:N)/$F125,0)</f>
        <v/>
      </c>
      <c r="K125" s="468">
        <f>IFERROR(SUMIF(Лист1!$A:$A,Лист3!$A125,Лист1!O:O)/$F125,0)</f>
        <v/>
      </c>
      <c r="L125" s="468">
        <f>IFERROR(SUMIF(Лист1!$A:$A,Лист3!$A125,Лист1!P:P)/$F125,0)</f>
        <v/>
      </c>
    </row>
    <row r="126" ht="13.5" customFormat="1" customHeight="1" s="144">
      <c r="A126" s="338" t="inlineStr">
        <is>
          <t>E-1KH-233-D30-X00-Y16</t>
        </is>
      </c>
      <c r="B126" s="654" t="inlineStr">
        <is>
          <t xml:space="preserve">Пакет Дой-пак с дозатором, Болгарский      </t>
        </is>
      </c>
      <c r="C126" s="239" t="inlineStr">
        <is>
          <t>300 г</t>
        </is>
      </c>
      <c r="D126" s="240" t="n">
        <v>16</v>
      </c>
      <c r="E126" s="240" t="inlineStr">
        <is>
          <t>12 месяцев</t>
        </is>
      </c>
      <c r="F126" s="479" t="n">
        <v>144</v>
      </c>
      <c r="G126" s="468">
        <f>IFERROR(SUMIF(Лист1!$A:$A,Лист3!$A126,Лист1!K:K)/$F126,0)</f>
        <v/>
      </c>
      <c r="H126" s="468">
        <f>IFERROR(SUMIF(Лист1!$A:$A,Лист3!$A126,Лист1!L:L)/$F126,0)</f>
        <v/>
      </c>
      <c r="I126" s="468">
        <f>IFERROR(SUMIF(Лист1!$A:$A,Лист3!$A126,Лист1!M:M)/$F126,0)</f>
        <v/>
      </c>
      <c r="J126" s="468">
        <f>IFERROR(SUMIF(Лист1!$A:$A,Лист3!$A126,Лист1!N:N)/$F126,0)</f>
        <v/>
      </c>
      <c r="K126" s="468">
        <f>IFERROR(SUMIF(Лист1!$A:$A,Лист3!$A126,Лист1!O:O)/$F126,0)</f>
        <v/>
      </c>
      <c r="L126" s="468">
        <f>IFERROR(SUMIF(Лист1!$A:$A,Лист3!$A126,Лист1!P:P)/$F126,0)</f>
        <v/>
      </c>
    </row>
    <row r="127" customFormat="1" s="144">
      <c r="A127" s="338" t="inlineStr">
        <is>
          <t>E-1KH-281-D30-X00-Y16</t>
        </is>
      </c>
      <c r="B127" s="654" t="inlineStr">
        <is>
          <t>Пакет Дой-пак с дозатором, Татарский</t>
        </is>
      </c>
      <c r="C127" s="239" t="inlineStr">
        <is>
          <t>300 г</t>
        </is>
      </c>
      <c r="D127" s="240" t="n">
        <v>16</v>
      </c>
      <c r="E127" s="240" t="inlineStr">
        <is>
          <t>12 месяцев</t>
        </is>
      </c>
      <c r="F127" s="479" t="n">
        <v>144</v>
      </c>
      <c r="G127" s="468">
        <f>IFERROR(SUMIF(Лист1!$A:$A,Лист3!$A127,Лист1!K:K)/$F127,0)</f>
        <v/>
      </c>
      <c r="H127" s="468">
        <f>IFERROR(SUMIF(Лист1!$A:$A,Лист3!$A127,Лист1!L:L)/$F127,0)</f>
        <v/>
      </c>
      <c r="I127" s="468">
        <f>IFERROR(SUMIF(Лист1!$A:$A,Лист3!$A127,Лист1!M:M)/$F127,0)</f>
        <v/>
      </c>
      <c r="J127" s="468">
        <f>IFERROR(SUMIF(Лист1!$A:$A,Лист3!$A127,Лист1!N:N)/$F127,0)</f>
        <v/>
      </c>
      <c r="K127" s="468">
        <f>IFERROR(SUMIF(Лист1!$A:$A,Лист3!$A127,Лист1!O:O)/$F127,0)</f>
        <v/>
      </c>
      <c r="L127" s="468">
        <f>IFERROR(SUMIF(Лист1!$A:$A,Лист3!$A127,Лист1!P:P)/$F127,0)</f>
        <v/>
      </c>
    </row>
    <row r="128" customFormat="1" s="144">
      <c r="A128" s="338" t="inlineStr">
        <is>
          <t>E-1KH-247-D30-X00-Y16</t>
        </is>
      </c>
      <c r="B128" s="654" t="inlineStr">
        <is>
          <t>Пакет Дой-пак с дозатором, Краснодарский</t>
        </is>
      </c>
      <c r="C128" s="239" t="inlineStr">
        <is>
          <t>300 г</t>
        </is>
      </c>
      <c r="D128" s="240" t="n">
        <v>16</v>
      </c>
      <c r="E128" s="240" t="inlineStr">
        <is>
          <t>12 месяцев</t>
        </is>
      </c>
      <c r="F128" s="479" t="n">
        <v>144</v>
      </c>
      <c r="G128" s="468">
        <f>IFERROR(SUMIF(Лист1!$A:$A,Лист3!$A128,Лист1!K:K)/$F128,0)</f>
        <v/>
      </c>
      <c r="H128" s="468">
        <f>IFERROR(SUMIF(Лист1!$A:$A,Лист3!$A128,Лист1!L:L)/$F128,0)</f>
        <v/>
      </c>
      <c r="I128" s="468">
        <f>IFERROR(SUMIF(Лист1!$A:$A,Лист3!$A128,Лист1!M:M)/$F128,0)</f>
        <v/>
      </c>
      <c r="J128" s="468">
        <f>IFERROR(SUMIF(Лист1!$A:$A,Лист3!$A128,Лист1!N:N)/$F128,0)</f>
        <v/>
      </c>
      <c r="K128" s="468">
        <f>IFERROR(SUMIF(Лист1!$A:$A,Лист3!$A128,Лист1!O:O)/$F128,0)</f>
        <v/>
      </c>
      <c r="L128" s="468">
        <f>IFERROR(SUMIF(Лист1!$A:$A,Лист3!$A128,Лист1!P:P)/$F128,0)</f>
        <v/>
      </c>
    </row>
    <row r="129" customFormat="1" s="144">
      <c r="A129" s="338" t="inlineStr">
        <is>
          <t>E-1KH-271-D30-X00-Y16</t>
        </is>
      </c>
      <c r="B129" s="654" t="inlineStr">
        <is>
          <t xml:space="preserve">Пакет Дой-пак с дозатором, Русский      </t>
        </is>
      </c>
      <c r="C129" s="239" t="inlineStr">
        <is>
          <t>300 г</t>
        </is>
      </c>
      <c r="D129" s="240" t="n">
        <v>16</v>
      </c>
      <c r="E129" s="240" t="inlineStr">
        <is>
          <t>12 месяцев</t>
        </is>
      </c>
      <c r="F129" s="479" t="n">
        <v>144</v>
      </c>
      <c r="G129" s="468">
        <f>IFERROR(SUMIF(Лист1!$A:$A,Лист3!$A129,Лист1!K:K)/$F129,0)</f>
        <v/>
      </c>
      <c r="H129" s="468">
        <f>IFERROR(SUMIF(Лист1!$A:$A,Лист3!$A129,Лист1!L:L)/$F129,0)</f>
        <v/>
      </c>
      <c r="I129" s="468">
        <f>IFERROR(SUMIF(Лист1!$A:$A,Лист3!$A129,Лист1!M:M)/$F129,0)</f>
        <v/>
      </c>
      <c r="J129" s="468">
        <f>IFERROR(SUMIF(Лист1!$A:$A,Лист3!$A129,Лист1!N:N)/$F129,0)</f>
        <v/>
      </c>
      <c r="K129" s="468">
        <f>IFERROR(SUMIF(Лист1!$A:$A,Лист3!$A129,Лист1!O:O)/$F129,0)</f>
        <v/>
      </c>
      <c r="L129" s="468">
        <f>IFERROR(SUMIF(Лист1!$A:$A,Лист3!$A129,Лист1!P:P)/$F129,0)</f>
        <v/>
      </c>
    </row>
    <row r="130" customFormat="1" s="144">
      <c r="A130" s="338" t="inlineStr">
        <is>
          <t>E-1KH-327-D30-X00-Y16</t>
        </is>
      </c>
      <c r="B130" s="654" t="inlineStr">
        <is>
          <t xml:space="preserve">Пакет Дой-пак с дозатором, Русский      </t>
        </is>
      </c>
      <c r="C130" s="239" t="inlineStr">
        <is>
          <t>300 г</t>
        </is>
      </c>
      <c r="D130" s="240" t="n">
        <v>16</v>
      </c>
      <c r="E130" s="240" t="inlineStr">
        <is>
          <t>12 месяцев</t>
        </is>
      </c>
      <c r="F130" s="479" t="n">
        <v>144</v>
      </c>
      <c r="G130" s="468">
        <f>IFERROR(SUMIF(Лист1!$A:$A,Лист3!$A130,Лист1!K:K)/$F130,0)</f>
        <v/>
      </c>
      <c r="H130" s="468">
        <f>IFERROR(SUMIF(Лист1!$A:$A,Лист3!$A130,Лист1!L:L)/$F130,0)</f>
        <v/>
      </c>
      <c r="I130" s="468">
        <f>IFERROR(SUMIF(Лист1!$A:$A,Лист3!$A130,Лист1!M:M)/$F130,0)</f>
        <v/>
      </c>
      <c r="J130" s="468">
        <f>IFERROR(SUMIF(Лист1!$A:$A,Лист3!$A130,Лист1!N:N)/$F130,0)</f>
        <v/>
      </c>
      <c r="K130" s="468">
        <f>IFERROR(SUMIF(Лист1!$A:$A,Лист3!$A130,Лист1!O:O)/$F130,0)</f>
        <v/>
      </c>
      <c r="L130" s="468">
        <f>IFERROR(SUMIF(Лист1!$A:$A,Лист3!$A130,Лист1!P:P)/$F130,0)</f>
        <v/>
      </c>
    </row>
    <row r="131" customFormat="1" s="144">
      <c r="A131" s="338" t="inlineStr">
        <is>
          <t>E-1KH-356-D30-X00-Y16</t>
        </is>
      </c>
      <c r="B131" s="654" t="inlineStr">
        <is>
          <t xml:space="preserve">Пакет Дой-пак с дозатором, с Аджикой и Кумином  </t>
        </is>
      </c>
      <c r="C131" s="239" t="inlineStr">
        <is>
          <t>300 г</t>
        </is>
      </c>
      <c r="D131" s="240" t="n">
        <v>16</v>
      </c>
      <c r="E131" s="240" t="inlineStr">
        <is>
          <t>12 месяцев</t>
        </is>
      </c>
      <c r="F131" s="479" t="n">
        <v>144</v>
      </c>
      <c r="G131" s="468">
        <f>IFERROR(SUMIF(Лист1!$A:$A,Лист3!$A131,Лист1!K:K)/$F131,0)</f>
        <v/>
      </c>
      <c r="H131" s="468">
        <f>IFERROR(SUMIF(Лист1!$A:$A,Лист3!$A131,Лист1!L:L)/$F131,0)</f>
        <v/>
      </c>
      <c r="I131" s="468">
        <f>IFERROR(SUMIF(Лист1!$A:$A,Лист3!$A131,Лист1!M:M)/$F131,0)</f>
        <v/>
      </c>
      <c r="J131" s="468">
        <f>IFERROR(SUMIF(Лист1!$A:$A,Лист3!$A131,Лист1!N:N)/$F131,0)</f>
        <v/>
      </c>
      <c r="K131" s="468">
        <f>IFERROR(SUMIF(Лист1!$A:$A,Лист3!$A131,Лист1!O:O)/$F131,0)</f>
        <v/>
      </c>
      <c r="L131" s="468">
        <f>IFERROR(SUMIF(Лист1!$A:$A,Лист3!$A131,Лист1!P:P)/$F131,0)</f>
        <v/>
      </c>
    </row>
    <row r="132" customFormat="1" s="144">
      <c r="A132" s="338" t="inlineStr">
        <is>
          <t>E-1KH-315-D30-X00-Y16</t>
        </is>
      </c>
      <c r="B132" s="654" t="inlineStr">
        <is>
          <t>Пакет Дой-пак с дозатором, Шашлычный ОБЖОРКА</t>
        </is>
      </c>
      <c r="C132" s="239" t="inlineStr">
        <is>
          <t>300 г</t>
        </is>
      </c>
      <c r="D132" s="240" t="n">
        <v>16</v>
      </c>
      <c r="E132" s="240" t="inlineStr">
        <is>
          <t>12 месяцев</t>
        </is>
      </c>
      <c r="F132" s="479" t="n">
        <v>144</v>
      </c>
      <c r="G132" s="468">
        <f>IFERROR(SUMIF(Лист1!$A:$A,Лист3!$A132,Лист1!K:K)/$F132,0)</f>
        <v/>
      </c>
      <c r="H132" s="468">
        <f>IFERROR(SUMIF(Лист1!$A:$A,Лист3!$A132,Лист1!L:L)/$F132,0)</f>
        <v/>
      </c>
      <c r="I132" s="468">
        <f>IFERROR(SUMIF(Лист1!$A:$A,Лист3!$A132,Лист1!M:M)/$F132,0)</f>
        <v/>
      </c>
      <c r="J132" s="468">
        <f>IFERROR(SUMIF(Лист1!$A:$A,Лист3!$A132,Лист1!N:N)/$F132,0)</f>
        <v/>
      </c>
      <c r="K132" s="468">
        <f>IFERROR(SUMIF(Лист1!$A:$A,Лист3!$A132,Лист1!O:O)/$F132,0)</f>
        <v/>
      </c>
      <c r="L132" s="468">
        <f>IFERROR(SUMIF(Лист1!$A:$A,Лист3!$A132,Лист1!P:P)/$F132,0)</f>
        <v/>
      </c>
    </row>
    <row r="133" customFormat="1" s="144">
      <c r="A133" s="338" t="inlineStr">
        <is>
          <t>E-1KH-656-D30-X00-Y16</t>
        </is>
      </c>
      <c r="B133" s="654" t="inlineStr">
        <is>
          <t>Кетчуп Шашлычный Добрая Хозяйка</t>
        </is>
      </c>
      <c r="C133" s="239" t="inlineStr">
        <is>
          <t>300 г</t>
        </is>
      </c>
      <c r="D133" s="240" t="n">
        <v>16</v>
      </c>
      <c r="E133" s="240" t="inlineStr">
        <is>
          <t>12 месяцев</t>
        </is>
      </c>
      <c r="F133" s="479" t="n">
        <v>144</v>
      </c>
      <c r="G133" s="468">
        <f>IFERROR(SUMIF(Лист1!$A:$A,Лист3!$A133,Лист1!K:K)/$F133,0)</f>
        <v/>
      </c>
      <c r="H133" s="468">
        <f>IFERROR(SUMIF(Лист1!$A:$A,Лист3!$A133,Лист1!L:L)/$F133,0)</f>
        <v/>
      </c>
      <c r="I133" s="468">
        <f>IFERROR(SUMIF(Лист1!$A:$A,Лист3!$A133,Лист1!M:M)/$F133,0)</f>
        <v/>
      </c>
      <c r="J133" s="468">
        <f>IFERROR(SUMIF(Лист1!$A:$A,Лист3!$A133,Лист1!N:N)/$F133,0)</f>
        <v/>
      </c>
      <c r="K133" s="468">
        <f>IFERROR(SUMIF(Лист1!$A:$A,Лист3!$A133,Лист1!O:O)/$F133,0)</f>
        <v/>
      </c>
      <c r="L133" s="468">
        <f>IFERROR(SUMIF(Лист1!$A:$A,Лист3!$A133,Лист1!P:P)/$F133,0)</f>
        <v/>
      </c>
    </row>
    <row r="134" customFormat="1" s="144">
      <c r="A134" s="338" t="inlineStr">
        <is>
          <t>E-1KH-655-D30-X00-Y16</t>
        </is>
      </c>
      <c r="B134" s="654" t="inlineStr">
        <is>
          <t>Кетчуп Томатный Добрая Хозяйка</t>
        </is>
      </c>
      <c r="C134" s="548" t="inlineStr">
        <is>
          <t>300 г</t>
        </is>
      </c>
      <c r="D134" s="545" t="n">
        <v>16</v>
      </c>
      <c r="E134" s="240" t="inlineStr">
        <is>
          <t>12 месяцев</t>
        </is>
      </c>
      <c r="F134" s="557" t="n">
        <v>144</v>
      </c>
      <c r="G134" s="468">
        <f>IFERROR(SUMIF(Лист1!$A:$A,Лист3!$A134,Лист1!K:K)/$F134,0)</f>
        <v/>
      </c>
      <c r="H134" s="468">
        <f>IFERROR(SUMIF(Лист1!$A:$A,Лист3!$A134,Лист1!L:L)/$F134,0)</f>
        <v/>
      </c>
      <c r="I134" s="468">
        <f>IFERROR(SUMIF(Лист1!$A:$A,Лист3!$A134,Лист1!M:M)/$F134,0)</f>
        <v/>
      </c>
      <c r="J134" s="468">
        <f>IFERROR(SUMIF(Лист1!$A:$A,Лист3!$A134,Лист1!N:N)/$F134,0)</f>
        <v/>
      </c>
      <c r="K134" s="468">
        <f>IFERROR(SUMIF(Лист1!$A:$A,Лист3!$A134,Лист1!O:O)/$F134,0)</f>
        <v/>
      </c>
      <c r="L134" s="468">
        <f>IFERROR(SUMIF(Лист1!$A:$A,Лист3!$A134,Лист1!P:P)/$F134,0)</f>
        <v/>
      </c>
    </row>
    <row r="135" customFormat="1" s="144">
      <c r="A135" s="338" t="inlineStr">
        <is>
          <t>E-1KH-468-D30-X10-Y16</t>
        </is>
      </c>
      <c r="B135" s="654" t="inlineStr">
        <is>
          <t>Пакет Дой-пак с дозатором, "Аджи-Лимон" ТОЛЬКО ДЛЯ ВЭД</t>
        </is>
      </c>
      <c r="C135" s="239" t="inlineStr">
        <is>
          <t>300 г</t>
        </is>
      </c>
      <c r="D135" s="240" t="n">
        <v>16</v>
      </c>
      <c r="E135" s="240" t="inlineStr">
        <is>
          <t>12 месяцев</t>
        </is>
      </c>
      <c r="F135" s="479" t="n">
        <v>144</v>
      </c>
      <c r="G135" s="468">
        <f>IFERROR(SUMIF(Лист1!$A:$A,Лист3!$A135,Лист1!K:K)/$F135,0)</f>
        <v/>
      </c>
      <c r="H135" s="468">
        <f>IFERROR(SUMIF(Лист1!$A:$A,Лист3!$A135,Лист1!L:L)/$F135,0)</f>
        <v/>
      </c>
      <c r="I135" s="468">
        <f>IFERROR(SUMIF(Лист1!$A:$A,Лист3!$A135,Лист1!M:M)/$F135,0)</f>
        <v/>
      </c>
      <c r="J135" s="468">
        <f>IFERROR(SUMIF(Лист1!$A:$A,Лист3!$A135,Лист1!N:N)/$F135,0)</f>
        <v/>
      </c>
      <c r="K135" s="468">
        <f>IFERROR(SUMIF(Лист1!$A:$A,Лист3!$A135,Лист1!O:O)/$F135,0)</f>
        <v/>
      </c>
      <c r="L135" s="468">
        <f>IFERROR(SUMIF(Лист1!$A:$A,Лист3!$A135,Лист1!P:P)/$F135,0)</f>
        <v/>
      </c>
    </row>
    <row r="136" customFormat="1" s="144">
      <c r="A136" s="338" t="inlineStr">
        <is>
          <t>E-1KH-467-D30-X10-Y16</t>
        </is>
      </c>
      <c r="B136" s="654" t="inlineStr">
        <is>
          <t>Пакет Дой-пак с дозатором, "Со Сванской Солью" ТОЛЬКО ДЛЯ ВЭД</t>
        </is>
      </c>
      <c r="C136" s="239" t="inlineStr">
        <is>
          <t>300 г</t>
        </is>
      </c>
      <c r="D136" s="240" t="n">
        <v>16</v>
      </c>
      <c r="E136" s="240" t="inlineStr">
        <is>
          <t>12 месяцев</t>
        </is>
      </c>
      <c r="F136" s="479" t="n">
        <v>144</v>
      </c>
      <c r="G136" s="468">
        <f>IFERROR(SUMIF(Лист1!$A:$A,Лист3!$A136,Лист1!K:K)/$F136,0)</f>
        <v/>
      </c>
      <c r="H136" s="468">
        <f>IFERROR(SUMIF(Лист1!$A:$A,Лист3!$A136,Лист1!L:L)/$F136,0)</f>
        <v/>
      </c>
      <c r="I136" s="468">
        <f>IFERROR(SUMIF(Лист1!$A:$A,Лист3!$A136,Лист1!M:M)/$F136,0)</f>
        <v/>
      </c>
      <c r="J136" s="468">
        <f>IFERROR(SUMIF(Лист1!$A:$A,Лист3!$A136,Лист1!N:N)/$F136,0)</f>
        <v/>
      </c>
      <c r="K136" s="468">
        <f>IFERROR(SUMIF(Лист1!$A:$A,Лист3!$A136,Лист1!O:O)/$F136,0)</f>
        <v/>
      </c>
      <c r="L136" s="468">
        <f>IFERROR(SUMIF(Лист1!$A:$A,Лист3!$A136,Лист1!P:P)/$F136,0)</f>
        <v/>
      </c>
    </row>
    <row r="137" customFormat="1" s="144">
      <c r="A137" s="338" t="inlineStr">
        <is>
          <t>E-1KH-726-D30-X00-Y16</t>
        </is>
      </c>
      <c r="B137" s="654" t="inlineStr">
        <is>
          <t>Кетчуп Махеевъ "Кавказский" ДП 300 г  УП16</t>
        </is>
      </c>
      <c r="C137" s="239" t="inlineStr">
        <is>
          <t>300 г</t>
        </is>
      </c>
      <c r="D137" s="240" t="n">
        <v>16</v>
      </c>
      <c r="E137" s="240" t="inlineStr">
        <is>
          <t>12 месяцев</t>
        </is>
      </c>
      <c r="F137" s="479" t="n">
        <v>144</v>
      </c>
      <c r="G137" s="468">
        <f>IFERROR(SUMIF(Лист1!$A:$A,Лист3!$A137,Лист1!K:K)/$F137,0)</f>
        <v/>
      </c>
      <c r="H137" s="468">
        <f>IFERROR(SUMIF(Лист1!$A:$A,Лист3!$A137,Лист1!L:L)/$F137,0)</f>
        <v/>
      </c>
      <c r="I137" s="468">
        <f>IFERROR(SUMIF(Лист1!$A:$A,Лист3!$A137,Лист1!M:M)/$F137,0)</f>
        <v/>
      </c>
      <c r="J137" s="468">
        <f>IFERROR(SUMIF(Лист1!$A:$A,Лист3!$A137,Лист1!N:N)/$F137,0)</f>
        <v/>
      </c>
      <c r="K137" s="468">
        <f>IFERROR(SUMIF(Лист1!$A:$A,Лист3!$A137,Лист1!O:O)/$F137,0)</f>
        <v/>
      </c>
      <c r="L137" s="468">
        <f>IFERROR(SUMIF(Лист1!$A:$A,Лист3!$A137,Лист1!P:P)/$F137,0)</f>
        <v/>
      </c>
    </row>
    <row r="138" customFormat="1" s="144">
      <c r="A138" s="338" t="inlineStr">
        <is>
          <t>E-1KH-295-D50-X00-Y10</t>
        </is>
      </c>
      <c r="B138" s="655" t="inlineStr">
        <is>
          <t xml:space="preserve">Пакет Дой-пак с дозатором, Шашлычный </t>
        </is>
      </c>
      <c r="C138" s="52" t="inlineStr">
        <is>
          <t>500 г</t>
        </is>
      </c>
      <c r="D138" s="97" t="n">
        <v>10</v>
      </c>
      <c r="E138" s="97" t="inlineStr">
        <is>
          <t>12 месяцев</t>
        </is>
      </c>
      <c r="F138" s="495" t="n">
        <v>144</v>
      </c>
      <c r="G138" s="468">
        <f>IFERROR(SUMIF(Лист1!$A:$A,Лист3!$A138,Лист1!K:K)/$F138,0)</f>
        <v/>
      </c>
      <c r="H138" s="468">
        <f>IFERROR(SUMIF(Лист1!$A:$A,Лист3!$A138,Лист1!L:L)/$F138,0)</f>
        <v/>
      </c>
      <c r="I138" s="468">
        <f>IFERROR(SUMIF(Лист1!$A:$A,Лист3!$A138,Лист1!M:M)/$F138,0)</f>
        <v/>
      </c>
      <c r="J138" s="468">
        <f>IFERROR(SUMIF(Лист1!$A:$A,Лист3!$A138,Лист1!N:N)/$F138,0)</f>
        <v/>
      </c>
      <c r="K138" s="468">
        <f>IFERROR(SUMIF(Лист1!$A:$A,Лист3!$A138,Лист1!O:O)/$F138,0)</f>
        <v/>
      </c>
      <c r="L138" s="468">
        <f>IFERROR(SUMIF(Лист1!$A:$A,Лист3!$A138,Лист1!P:P)/$F138,0)</f>
        <v/>
      </c>
    </row>
    <row r="139" customFormat="1" s="144">
      <c r="A139" s="338" t="inlineStr">
        <is>
          <t>E-1KH-249-D50-X00-Y10</t>
        </is>
      </c>
      <c r="B139" s="655" t="inlineStr">
        <is>
          <t xml:space="preserve">Пакет Дой-пак с дозатором, Лечо             </t>
        </is>
      </c>
      <c r="C139" s="52" t="inlineStr">
        <is>
          <t>500 г</t>
        </is>
      </c>
      <c r="D139" s="97" t="n">
        <v>10</v>
      </c>
      <c r="E139" s="97" t="inlineStr">
        <is>
          <t>12 месяцев</t>
        </is>
      </c>
      <c r="F139" s="495" t="n">
        <v>144</v>
      </c>
      <c r="G139" s="468">
        <f>IFERROR(SUMIF(Лист1!$A:$A,Лист3!$A139,Лист1!K:K)/$F139,0)</f>
        <v/>
      </c>
      <c r="H139" s="468">
        <f>IFERROR(SUMIF(Лист1!$A:$A,Лист3!$A139,Лист1!L:L)/$F139,0)</f>
        <v/>
      </c>
      <c r="I139" s="468">
        <f>IFERROR(SUMIF(Лист1!$A:$A,Лист3!$A139,Лист1!M:M)/$F139,0)</f>
        <v/>
      </c>
      <c r="J139" s="468">
        <f>IFERROR(SUMIF(Лист1!$A:$A,Лист3!$A139,Лист1!N:N)/$F139,0)</f>
        <v/>
      </c>
      <c r="K139" s="468">
        <f>IFERROR(SUMIF(Лист1!$A:$A,Лист3!$A139,Лист1!O:O)/$F139,0)</f>
        <v/>
      </c>
      <c r="L139" s="468">
        <f>IFERROR(SUMIF(Лист1!$A:$A,Лист3!$A139,Лист1!P:P)/$F139,0)</f>
        <v/>
      </c>
    </row>
    <row r="140" customFormat="1" s="144">
      <c r="A140" s="338" t="inlineStr">
        <is>
          <t>E-1KH-291-D50-X00-Y10</t>
        </is>
      </c>
      <c r="B140" s="655" t="inlineStr">
        <is>
          <t>Пакет Дой-пак с дозатором, Чили</t>
        </is>
      </c>
      <c r="C140" s="52" t="inlineStr">
        <is>
          <t>500 г</t>
        </is>
      </c>
      <c r="D140" s="97" t="n">
        <v>10</v>
      </c>
      <c r="E140" s="97" t="inlineStr">
        <is>
          <t>12 месяцев</t>
        </is>
      </c>
      <c r="F140" s="495" t="n">
        <v>144</v>
      </c>
      <c r="G140" s="468">
        <f>IFERROR(SUMIF(Лист1!$A:$A,Лист3!$A140,Лист1!K:K)/$F140,0)</f>
        <v/>
      </c>
      <c r="H140" s="468">
        <f>IFERROR(SUMIF(Лист1!$A:$A,Лист3!$A140,Лист1!L:L)/$F140,0)</f>
        <v/>
      </c>
      <c r="I140" s="468">
        <f>IFERROR(SUMIF(Лист1!$A:$A,Лист3!$A140,Лист1!M:M)/$F140,0)</f>
        <v/>
      </c>
      <c r="J140" s="468">
        <f>IFERROR(SUMIF(Лист1!$A:$A,Лист3!$A140,Лист1!N:N)/$F140,0)</f>
        <v/>
      </c>
      <c r="K140" s="468">
        <f>IFERROR(SUMIF(Лист1!$A:$A,Лист3!$A140,Лист1!O:O)/$F140,0)</f>
        <v/>
      </c>
      <c r="L140" s="468">
        <f>IFERROR(SUMIF(Лист1!$A:$A,Лист3!$A140,Лист1!P:P)/$F140,0)</f>
        <v/>
      </c>
    </row>
    <row r="141" customFormat="1" s="144">
      <c r="A141" s="338" t="inlineStr">
        <is>
          <t>E-1KH-284-D50-X00-Y10</t>
        </is>
      </c>
      <c r="B141" s="655" t="inlineStr">
        <is>
          <t xml:space="preserve">Пакет Дой-пак с дозатором, Томатный  </t>
        </is>
      </c>
      <c r="C141" s="52" t="inlineStr">
        <is>
          <t>500 г</t>
        </is>
      </c>
      <c r="D141" s="97" t="n">
        <v>10</v>
      </c>
      <c r="E141" s="97" t="inlineStr">
        <is>
          <t>12 месяцев</t>
        </is>
      </c>
      <c r="F141" s="495" t="n">
        <v>144</v>
      </c>
      <c r="G141" s="468">
        <f>IFERROR(SUMIF(Лист1!$A:$A,Лист3!$A141,Лист1!K:K)/$F141,0)</f>
        <v/>
      </c>
      <c r="H141" s="468">
        <f>IFERROR(SUMIF(Лист1!$A:$A,Лист3!$A141,Лист1!L:L)/$F141,0)</f>
        <v/>
      </c>
      <c r="I141" s="468">
        <f>IFERROR(SUMIF(Лист1!$A:$A,Лист3!$A141,Лист1!M:M)/$F141,0)</f>
        <v/>
      </c>
      <c r="J141" s="468">
        <f>IFERROR(SUMIF(Лист1!$A:$A,Лист3!$A141,Лист1!N:N)/$F141,0)</f>
        <v/>
      </c>
      <c r="K141" s="468">
        <f>IFERROR(SUMIF(Лист1!$A:$A,Лист3!$A141,Лист1!O:O)/$F141,0)</f>
        <v/>
      </c>
      <c r="L141" s="468">
        <f>IFERROR(SUMIF(Лист1!$A:$A,Лист3!$A141,Лист1!P:P)/$F141,0)</f>
        <v/>
      </c>
    </row>
    <row r="142" customFormat="1" s="144">
      <c r="A142" s="338" t="inlineStr">
        <is>
          <t>E-1KH-233-D50-X00-Y10</t>
        </is>
      </c>
      <c r="B142" s="655" t="inlineStr">
        <is>
          <t>Пакет Дой-пак с дозатором, Болгарский</t>
        </is>
      </c>
      <c r="C142" s="52" t="inlineStr">
        <is>
          <t>500 г</t>
        </is>
      </c>
      <c r="D142" s="97" t="n">
        <v>10</v>
      </c>
      <c r="E142" s="97" t="inlineStr">
        <is>
          <t>12 месяцев</t>
        </is>
      </c>
      <c r="F142" s="495" t="n">
        <v>144</v>
      </c>
      <c r="G142" s="468">
        <f>IFERROR(SUMIF(Лист1!$A:$A,Лист3!$A142,Лист1!K:K)/$F142,0)</f>
        <v/>
      </c>
      <c r="H142" s="468">
        <f>IFERROR(SUMIF(Лист1!$A:$A,Лист3!$A142,Лист1!L:L)/$F142,0)</f>
        <v/>
      </c>
      <c r="I142" s="468">
        <f>IFERROR(SUMIF(Лист1!$A:$A,Лист3!$A142,Лист1!M:M)/$F142,0)</f>
        <v/>
      </c>
      <c r="J142" s="468">
        <f>IFERROR(SUMIF(Лист1!$A:$A,Лист3!$A142,Лист1!N:N)/$F142,0)</f>
        <v/>
      </c>
      <c r="K142" s="468">
        <f>IFERROR(SUMIF(Лист1!$A:$A,Лист3!$A142,Лист1!O:O)/$F142,0)</f>
        <v/>
      </c>
      <c r="L142" s="468">
        <f>IFERROR(SUMIF(Лист1!$A:$A,Лист3!$A142,Лист1!P:P)/$F142,0)</f>
        <v/>
      </c>
    </row>
    <row r="143" customFormat="1" s="144">
      <c r="A143" s="338" t="inlineStr">
        <is>
          <t>E-1KH-281-D50-X00-Y10</t>
        </is>
      </c>
      <c r="B143" s="655" t="inlineStr">
        <is>
          <t>Пакет Дой-пак с дозатором, Татарский</t>
        </is>
      </c>
      <c r="C143" s="52" t="inlineStr">
        <is>
          <t>500 г</t>
        </is>
      </c>
      <c r="D143" s="97" t="n">
        <v>10</v>
      </c>
      <c r="E143" s="97" t="inlineStr">
        <is>
          <t>12 месяцев</t>
        </is>
      </c>
      <c r="F143" s="495" t="n">
        <v>144</v>
      </c>
      <c r="G143" s="468">
        <f>IFERROR(SUMIF(Лист1!$A:$A,Лист3!$A143,Лист1!K:K)/$F143,0)</f>
        <v/>
      </c>
      <c r="H143" s="468">
        <f>IFERROR(SUMIF(Лист1!$A:$A,Лист3!$A143,Лист1!L:L)/$F143,0)</f>
        <v/>
      </c>
      <c r="I143" s="468">
        <f>IFERROR(SUMIF(Лист1!$A:$A,Лист3!$A143,Лист1!M:M)/$F143,0)</f>
        <v/>
      </c>
      <c r="J143" s="468">
        <f>IFERROR(SUMIF(Лист1!$A:$A,Лист3!$A143,Лист1!N:N)/$F143,0)</f>
        <v/>
      </c>
      <c r="K143" s="468">
        <f>IFERROR(SUMIF(Лист1!$A:$A,Лист3!$A143,Лист1!O:O)/$F143,0)</f>
        <v/>
      </c>
      <c r="L143" s="468">
        <f>IFERROR(SUMIF(Лист1!$A:$A,Лист3!$A143,Лист1!P:P)/$F143,0)</f>
        <v/>
      </c>
    </row>
    <row r="144" customFormat="1" s="144">
      <c r="A144" s="338" t="inlineStr">
        <is>
          <t>E-1KH-247-D50-X00-Y10</t>
        </is>
      </c>
      <c r="B144" s="656" t="inlineStr">
        <is>
          <t>Пакет Дой-пак с дозатором, Краснодарский</t>
        </is>
      </c>
      <c r="C144" s="52" t="inlineStr">
        <is>
          <t>500 г</t>
        </is>
      </c>
      <c r="D144" s="97" t="n">
        <v>10</v>
      </c>
      <c r="E144" s="97" t="inlineStr">
        <is>
          <t>12 месяцев</t>
        </is>
      </c>
      <c r="F144" s="495" t="n">
        <v>144</v>
      </c>
      <c r="G144" s="468">
        <f>IFERROR(SUMIF(Лист1!$A:$A,Лист3!$A144,Лист1!K:K)/$F144,0)</f>
        <v/>
      </c>
      <c r="H144" s="468">
        <f>IFERROR(SUMIF(Лист1!$A:$A,Лист3!$A144,Лист1!L:L)/$F144,0)</f>
        <v/>
      </c>
      <c r="I144" s="468">
        <f>IFERROR(SUMIF(Лист1!$A:$A,Лист3!$A144,Лист1!M:M)/$F144,0)</f>
        <v/>
      </c>
      <c r="J144" s="468">
        <f>IFERROR(SUMIF(Лист1!$A:$A,Лист3!$A144,Лист1!N:N)/$F144,0)</f>
        <v/>
      </c>
      <c r="K144" s="468">
        <f>IFERROR(SUMIF(Лист1!$A:$A,Лист3!$A144,Лист1!O:O)/$F144,0)</f>
        <v/>
      </c>
      <c r="L144" s="468">
        <f>IFERROR(SUMIF(Лист1!$A:$A,Лист3!$A144,Лист1!P:P)/$F144,0)</f>
        <v/>
      </c>
    </row>
    <row r="145" customFormat="1" s="144">
      <c r="A145" s="338" t="inlineStr">
        <is>
          <t>E-1KH-271-D50-X00-Y10</t>
        </is>
      </c>
      <c r="B145" s="656" t="inlineStr">
        <is>
          <t xml:space="preserve">Пакет Дой-пак с дозатором, Русский   </t>
        </is>
      </c>
      <c r="C145" s="52" t="inlineStr">
        <is>
          <t>500 г</t>
        </is>
      </c>
      <c r="D145" s="97" t="n">
        <v>10</v>
      </c>
      <c r="E145" s="97" t="inlineStr">
        <is>
          <t>12 месяцев</t>
        </is>
      </c>
      <c r="F145" s="495" t="n">
        <v>144</v>
      </c>
      <c r="G145" s="468">
        <f>IFERROR(SUMIF(Лист1!$A:$A,Лист3!$A145,Лист1!K:K)/$F145,0)</f>
        <v/>
      </c>
      <c r="H145" s="468">
        <f>IFERROR(SUMIF(Лист1!$A:$A,Лист3!$A145,Лист1!L:L)/$F145,0)</f>
        <v/>
      </c>
      <c r="I145" s="468">
        <f>IFERROR(SUMIF(Лист1!$A:$A,Лист3!$A145,Лист1!M:M)/$F145,0)</f>
        <v/>
      </c>
      <c r="J145" s="468">
        <f>IFERROR(SUMIF(Лист1!$A:$A,Лист3!$A145,Лист1!N:N)/$F145,0)</f>
        <v/>
      </c>
      <c r="K145" s="468">
        <f>IFERROR(SUMIF(Лист1!$A:$A,Лист3!$A145,Лист1!O:O)/$F145,0)</f>
        <v/>
      </c>
      <c r="L145" s="468">
        <f>IFERROR(SUMIF(Лист1!$A:$A,Лист3!$A145,Лист1!P:P)/$F145,0)</f>
        <v/>
      </c>
    </row>
    <row r="146" customFormat="1" s="144">
      <c r="A146" s="338" t="inlineStr">
        <is>
          <t>E-1KH-593-D30-X00-Y16</t>
        </is>
      </c>
      <c r="B146" s="655" t="inlineStr">
        <is>
          <t xml:space="preserve">Пакет Дой-пак с дозатором,  Острый Томатный  </t>
        </is>
      </c>
      <c r="C146" s="52" t="inlineStr">
        <is>
          <t>300 г</t>
        </is>
      </c>
      <c r="D146" s="97" t="n">
        <v>16</v>
      </c>
      <c r="E146" s="97" t="inlineStr">
        <is>
          <t>12 месяцев</t>
        </is>
      </c>
      <c r="F146" s="495" t="n">
        <v>144</v>
      </c>
      <c r="G146" s="468">
        <f>IFERROR(SUMIF(Лист1!$A:$A,Лист3!$A146,Лист1!K:K)/$F146,0)</f>
        <v/>
      </c>
      <c r="H146" s="468">
        <f>IFERROR(SUMIF(Лист1!$A:$A,Лист3!$A146,Лист1!L:L)/$F146,0)</f>
        <v/>
      </c>
      <c r="I146" s="468">
        <f>IFERROR(SUMIF(Лист1!$A:$A,Лист3!$A146,Лист1!M:M)/$F146,0)</f>
        <v/>
      </c>
      <c r="J146" s="468">
        <f>IFERROR(SUMIF(Лист1!$A:$A,Лист3!$A146,Лист1!N:N)/$F146,0)</f>
        <v/>
      </c>
      <c r="K146" s="468">
        <f>IFERROR(SUMIF(Лист1!$A:$A,Лист3!$A146,Лист1!O:O)/$F146,0)</f>
        <v/>
      </c>
      <c r="L146" s="468">
        <f>IFERROR(SUMIF(Лист1!$A:$A,Лист3!$A146,Лист1!P:P)/$F146,0)</f>
        <v/>
      </c>
    </row>
    <row r="147" customFormat="1" s="144">
      <c r="A147" s="338" t="inlineStr">
        <is>
          <t>E-1KH-656-D50-X00-Y10</t>
        </is>
      </c>
      <c r="B147" s="655" t="inlineStr">
        <is>
          <t>Кетчуп Шашлычный Добрая Хозяйка</t>
        </is>
      </c>
      <c r="C147" s="52" t="inlineStr">
        <is>
          <t>500 г</t>
        </is>
      </c>
      <c r="D147" s="97" t="n">
        <v>10</v>
      </c>
      <c r="E147" s="97" t="inlineStr">
        <is>
          <t>12 месяцев</t>
        </is>
      </c>
      <c r="F147" s="495" t="n">
        <v>144</v>
      </c>
      <c r="G147" s="468">
        <f>IFERROR(SUMIF(Лист1!$A:$A,Лист3!$A147,Лист1!K:K)/$F147,0)</f>
        <v/>
      </c>
      <c r="H147" s="468">
        <f>IFERROR(SUMIF(Лист1!$A:$A,Лист3!$A147,Лист1!L:L)/$F147,0)</f>
        <v/>
      </c>
      <c r="I147" s="468">
        <f>IFERROR(SUMIF(Лист1!$A:$A,Лист3!$A147,Лист1!M:M)/$F147,0)</f>
        <v/>
      </c>
      <c r="J147" s="468">
        <f>IFERROR(SUMIF(Лист1!$A:$A,Лист3!$A147,Лист1!N:N)/$F147,0)</f>
        <v/>
      </c>
      <c r="K147" s="468">
        <f>IFERROR(SUMIF(Лист1!$A:$A,Лист3!$A147,Лист1!O:O)/$F147,0)</f>
        <v/>
      </c>
      <c r="L147" s="468">
        <f>IFERROR(SUMIF(Лист1!$A:$A,Лист3!$A147,Лист1!P:P)/$F147,0)</f>
        <v/>
      </c>
    </row>
    <row r="148" customFormat="1" s="144">
      <c r="A148" s="338" t="inlineStr">
        <is>
          <t>E-1KH-655-D50-X00-Y10</t>
        </is>
      </c>
      <c r="B148" s="655" t="inlineStr">
        <is>
          <t>Кетчуп Томатный Добрая Хозяйка ДП 500 г</t>
        </is>
      </c>
      <c r="C148" s="52" t="inlineStr">
        <is>
          <t>500 г</t>
        </is>
      </c>
      <c r="D148" s="97" t="n">
        <v>10</v>
      </c>
      <c r="E148" s="97" t="inlineStr">
        <is>
          <t>12 месяцев</t>
        </is>
      </c>
      <c r="F148" s="495" t="n">
        <v>144</v>
      </c>
      <c r="G148" s="468">
        <f>IFERROR(SUMIF(Лист1!$A:$A,Лист3!$A148,Лист1!K:K)/$F148,0)</f>
        <v/>
      </c>
      <c r="H148" s="468">
        <f>IFERROR(SUMIF(Лист1!$A:$A,Лист3!$A148,Лист1!L:L)/$F148,0)</f>
        <v/>
      </c>
      <c r="I148" s="468">
        <f>IFERROR(SUMIF(Лист1!$A:$A,Лист3!$A148,Лист1!M:M)/$F148,0)</f>
        <v/>
      </c>
      <c r="J148" s="468">
        <f>IFERROR(SUMIF(Лист1!$A:$A,Лист3!$A148,Лист1!N:N)/$F148,0)</f>
        <v/>
      </c>
      <c r="K148" s="468">
        <f>IFERROR(SUMIF(Лист1!$A:$A,Лист3!$A148,Лист1!O:O)/$F148,0)</f>
        <v/>
      </c>
      <c r="L148" s="468">
        <f>IFERROR(SUMIF(Лист1!$A:$A,Лист3!$A148,Лист1!P:P)/$F148,0)</f>
        <v/>
      </c>
    </row>
    <row r="149" customFormat="1" s="144">
      <c r="A149" s="338" t="inlineStr">
        <is>
          <t>E-1KH-295-D70-X00-Y6</t>
        </is>
      </c>
      <c r="B149" s="657" t="inlineStr">
        <is>
          <t xml:space="preserve">Пакет Дой-пак с дозатором, Шашлычный </t>
        </is>
      </c>
      <c r="C149" s="431" t="inlineStr">
        <is>
          <t>700 г</t>
        </is>
      </c>
      <c r="D149" s="432" t="n">
        <v>6</v>
      </c>
      <c r="E149" s="432" t="inlineStr">
        <is>
          <t>12 месяцев</t>
        </is>
      </c>
      <c r="F149" s="481" t="n">
        <v>144</v>
      </c>
      <c r="G149" s="468">
        <f>IFERROR(SUMIF(Лист1!$A:$A,Лист3!$A149,Лист1!K:K)/$F149,0)</f>
        <v/>
      </c>
      <c r="H149" s="468">
        <f>IFERROR(SUMIF(Лист1!$A:$A,Лист3!$A149,Лист1!L:L)/$F149,0)</f>
        <v/>
      </c>
      <c r="I149" s="468">
        <f>IFERROR(SUMIF(Лист1!$A:$A,Лист3!$A149,Лист1!M:M)/$F149,0)</f>
        <v/>
      </c>
      <c r="J149" s="468">
        <f>IFERROR(SUMIF(Лист1!$A:$A,Лист3!$A149,Лист1!N:N)/$F149,0)</f>
        <v/>
      </c>
      <c r="K149" s="468">
        <f>IFERROR(SUMIF(Лист1!$A:$A,Лист3!$A149,Лист1!O:O)/$F149,0)</f>
        <v/>
      </c>
      <c r="L149" s="468">
        <f>IFERROR(SUMIF(Лист1!$A:$A,Лист3!$A149,Лист1!P:P)/$F149,0)</f>
        <v/>
      </c>
    </row>
    <row r="150" customFormat="1" s="144">
      <c r="A150" s="338" t="inlineStr">
        <is>
          <t>E-1KH-284-D70-X00-Y6</t>
        </is>
      </c>
      <c r="B150" s="657" t="inlineStr">
        <is>
          <t xml:space="preserve">Пакет Дой-пак с дозатором, Томатный  </t>
        </is>
      </c>
      <c r="C150" s="431" t="inlineStr">
        <is>
          <t>700 г</t>
        </is>
      </c>
      <c r="D150" s="432" t="n">
        <v>6</v>
      </c>
      <c r="E150" s="432" t="inlineStr">
        <is>
          <t>12 месяцев</t>
        </is>
      </c>
      <c r="F150" s="481" t="n">
        <v>144</v>
      </c>
      <c r="G150" s="468">
        <f>IFERROR(SUMIF(Лист1!$A:$A,Лист3!$A150,Лист1!K:K)/$F150,0)</f>
        <v/>
      </c>
      <c r="H150" s="468">
        <f>IFERROR(SUMIF(Лист1!$A:$A,Лист3!$A150,Лист1!L:L)/$F150,0)</f>
        <v/>
      </c>
      <c r="I150" s="468">
        <f>IFERROR(SUMIF(Лист1!$A:$A,Лист3!$A150,Лист1!M:M)/$F150,0)</f>
        <v/>
      </c>
      <c r="J150" s="468">
        <f>IFERROR(SUMIF(Лист1!$A:$A,Лист3!$A150,Лист1!N:N)/$F150,0)</f>
        <v/>
      </c>
      <c r="K150" s="468">
        <f>IFERROR(SUMIF(Лист1!$A:$A,Лист3!$A150,Лист1!O:O)/$F150,0)</f>
        <v/>
      </c>
      <c r="L150" s="468">
        <f>IFERROR(SUMIF(Лист1!$A:$A,Лист3!$A150,Лист1!P:P)/$F150,0)</f>
        <v/>
      </c>
    </row>
    <row r="151" customFormat="1" s="144">
      <c r="A151" s="338" t="inlineStr">
        <is>
          <t>E-1KH-315-D70-X00-Y6</t>
        </is>
      </c>
      <c r="B151" s="657" t="inlineStr">
        <is>
          <t>Пакет Дой-пак с дозатором, Шашлычный ОБЖОРКА</t>
        </is>
      </c>
      <c r="C151" s="431" t="inlineStr">
        <is>
          <t>700 г</t>
        </is>
      </c>
      <c r="D151" s="432" t="n">
        <v>6</v>
      </c>
      <c r="E151" s="432" t="inlineStr">
        <is>
          <t>12 месяцев</t>
        </is>
      </c>
      <c r="F151" s="481" t="n">
        <v>144</v>
      </c>
      <c r="G151" s="468">
        <f>IFERROR(SUMIF(Лист1!$A:$A,Лист3!$A151,Лист1!K:K)/$F151,0)</f>
        <v/>
      </c>
      <c r="H151" s="468">
        <f>IFERROR(SUMIF(Лист1!$A:$A,Лист3!$A151,Лист1!L:L)/$F151,0)</f>
        <v/>
      </c>
      <c r="I151" s="468">
        <f>IFERROR(SUMIF(Лист1!$A:$A,Лист3!$A151,Лист1!M:M)/$F151,0)</f>
        <v/>
      </c>
      <c r="J151" s="468">
        <f>IFERROR(SUMIF(Лист1!$A:$A,Лист3!$A151,Лист1!N:N)/$F151,0)</f>
        <v/>
      </c>
      <c r="K151" s="468">
        <f>IFERROR(SUMIF(Лист1!$A:$A,Лист3!$A151,Лист1!O:O)/$F151,0)</f>
        <v/>
      </c>
      <c r="L151" s="468">
        <f>IFERROR(SUMIF(Лист1!$A:$A,Лист3!$A151,Лист1!P:P)/$F151,0)</f>
        <v/>
      </c>
    </row>
    <row r="152" customFormat="1" s="144">
      <c r="A152" s="338" t="inlineStr">
        <is>
          <t>E-1KH-486-D70-X00-Y6</t>
        </is>
      </c>
      <c r="B152" s="658" t="inlineStr">
        <is>
          <t>Кетчуп Шашлычный Добрая Хозяйка</t>
        </is>
      </c>
      <c r="C152" s="548" t="inlineStr">
        <is>
          <t>700 г</t>
        </is>
      </c>
      <c r="D152" s="545" t="n">
        <v>6</v>
      </c>
      <c r="E152" s="545" t="inlineStr">
        <is>
          <t>12 месяцев</t>
        </is>
      </c>
      <c r="F152" s="557" t="n">
        <v>144</v>
      </c>
      <c r="G152" s="468">
        <f>IFERROR(SUMIF(Лист1!$A:$A,Лист3!$A152,Лист1!K:K)/$F152,0)</f>
        <v/>
      </c>
      <c r="H152" s="468">
        <f>IFERROR(SUMIF(Лист1!$A:$A,Лист3!$A152,Лист1!L:L)/$F152,0)</f>
        <v/>
      </c>
      <c r="I152" s="468">
        <f>IFERROR(SUMIF(Лист1!$A:$A,Лист3!$A152,Лист1!M:M)/$F152,0)</f>
        <v/>
      </c>
      <c r="J152" s="468">
        <f>IFERROR(SUMIF(Лист1!$A:$A,Лист3!$A152,Лист1!N:N)/$F152,0)</f>
        <v/>
      </c>
      <c r="K152" s="468">
        <f>IFERROR(SUMIF(Лист1!$A:$A,Лист3!$A152,Лист1!O:O)/$F152,0)</f>
        <v/>
      </c>
      <c r="L152" s="468">
        <f>IFERROR(SUMIF(Лист1!$A:$A,Лист3!$A152,Лист1!P:P)/$F152,0)</f>
        <v/>
      </c>
    </row>
    <row r="153" customFormat="1" s="144">
      <c r="A153" s="338" t="inlineStr">
        <is>
          <t>E-1KH-485-D70-X00-Y6</t>
        </is>
      </c>
      <c r="B153" s="992" t="inlineStr">
        <is>
          <t>Кетчуп Томатный Добрая Хозяйка</t>
        </is>
      </c>
      <c r="C153" s="548" t="inlineStr">
        <is>
          <t>700 г</t>
        </is>
      </c>
      <c r="D153" s="545" t="n">
        <v>6</v>
      </c>
      <c r="E153" s="545" t="inlineStr">
        <is>
          <t>12 месяцев</t>
        </is>
      </c>
      <c r="F153" s="557" t="n">
        <v>144</v>
      </c>
      <c r="G153" s="468">
        <f>IFERROR(SUMIF(Лист1!$A:$A,Лист3!$A153,Лист1!K:K)/$F153,0)</f>
        <v/>
      </c>
      <c r="H153" s="468">
        <f>IFERROR(SUMIF(Лист1!$A:$A,Лист3!$A153,Лист1!L:L)/$F153,0)</f>
        <v/>
      </c>
      <c r="I153" s="468">
        <f>IFERROR(SUMIF(Лист1!$A:$A,Лист3!$A153,Лист1!M:M)/$F153,0)</f>
        <v/>
      </c>
      <c r="J153" s="468">
        <f>IFERROR(SUMIF(Лист1!$A:$A,Лист3!$A153,Лист1!N:N)/$F153,0)</f>
        <v/>
      </c>
      <c r="K153" s="468">
        <f>IFERROR(SUMIF(Лист1!$A:$A,Лист3!$A153,Лист1!O:O)/$F153,0)</f>
        <v/>
      </c>
      <c r="L153" s="468">
        <f>IFERROR(SUMIF(Лист1!$A:$A,Лист3!$A153,Лист1!P:P)/$F153,0)</f>
        <v/>
      </c>
    </row>
    <row r="154" customFormat="1" s="144">
      <c r="A154" s="338" t="inlineStr">
        <is>
          <t>E-1KH-284-D01-X00-Y8</t>
        </is>
      </c>
      <c r="B154" s="989" t="inlineStr">
        <is>
          <t>Кетчуп Махеевъ "Томатный" ДП 1000 г  УП8</t>
        </is>
      </c>
      <c r="C154" s="990" t="n">
        <v>1000</v>
      </c>
      <c r="D154" s="991" t="n">
        <v>8</v>
      </c>
      <c r="E154" s="545" t="inlineStr">
        <is>
          <t>12 месяцев</t>
        </is>
      </c>
      <c r="F154" s="927" t="n">
        <v>64</v>
      </c>
      <c r="G154" s="468">
        <f>IFERROR(SUMIF(Лист1!$A:$A,Лист3!$A154,Лист1!K:K)/$F154,0)</f>
        <v/>
      </c>
      <c r="H154" s="468">
        <f>IFERROR(SUMIF(Лист1!$A:$A,Лист3!$A154,Лист1!L:L)/$F154,0)</f>
        <v/>
      </c>
      <c r="I154" s="468">
        <f>IFERROR(SUMIF(Лист1!$A:$A,Лист3!$A154,Лист1!M:M)/$F154,0)</f>
        <v/>
      </c>
      <c r="J154" s="468">
        <f>IFERROR(SUMIF(Лист1!$A:$A,Лист3!$A154,Лист1!N:N)/$F154,0)</f>
        <v/>
      </c>
      <c r="K154" s="468">
        <f>IFERROR(SUMIF(Лист1!$A:$A,Лист3!$A154,Лист1!O:O)/$F154,0)</f>
        <v/>
      </c>
      <c r="L154" s="468">
        <f>IFERROR(SUMIF(Лист1!$A:$A,Лист3!$A154,Лист1!P:P)/$F154,0)</f>
        <v/>
      </c>
    </row>
    <row r="155" ht="13.5" customFormat="1" customHeight="1" s="144" thickBot="1">
      <c r="A155" s="338" t="inlineStr">
        <is>
          <t>E-1KH-295-D01-X00-Y8</t>
        </is>
      </c>
      <c r="B155" s="739" t="inlineStr">
        <is>
          <t>Кетчуп Махеевъ "Шашлычный" ДП 1000 г  УП8</t>
        </is>
      </c>
      <c r="C155" s="549" t="n">
        <v>1000</v>
      </c>
      <c r="D155" s="551" t="n">
        <v>8</v>
      </c>
      <c r="E155" s="545" t="inlineStr">
        <is>
          <t>12 месяцев</t>
        </is>
      </c>
      <c r="F155" s="552" t="n">
        <v>64</v>
      </c>
      <c r="G155" s="468">
        <f>IFERROR(SUMIF(Лист1!$A:$A,Лист3!$A155,Лист1!K:K)/$F155,0)</f>
        <v/>
      </c>
      <c r="H155" s="468">
        <f>IFERROR(SUMIF(Лист1!$A:$A,Лист3!$A155,Лист1!L:L)/$F155,0)</f>
        <v/>
      </c>
      <c r="I155" s="468">
        <f>IFERROR(SUMIF(Лист1!$A:$A,Лист3!$A155,Лист1!M:M)/$F155,0)</f>
        <v/>
      </c>
      <c r="J155" s="468">
        <f>IFERROR(SUMIF(Лист1!$A:$A,Лист3!$A155,Лист1!N:N)/$F155,0)</f>
        <v/>
      </c>
      <c r="K155" s="468">
        <f>IFERROR(SUMIF(Лист1!$A:$A,Лист3!$A155,Лист1!O:O)/$F155,0)</f>
        <v/>
      </c>
      <c r="L155" s="468">
        <f>IFERROR(SUMIF(Лист1!$A:$A,Лист3!$A155,Лист1!P:P)/$F155,0)</f>
        <v/>
      </c>
    </row>
    <row r="156" customFormat="1" s="144">
      <c r="A156" s="864" t="n"/>
      <c r="B156" s="932" t="inlineStr">
        <is>
          <t>Томатная паста "Махеевъ"</t>
        </is>
      </c>
      <c r="C156" s="944" t="n"/>
      <c r="D156" s="73" t="n"/>
      <c r="E156" s="953" t="n"/>
      <c r="F156" s="948" t="n"/>
      <c r="G156" s="468">
        <f>IFERROR(SUMIF(Лист1!$A:$A,Лист3!$A156,Лист1!K:K)/$F156,0)</f>
        <v/>
      </c>
      <c r="H156" s="468">
        <f>IFERROR(SUMIF(Лист1!$A:$A,Лист3!$A156,Лист1!L:L)/$F156,0)</f>
        <v/>
      </c>
      <c r="I156" s="468">
        <f>IFERROR(SUMIF(Лист1!$A:$A,Лист3!$A156,Лист1!M:M)/$F156,0)</f>
        <v/>
      </c>
      <c r="J156" s="468">
        <f>IFERROR(SUMIF(Лист1!$A:$A,Лист3!$A156,Лист1!N:N)/$F156,0)</f>
        <v/>
      </c>
      <c r="K156" s="468">
        <f>IFERROR(SUMIF(Лист1!$A:$A,Лист3!$A156,Лист1!O:O)/$F156,0)</f>
        <v/>
      </c>
      <c r="L156" s="468">
        <f>IFERROR(SUMIF(Лист1!$A:$A,Лист3!$A156,Лист1!P:P)/$F156,0)</f>
        <v/>
      </c>
    </row>
    <row r="157" customFormat="1" s="144">
      <c r="A157" s="864" t="inlineStr">
        <is>
          <t>E-1TP-225-D07-X00-Y36</t>
        </is>
      </c>
      <c r="B157" s="966" t="inlineStr">
        <is>
          <t>Томатная паста Домашняя Пакет 70 г  УП72</t>
        </is>
      </c>
      <c r="C157" s="272" t="inlineStr">
        <is>
          <t>70 г</t>
        </is>
      </c>
      <c r="D157" s="964" t="n">
        <v>36</v>
      </c>
      <c r="E157" s="437" t="inlineStr">
        <is>
          <t>12 месяцев</t>
        </is>
      </c>
      <c r="F157" s="965" t="n">
        <v>147</v>
      </c>
      <c r="G157" s="468">
        <f>IFERROR(SUMIF(Лист1!$A:$A,Лист3!$A157,Лист1!K:K)/$F157,0)</f>
        <v/>
      </c>
      <c r="H157" s="468">
        <f>IFERROR(SUMIF(Лист1!$A:$A,Лист3!$A157,Лист1!L:L)/$F157,0)</f>
        <v/>
      </c>
      <c r="I157" s="468">
        <f>IFERROR(SUMIF(Лист1!$A:$A,Лист3!$A157,Лист1!M:M)/$F157,0)</f>
        <v/>
      </c>
      <c r="J157" s="468">
        <f>IFERROR(SUMIF(Лист1!$A:$A,Лист3!$A157,Лист1!N:N)/$F157,0)</f>
        <v/>
      </c>
      <c r="K157" s="468">
        <f>IFERROR(SUMIF(Лист1!$A:$A,Лист3!$A157,Лист1!O:O)/$F157,0)</f>
        <v/>
      </c>
      <c r="L157" s="468">
        <f>IFERROR(SUMIF(Лист1!$A:$A,Лист3!$A157,Лист1!P:P)/$F157,0)</f>
        <v/>
      </c>
    </row>
    <row r="158" customFormat="1" s="144">
      <c r="A158" s="864" t="inlineStr">
        <is>
          <t>E-1TP-225-D14-X00-Y18</t>
        </is>
      </c>
      <c r="B158" s="966" t="inlineStr">
        <is>
          <t>Томатная паста Домашняя Пакет 140 г  УП18</t>
        </is>
      </c>
      <c r="C158" s="272" t="inlineStr">
        <is>
          <t>140 г</t>
        </is>
      </c>
      <c r="D158" s="964" t="n">
        <v>18</v>
      </c>
      <c r="E158" s="437" t="inlineStr">
        <is>
          <t>12 месяцев</t>
        </is>
      </c>
      <c r="F158" s="965" t="n">
        <v>147</v>
      </c>
      <c r="G158" s="468">
        <f>IFERROR(SUMIF(Лист1!$A:$A,Лист3!$A158,Лист1!K:K)/$F158,0)</f>
        <v/>
      </c>
      <c r="H158" s="468">
        <f>IFERROR(SUMIF(Лист1!$A:$A,Лист3!$A158,Лист1!L:L)/$F158,0)</f>
        <v/>
      </c>
      <c r="I158" s="468">
        <f>IFERROR(SUMIF(Лист1!$A:$A,Лист3!$A158,Лист1!M:M)/$F158,0)</f>
        <v/>
      </c>
      <c r="J158" s="468">
        <f>IFERROR(SUMIF(Лист1!$A:$A,Лист3!$A158,Лист1!N:N)/$F158,0)</f>
        <v/>
      </c>
      <c r="K158" s="468">
        <f>IFERROR(SUMIF(Лист1!$A:$A,Лист3!$A158,Лист1!O:O)/$F158,0)</f>
        <v/>
      </c>
      <c r="L158" s="468">
        <f>IFERROR(SUMIF(Лист1!$A:$A,Лист3!$A158,Лист1!P:P)/$F158,0)</f>
        <v/>
      </c>
    </row>
    <row r="159" customFormat="1" s="144">
      <c r="A159" s="864" t="inlineStr">
        <is>
          <t>E-1TP-225-B18-X00-Y12</t>
        </is>
      </c>
      <c r="B159" s="967" t="inlineStr">
        <is>
          <t xml:space="preserve">Твист, Домашняя                                      </t>
        </is>
      </c>
      <c r="C159" s="454" t="inlineStr">
        <is>
          <t>180 гр</t>
        </is>
      </c>
      <c r="D159" s="945" t="n">
        <v>12</v>
      </c>
      <c r="E159" s="437" t="inlineStr">
        <is>
          <t>12 месяцев</t>
        </is>
      </c>
      <c r="F159" s="949" t="n">
        <v>190</v>
      </c>
      <c r="G159" s="468">
        <f>IFERROR(SUMIF(Лист1!$A:$A,Лист3!$A159,Лист1!K:K)/$F159,0)</f>
        <v/>
      </c>
      <c r="H159" s="468">
        <f>IFERROR(SUMIF(Лист1!$A:$A,Лист3!$A159,Лист1!L:L)/$F159,0)</f>
        <v/>
      </c>
      <c r="I159" s="468">
        <f>IFERROR(SUMIF(Лист1!$A:$A,Лист3!$A159,Лист1!M:M)/$F159,0)</f>
        <v/>
      </c>
      <c r="J159" s="468">
        <f>IFERROR(SUMIF(Лист1!$A:$A,Лист3!$A159,Лист1!N:N)/$F159,0)</f>
        <v/>
      </c>
      <c r="K159" s="468">
        <f>IFERROR(SUMIF(Лист1!$A:$A,Лист3!$A159,Лист1!O:O)/$F159,0)</f>
        <v/>
      </c>
      <c r="L159" s="468">
        <f>IFERROR(SUMIF(Лист1!$A:$A,Лист3!$A159,Лист1!P:P)/$F159,0)</f>
        <v/>
      </c>
    </row>
    <row r="160" customFormat="1" s="144">
      <c r="A160" s="864" t="inlineStr">
        <is>
          <t>E-1TP-225-B50-X00-Y12</t>
        </is>
      </c>
      <c r="B160" s="960" t="inlineStr">
        <is>
          <t>Твист, Домашняя</t>
        </is>
      </c>
      <c r="C160" s="278" t="inlineStr">
        <is>
          <t>500 г</t>
        </is>
      </c>
      <c r="D160" s="946" t="n">
        <v>12</v>
      </c>
      <c r="E160" s="437" t="inlineStr">
        <is>
          <t>12 месяцев</t>
        </is>
      </c>
      <c r="F160" s="965" t="n">
        <v>66</v>
      </c>
      <c r="G160" s="468">
        <f>IFERROR(SUMIF(Лист1!$A:$A,Лист3!$A160,Лист1!K:K)/$F160,0)</f>
        <v/>
      </c>
      <c r="H160" s="468">
        <f>IFERROR(SUMIF(Лист1!$A:$A,Лист3!$A160,Лист1!L:L)/$F160,0)</f>
        <v/>
      </c>
      <c r="I160" s="468">
        <f>IFERROR(SUMIF(Лист1!$A:$A,Лист3!$A160,Лист1!M:M)/$F160,0)</f>
        <v/>
      </c>
      <c r="J160" s="468">
        <f>IFERROR(SUMIF(Лист1!$A:$A,Лист3!$A160,Лист1!N:N)/$F160,0)</f>
        <v/>
      </c>
      <c r="K160" s="468">
        <f>IFERROR(SUMIF(Лист1!$A:$A,Лист3!$A160,Лист1!O:O)/$F160,0)</f>
        <v/>
      </c>
      <c r="L160" s="468">
        <f>IFERROR(SUMIF(Лист1!$A:$A,Лист3!$A160,Лист1!P:P)/$F160,0)</f>
        <v/>
      </c>
    </row>
    <row r="161" ht="13.5" customFormat="1" customHeight="1" s="144" thickBot="1">
      <c r="A161" s="864" t="inlineStr">
        <is>
          <t>E-1TP-225-B10-X00-Y6</t>
        </is>
      </c>
      <c r="B161" s="968" t="inlineStr">
        <is>
          <t>Твист, Домашняя</t>
        </is>
      </c>
      <c r="C161" s="621" t="inlineStr">
        <is>
          <t>1000 г</t>
        </is>
      </c>
      <c r="D161" s="947" t="n">
        <v>6</v>
      </c>
      <c r="E161" s="951" t="inlineStr">
        <is>
          <t>12 месяцев</t>
        </is>
      </c>
      <c r="F161" s="952" t="n">
        <v>80</v>
      </c>
      <c r="G161" s="468">
        <f>IFERROR(SUMIF(Лист1!$A:$A,Лист3!$A161,Лист1!K:K)/$F161,0)</f>
        <v/>
      </c>
      <c r="H161" s="468">
        <f>IFERROR(SUMIF(Лист1!$A:$A,Лист3!$A161,Лист1!L:L)/$F161,0)</f>
        <v/>
      </c>
      <c r="I161" s="468">
        <f>IFERROR(SUMIF(Лист1!$A:$A,Лист3!$A161,Лист1!M:M)/$F161,0)</f>
        <v/>
      </c>
      <c r="J161" s="468">
        <f>IFERROR(SUMIF(Лист1!$A:$A,Лист3!$A161,Лист1!N:N)/$F161,0)</f>
        <v/>
      </c>
      <c r="K161" s="468">
        <f>IFERROR(SUMIF(Лист1!$A:$A,Лист3!$A161,Лист1!O:O)/$F161,0)</f>
        <v/>
      </c>
      <c r="L161" s="468">
        <f>IFERROR(SUMIF(Лист1!$A:$A,Лист3!$A161,Лист1!P:P)/$F161,0)</f>
        <v/>
      </c>
    </row>
    <row r="162" customFormat="1" s="144">
      <c r="A162" s="338" t="n"/>
      <c r="B162" s="373" t="inlineStr">
        <is>
          <t>Джем  «Махеевъ»</t>
        </is>
      </c>
      <c r="C162" s="187" t="n"/>
      <c r="D162" s="55" t="n"/>
      <c r="E162" s="55" t="n"/>
      <c r="F162" s="55" t="n"/>
      <c r="G162" s="468">
        <f>IFERROR(SUMIF(Лист1!$A:$A,Лист3!$A162,Лист1!K:K)/$F162,0)</f>
        <v/>
      </c>
      <c r="H162" s="468">
        <f>IFERROR(SUMIF(Лист1!$A:$A,Лист3!$A162,Лист1!L:L)/$F162,0)</f>
        <v/>
      </c>
      <c r="I162" s="468">
        <f>IFERROR(SUMIF(Лист1!$A:$A,Лист3!$A162,Лист1!M:M)/$F162,0)</f>
        <v/>
      </c>
      <c r="J162" s="468">
        <f>IFERROR(SUMIF(Лист1!$A:$A,Лист3!$A162,Лист1!N:N)/$F162,0)</f>
        <v/>
      </c>
      <c r="K162" s="468">
        <f>IFERROR(SUMIF(Лист1!$A:$A,Лист3!$A162,Лист1!O:O)/$F162,0)</f>
        <v/>
      </c>
      <c r="L162" s="468">
        <f>IFERROR(SUMIF(Лист1!$A:$A,Лист3!$A162,Лист1!P:P)/$F162,0)</f>
        <v/>
      </c>
    </row>
    <row r="163" customFormat="1" s="144">
      <c r="A163" s="338" t="inlineStr">
        <is>
          <t>E-1DZ-289-D30-X00-Y16</t>
        </is>
      </c>
      <c r="B163" s="331" t="inlineStr">
        <is>
          <t>Пакет дой-пак, Черносмородиновый</t>
        </is>
      </c>
      <c r="C163" s="278" t="inlineStr">
        <is>
          <t>300 г</t>
        </is>
      </c>
      <c r="D163" s="438" t="n">
        <v>16</v>
      </c>
      <c r="E163" s="97" t="inlineStr">
        <is>
          <t>12 месяцев</t>
        </is>
      </c>
      <c r="F163" s="406" t="n">
        <v>144</v>
      </c>
      <c r="G163" s="468">
        <f>IFERROR(SUMIF(Лист1!$A:$A,Лист3!$A163,Лист1!K:K)/$F163,0)</f>
        <v/>
      </c>
      <c r="H163" s="468">
        <f>IFERROR(SUMIF(Лист1!$A:$A,Лист3!$A163,Лист1!L:L)/$F163,0)</f>
        <v/>
      </c>
      <c r="I163" s="468">
        <f>IFERROR(SUMIF(Лист1!$A:$A,Лист3!$A163,Лист1!M:M)/$F163,0)</f>
        <v/>
      </c>
      <c r="J163" s="468">
        <f>IFERROR(SUMIF(Лист1!$A:$A,Лист3!$A163,Лист1!N:N)/$F163,0)</f>
        <v/>
      </c>
      <c r="K163" s="468">
        <f>IFERROR(SUMIF(Лист1!$A:$A,Лист3!$A163,Лист1!O:O)/$F163,0)</f>
        <v/>
      </c>
      <c r="L163" s="468">
        <f>IFERROR(SUMIF(Лист1!$A:$A,Лист3!$A163,Лист1!P:P)/$F163,0)</f>
        <v/>
      </c>
    </row>
    <row r="164" customFormat="1" s="144">
      <c r="A164" s="338" t="inlineStr">
        <is>
          <t>E-1DZ-252-D30-X00-Y16</t>
        </is>
      </c>
      <c r="B164" s="622" t="inlineStr">
        <is>
          <t>Пакет дой-пак, Малиновый</t>
        </is>
      </c>
      <c r="C164" s="623" t="inlineStr">
        <is>
          <t>300 г</t>
        </is>
      </c>
      <c r="D164" s="624" t="n">
        <v>16</v>
      </c>
      <c r="E164" s="545" t="inlineStr">
        <is>
          <t>12 месяцев</t>
        </is>
      </c>
      <c r="F164" s="625" t="n">
        <v>144</v>
      </c>
      <c r="G164" s="468">
        <f>IFERROR(SUMIF(Лист1!$A:$A,Лист3!$A164,Лист1!K:K)/$F164,0)</f>
        <v/>
      </c>
      <c r="H164" s="468">
        <f>IFERROR(SUMIF(Лист1!$A:$A,Лист3!$A164,Лист1!L:L)/$F164,0)</f>
        <v/>
      </c>
      <c r="I164" s="468">
        <f>IFERROR(SUMIF(Лист1!$A:$A,Лист3!$A164,Лист1!M:M)/$F164,0)</f>
        <v/>
      </c>
      <c r="J164" s="468">
        <f>IFERROR(SUMIF(Лист1!$A:$A,Лист3!$A164,Лист1!N:N)/$F164,0)</f>
        <v/>
      </c>
      <c r="K164" s="468">
        <f>IFERROR(SUMIF(Лист1!$A:$A,Лист3!$A164,Лист1!O:O)/$F164,0)</f>
        <v/>
      </c>
      <c r="L164" s="468">
        <f>IFERROR(SUMIF(Лист1!$A:$A,Лист3!$A164,Лист1!P:P)/$F164,0)</f>
        <v/>
      </c>
    </row>
    <row r="165" customFormat="1" s="144">
      <c r="A165" s="338" t="inlineStr">
        <is>
          <t>E-1DZ-252-D01-X00-Y8</t>
        </is>
      </c>
      <c r="B165" s="331" t="inlineStr">
        <is>
          <t xml:space="preserve">Пакет дой-пак, Малиновый </t>
        </is>
      </c>
      <c r="C165" s="278" t="inlineStr">
        <is>
          <t>1000 г</t>
        </is>
      </c>
      <c r="D165" s="438" t="n">
        <v>8</v>
      </c>
      <c r="E165" s="97" t="inlineStr">
        <is>
          <t>12 месяцев</t>
        </is>
      </c>
      <c r="F165" s="406" t="n">
        <v>64</v>
      </c>
      <c r="G165" s="468">
        <f>IFERROR(SUMIF(Лист1!$A:$A,Лист3!$A165,Лист1!K:K)/$F165,0)</f>
        <v/>
      </c>
      <c r="H165" s="468">
        <f>IFERROR(SUMIF(Лист1!$A:$A,Лист3!$A165,Лист1!L:L)/$F165,0)</f>
        <v/>
      </c>
      <c r="I165" s="468">
        <f>IFERROR(SUMIF(Лист1!$A:$A,Лист3!$A165,Лист1!M:M)/$F165,0)</f>
        <v/>
      </c>
      <c r="J165" s="468">
        <f>IFERROR(SUMIF(Лист1!$A:$A,Лист3!$A165,Лист1!N:N)/$F165,0)</f>
        <v/>
      </c>
      <c r="K165" s="468">
        <f>IFERROR(SUMIF(Лист1!$A:$A,Лист3!$A165,Лист1!O:O)/$F165,0)</f>
        <v/>
      </c>
      <c r="L165" s="468">
        <f>IFERROR(SUMIF(Лист1!$A:$A,Лист3!$A165,Лист1!P:P)/$F165,0)</f>
        <v/>
      </c>
    </row>
    <row r="166" customFormat="1" s="144">
      <c r="A166" s="338" t="inlineStr">
        <is>
          <t>E-1DZ-288-D30-X00-Y16</t>
        </is>
      </c>
      <c r="B166" s="331" t="inlineStr">
        <is>
          <t>Пакет дой-пак, Черничный</t>
        </is>
      </c>
      <c r="C166" s="278" t="inlineStr">
        <is>
          <t>300 г</t>
        </is>
      </c>
      <c r="D166" s="438" t="n">
        <v>16</v>
      </c>
      <c r="E166" s="97" t="inlineStr">
        <is>
          <t>12 месяцев</t>
        </is>
      </c>
      <c r="F166" s="406" t="n">
        <v>144</v>
      </c>
      <c r="G166" s="468">
        <f>IFERROR(SUMIF(Лист1!$A:$A,Лист3!$A166,Лист1!K:K)/$F166,0)</f>
        <v/>
      </c>
      <c r="H166" s="468">
        <f>IFERROR(SUMIF(Лист1!$A:$A,Лист3!$A166,Лист1!L:L)/$F166,0)</f>
        <v/>
      </c>
      <c r="I166" s="468">
        <f>IFERROR(SUMIF(Лист1!$A:$A,Лист3!$A166,Лист1!M:M)/$F166,0)</f>
        <v/>
      </c>
      <c r="J166" s="468">
        <f>IFERROR(SUMIF(Лист1!$A:$A,Лист3!$A166,Лист1!N:N)/$F166,0)</f>
        <v/>
      </c>
      <c r="K166" s="468">
        <f>IFERROR(SUMIF(Лист1!$A:$A,Лист3!$A166,Лист1!O:O)/$F166,0)</f>
        <v/>
      </c>
      <c r="L166" s="468">
        <f>IFERROR(SUMIF(Лист1!$A:$A,Лист3!$A166,Лист1!P:P)/$F166,0)</f>
        <v/>
      </c>
    </row>
    <row r="167" customFormat="1" s="144">
      <c r="A167" s="338" t="inlineStr">
        <is>
          <t>E-1DZ-244-D30-X00-Y16</t>
        </is>
      </c>
      <c r="B167" s="331" t="inlineStr">
        <is>
          <t>Пакет дой-пак, Клубничный</t>
        </is>
      </c>
      <c r="C167" s="278" t="inlineStr">
        <is>
          <t>300 г</t>
        </is>
      </c>
      <c r="D167" s="438" t="n">
        <v>16</v>
      </c>
      <c r="E167" s="97" t="inlineStr">
        <is>
          <t>12 месяцев</t>
        </is>
      </c>
      <c r="F167" s="406" t="n">
        <v>144</v>
      </c>
      <c r="G167" s="468">
        <f>IFERROR(SUMIF(Лист1!$A:$A,Лист3!$A167,Лист1!K:K)/$F167,0)</f>
        <v/>
      </c>
      <c r="H167" s="468">
        <f>IFERROR(SUMIF(Лист1!$A:$A,Лист3!$A167,Лист1!L:L)/$F167,0)</f>
        <v/>
      </c>
      <c r="I167" s="468">
        <f>IFERROR(SUMIF(Лист1!$A:$A,Лист3!$A167,Лист1!M:M)/$F167,0)</f>
        <v/>
      </c>
      <c r="J167" s="468">
        <f>IFERROR(SUMIF(Лист1!$A:$A,Лист3!$A167,Лист1!N:N)/$F167,0)</f>
        <v/>
      </c>
      <c r="K167" s="468">
        <f>IFERROR(SUMIF(Лист1!$A:$A,Лист3!$A167,Лист1!O:O)/$F167,0)</f>
        <v/>
      </c>
      <c r="L167" s="468">
        <f>IFERROR(SUMIF(Лист1!$A:$A,Лист3!$A167,Лист1!P:P)/$F167,0)</f>
        <v/>
      </c>
    </row>
    <row r="168" customFormat="1" s="144">
      <c r="A168" s="338" t="inlineStr">
        <is>
          <t>E-1DZ-244-D01-X00-Y8</t>
        </is>
      </c>
      <c r="B168" s="331" t="inlineStr">
        <is>
          <t>Пакет дой-пак, Клубничный</t>
        </is>
      </c>
      <c r="C168" s="278" t="inlineStr">
        <is>
          <t>1000 г</t>
        </is>
      </c>
      <c r="D168" s="438" t="n">
        <v>8</v>
      </c>
      <c r="E168" s="97" t="inlineStr">
        <is>
          <t>12 месяцев</t>
        </is>
      </c>
      <c r="F168" s="406" t="n">
        <v>64</v>
      </c>
      <c r="G168" s="468">
        <f>IFERROR(SUMIF(Лист1!$A:$A,Лист3!$A168,Лист1!K:K)/$F168,0)</f>
        <v/>
      </c>
      <c r="H168" s="468">
        <f>IFERROR(SUMIF(Лист1!$A:$A,Лист3!$A168,Лист1!L:L)/$F168,0)</f>
        <v/>
      </c>
      <c r="I168" s="468">
        <f>IFERROR(SUMIF(Лист1!$A:$A,Лист3!$A168,Лист1!M:M)/$F168,0)</f>
        <v/>
      </c>
      <c r="J168" s="468">
        <f>IFERROR(SUMIF(Лист1!$A:$A,Лист3!$A168,Лист1!N:N)/$F168,0)</f>
        <v/>
      </c>
      <c r="K168" s="468">
        <f>IFERROR(SUMIF(Лист1!$A:$A,Лист3!$A168,Лист1!O:O)/$F168,0)</f>
        <v/>
      </c>
      <c r="L168" s="468">
        <f>IFERROR(SUMIF(Лист1!$A:$A,Лист3!$A168,Лист1!P:P)/$F168,0)</f>
        <v/>
      </c>
    </row>
    <row r="169" customFormat="1" s="144">
      <c r="A169" s="338" t="inlineStr">
        <is>
          <t>E-1DZ-260-D30-X00-Y16</t>
        </is>
      </c>
      <c r="B169" s="331" t="inlineStr">
        <is>
          <t>Пакет дой-пак, Персик и Манго</t>
        </is>
      </c>
      <c r="C169" s="278" t="inlineStr">
        <is>
          <t>300 г</t>
        </is>
      </c>
      <c r="D169" s="438" t="n">
        <v>16</v>
      </c>
      <c r="E169" s="97" t="inlineStr">
        <is>
          <t>12 месяцев</t>
        </is>
      </c>
      <c r="F169" s="406" t="n">
        <v>144</v>
      </c>
      <c r="G169" s="468">
        <f>IFERROR(SUMIF(Лист1!$A:$A,Лист3!$A169,Лист1!K:K)/$F169,0)</f>
        <v/>
      </c>
      <c r="H169" s="468">
        <f>IFERROR(SUMIF(Лист1!$A:$A,Лист3!$A169,Лист1!L:L)/$F169,0)</f>
        <v/>
      </c>
      <c r="I169" s="468">
        <f>IFERROR(SUMIF(Лист1!$A:$A,Лист3!$A169,Лист1!M:M)/$F169,0)</f>
        <v/>
      </c>
      <c r="J169" s="468">
        <f>IFERROR(SUMIF(Лист1!$A:$A,Лист3!$A169,Лист1!N:N)/$F169,0)</f>
        <v/>
      </c>
      <c r="K169" s="468">
        <f>IFERROR(SUMIF(Лист1!$A:$A,Лист3!$A169,Лист1!O:O)/$F169,0)</f>
        <v/>
      </c>
      <c r="L169" s="468">
        <f>IFERROR(SUMIF(Лист1!$A:$A,Лист3!$A169,Лист1!P:P)/$F169,0)</f>
        <v/>
      </c>
    </row>
    <row r="170" customFormat="1" s="144">
      <c r="A170" s="338" t="inlineStr">
        <is>
          <t>E-1DZ-251-D30-X00-Y16</t>
        </is>
      </c>
      <c r="B170" s="331" t="inlineStr">
        <is>
          <t>Пакет дой-пак, Лимонный</t>
        </is>
      </c>
      <c r="C170" s="278" t="inlineStr">
        <is>
          <t>300 г</t>
        </is>
      </c>
      <c r="D170" s="438" t="n">
        <v>16</v>
      </c>
      <c r="E170" s="97" t="inlineStr">
        <is>
          <t>12 месяцев</t>
        </is>
      </c>
      <c r="F170" s="406" t="n">
        <v>144</v>
      </c>
      <c r="G170" s="468">
        <f>IFERROR(SUMIF(Лист1!$A:$A,Лист3!$A170,Лист1!K:K)/$F170,0)</f>
        <v/>
      </c>
      <c r="H170" s="468">
        <f>IFERROR(SUMIF(Лист1!$A:$A,Лист3!$A170,Лист1!L:L)/$F170,0)</f>
        <v/>
      </c>
      <c r="I170" s="468">
        <f>IFERROR(SUMIF(Лист1!$A:$A,Лист3!$A170,Лист1!M:M)/$F170,0)</f>
        <v/>
      </c>
      <c r="J170" s="468">
        <f>IFERROR(SUMIF(Лист1!$A:$A,Лист3!$A170,Лист1!N:N)/$F170,0)</f>
        <v/>
      </c>
      <c r="K170" s="468">
        <f>IFERROR(SUMIF(Лист1!$A:$A,Лист3!$A170,Лист1!O:O)/$F170,0)</f>
        <v/>
      </c>
      <c r="L170" s="468">
        <f>IFERROR(SUMIF(Лист1!$A:$A,Лист3!$A170,Лист1!P:P)/$F170,0)</f>
        <v/>
      </c>
    </row>
    <row r="171" customFormat="1" s="144">
      <c r="A171" s="338" t="inlineStr">
        <is>
          <t>E-1DZ-250-D30-X00-Y16</t>
        </is>
      </c>
      <c r="B171" s="331" t="inlineStr">
        <is>
          <t>Пакет дой-пак, Лимон с имбирем</t>
        </is>
      </c>
      <c r="C171" s="278" t="inlineStr">
        <is>
          <t>300 г</t>
        </is>
      </c>
      <c r="D171" s="438" t="n">
        <v>16</v>
      </c>
      <c r="E171" s="97" t="inlineStr">
        <is>
          <t>12 месяцев</t>
        </is>
      </c>
      <c r="F171" s="406" t="n">
        <v>144</v>
      </c>
      <c r="G171" s="468">
        <f>IFERROR(SUMIF(Лист1!$A:$A,Лист3!$A171,Лист1!K:K)/$F171,0)</f>
        <v/>
      </c>
      <c r="H171" s="468">
        <f>IFERROR(SUMIF(Лист1!$A:$A,Лист3!$A171,Лист1!L:L)/$F171,0)</f>
        <v/>
      </c>
      <c r="I171" s="468">
        <f>IFERROR(SUMIF(Лист1!$A:$A,Лист3!$A171,Лист1!M:M)/$F171,0)</f>
        <v/>
      </c>
      <c r="J171" s="468">
        <f>IFERROR(SUMIF(Лист1!$A:$A,Лист3!$A171,Лист1!N:N)/$F171,0)</f>
        <v/>
      </c>
      <c r="K171" s="468">
        <f>IFERROR(SUMIF(Лист1!$A:$A,Лист3!$A171,Лист1!O:O)/$F171,0)</f>
        <v/>
      </c>
      <c r="L171" s="468">
        <f>IFERROR(SUMIF(Лист1!$A:$A,Лист3!$A171,Лист1!P:P)/$F171,0)</f>
        <v/>
      </c>
    </row>
    <row r="172" customFormat="1" s="144">
      <c r="A172" s="338" t="inlineStr">
        <is>
          <t>E-1DZ-231-D30-X00-Y16</t>
        </is>
      </c>
      <c r="B172" s="331" t="inlineStr">
        <is>
          <t>Пакет дой-пак, Апельсиновый</t>
        </is>
      </c>
      <c r="C172" s="278" t="inlineStr">
        <is>
          <t>300 г</t>
        </is>
      </c>
      <c r="D172" s="438" t="n">
        <v>16</v>
      </c>
      <c r="E172" s="97" t="inlineStr">
        <is>
          <t>12 месяцев</t>
        </is>
      </c>
      <c r="F172" s="406" t="n">
        <v>144</v>
      </c>
      <c r="G172" s="468">
        <f>IFERROR(SUMIF(Лист1!$A:$A,Лист3!$A172,Лист1!K:K)/$F172,0)</f>
        <v/>
      </c>
      <c r="H172" s="468">
        <f>IFERROR(SUMIF(Лист1!$A:$A,Лист3!$A172,Лист1!L:L)/$F172,0)</f>
        <v/>
      </c>
      <c r="I172" s="468">
        <f>IFERROR(SUMIF(Лист1!$A:$A,Лист3!$A172,Лист1!M:M)/$F172,0)</f>
        <v/>
      </c>
      <c r="J172" s="468">
        <f>IFERROR(SUMIF(Лист1!$A:$A,Лист3!$A172,Лист1!N:N)/$F172,0)</f>
        <v/>
      </c>
      <c r="K172" s="468">
        <f>IFERROR(SUMIF(Лист1!$A:$A,Лист3!$A172,Лист1!O:O)/$F172,0)</f>
        <v/>
      </c>
      <c r="L172" s="468">
        <f>IFERROR(SUMIF(Лист1!$A:$A,Лист3!$A172,Лист1!P:P)/$F172,0)</f>
        <v/>
      </c>
    </row>
    <row r="173" customFormat="1" s="144">
      <c r="A173" s="338" t="inlineStr">
        <is>
          <t>E-1DZ-228-D30-X00-Y16</t>
        </is>
      </c>
      <c r="B173" s="331" t="inlineStr">
        <is>
          <t>Пакет дой-пак, Абрикосовый</t>
        </is>
      </c>
      <c r="C173" s="278" t="inlineStr">
        <is>
          <t>300 г</t>
        </is>
      </c>
      <c r="D173" s="438" t="n">
        <v>16</v>
      </c>
      <c r="E173" s="97" t="inlineStr">
        <is>
          <t>12 месяцев</t>
        </is>
      </c>
      <c r="F173" s="406" t="n">
        <v>144</v>
      </c>
      <c r="G173" s="468">
        <f>IFERROR(SUMIF(Лист1!$A:$A,Лист3!$A173,Лист1!K:K)/$F173,0)</f>
        <v/>
      </c>
      <c r="H173" s="468">
        <f>IFERROR(SUMIF(Лист1!$A:$A,Лист3!$A173,Лист1!L:L)/$F173,0)</f>
        <v/>
      </c>
      <c r="I173" s="468">
        <f>IFERROR(SUMIF(Лист1!$A:$A,Лист3!$A173,Лист1!M:M)/$F173,0)</f>
        <v/>
      </c>
      <c r="J173" s="468">
        <f>IFERROR(SUMIF(Лист1!$A:$A,Лист3!$A173,Лист1!N:N)/$F173,0)</f>
        <v/>
      </c>
      <c r="K173" s="468">
        <f>IFERROR(SUMIF(Лист1!$A:$A,Лист3!$A173,Лист1!O:O)/$F173,0)</f>
        <v/>
      </c>
      <c r="L173" s="468">
        <f>IFERROR(SUMIF(Лист1!$A:$A,Лист3!$A173,Лист1!P:P)/$F173,0)</f>
        <v/>
      </c>
    </row>
    <row r="174" customFormat="1" s="144">
      <c r="A174" s="338" t="inlineStr">
        <is>
          <t>E-1DZ-228-D01-X00-Y8</t>
        </is>
      </c>
      <c r="B174" s="331" t="inlineStr">
        <is>
          <t>Пакет дой-пак, Абрикосовый</t>
        </is>
      </c>
      <c r="C174" s="278" t="inlineStr">
        <is>
          <t>1000 г</t>
        </is>
      </c>
      <c r="D174" s="438" t="n">
        <v>8</v>
      </c>
      <c r="E174" s="97" t="inlineStr">
        <is>
          <t>12 месяцев</t>
        </is>
      </c>
      <c r="F174" s="406" t="n">
        <v>64</v>
      </c>
      <c r="G174" s="468">
        <f>IFERROR(SUMIF(Лист1!$A:$A,Лист3!$A174,Лист1!K:K)/$F174,0)</f>
        <v/>
      </c>
      <c r="H174" s="468">
        <f>IFERROR(SUMIF(Лист1!$A:$A,Лист3!$A174,Лист1!L:L)/$F174,0)</f>
        <v/>
      </c>
      <c r="I174" s="468">
        <f>IFERROR(SUMIF(Лист1!$A:$A,Лист3!$A174,Лист1!M:M)/$F174,0)</f>
        <v/>
      </c>
      <c r="J174" s="468">
        <f>IFERROR(SUMIF(Лист1!$A:$A,Лист3!$A174,Лист1!N:N)/$F174,0)</f>
        <v/>
      </c>
      <c r="K174" s="468">
        <f>IFERROR(SUMIF(Лист1!$A:$A,Лист3!$A174,Лист1!O:O)/$F174,0)</f>
        <v/>
      </c>
      <c r="L174" s="468">
        <f>IFERROR(SUMIF(Лист1!$A:$A,Лист3!$A174,Лист1!P:P)/$F174,0)</f>
        <v/>
      </c>
    </row>
    <row r="175" customFormat="1" s="144">
      <c r="A175" s="338" t="inlineStr">
        <is>
          <t>E-1DZ-234-D30-X00-Y16</t>
        </is>
      </c>
      <c r="B175" s="331" t="inlineStr">
        <is>
          <t xml:space="preserve">Пакет дой-пак, "Вишневый" </t>
        </is>
      </c>
      <c r="C175" s="278" t="inlineStr">
        <is>
          <t>300 г</t>
        </is>
      </c>
      <c r="D175" s="438" t="n">
        <v>16</v>
      </c>
      <c r="E175" s="97" t="inlineStr">
        <is>
          <t>12 месяцев</t>
        </is>
      </c>
      <c r="F175" s="406" t="n">
        <v>144</v>
      </c>
      <c r="G175" s="468">
        <f>IFERROR(SUMIF(Лист1!$A:$A,Лист3!$A175,Лист1!K:K)/$F175,0)</f>
        <v/>
      </c>
      <c r="H175" s="468">
        <f>IFERROR(SUMIF(Лист1!$A:$A,Лист3!$A175,Лист1!L:L)/$F175,0)</f>
        <v/>
      </c>
      <c r="I175" s="468">
        <f>IFERROR(SUMIF(Лист1!$A:$A,Лист3!$A175,Лист1!M:M)/$F175,0)</f>
        <v/>
      </c>
      <c r="J175" s="468">
        <f>IFERROR(SUMIF(Лист1!$A:$A,Лист3!$A175,Лист1!N:N)/$F175,0)</f>
        <v/>
      </c>
      <c r="K175" s="468">
        <f>IFERROR(SUMIF(Лист1!$A:$A,Лист3!$A175,Лист1!O:O)/$F175,0)</f>
        <v/>
      </c>
      <c r="L175" s="468">
        <f>IFERROR(SUMIF(Лист1!$A:$A,Лист3!$A175,Лист1!P:P)/$F175,0)</f>
        <v/>
      </c>
    </row>
    <row r="176" customFormat="1" s="144">
      <c r="A176" s="338" t="inlineStr">
        <is>
          <t>E-1DZ-294-D30-X00-Y16</t>
        </is>
      </c>
      <c r="B176" s="331" t="inlineStr">
        <is>
          <t xml:space="preserve">Пакет дой-пак, "Лесные ягоды" </t>
        </is>
      </c>
      <c r="C176" s="278" t="inlineStr">
        <is>
          <t>300 г</t>
        </is>
      </c>
      <c r="D176" s="438" t="n">
        <v>16</v>
      </c>
      <c r="E176" s="97" t="inlineStr">
        <is>
          <t>12 месяцев</t>
        </is>
      </c>
      <c r="F176" s="406" t="n">
        <v>144</v>
      </c>
      <c r="G176" s="468">
        <f>IFERROR(SUMIF(Лист1!$A:$A,Лист3!$A176,Лист1!K:K)/$F176,0)</f>
        <v/>
      </c>
      <c r="H176" s="468">
        <f>IFERROR(SUMIF(Лист1!$A:$A,Лист3!$A176,Лист1!L:L)/$F176,0)</f>
        <v/>
      </c>
      <c r="I176" s="468">
        <f>IFERROR(SUMIF(Лист1!$A:$A,Лист3!$A176,Лист1!M:M)/$F176,0)</f>
        <v/>
      </c>
      <c r="J176" s="468">
        <f>IFERROR(SUMIF(Лист1!$A:$A,Лист3!$A176,Лист1!N:N)/$F176,0)</f>
        <v/>
      </c>
      <c r="K176" s="468">
        <f>IFERROR(SUMIF(Лист1!$A:$A,Лист3!$A176,Лист1!O:O)/$F176,0)</f>
        <v/>
      </c>
      <c r="L176" s="468">
        <f>IFERROR(SUMIF(Лист1!$A:$A,Лист3!$A176,Лист1!P:P)/$F176,0)</f>
        <v/>
      </c>
    </row>
    <row r="177" customFormat="1" s="144">
      <c r="A177" s="338" t="inlineStr">
        <is>
          <t>E-1DZ-749-D30-X00-Y16</t>
        </is>
      </c>
      <c r="B177" s="331" t="inlineStr">
        <is>
          <t xml:space="preserve">Пакет дой-пак, "Тропические фрукты" </t>
        </is>
      </c>
      <c r="C177" s="278" t="inlineStr">
        <is>
          <t>300 г</t>
        </is>
      </c>
      <c r="D177" s="438" t="n">
        <v>16</v>
      </c>
      <c r="E177" s="97" t="inlineStr">
        <is>
          <t>12 месяцев</t>
        </is>
      </c>
      <c r="F177" s="406" t="n">
        <v>144</v>
      </c>
      <c r="G177" s="468">
        <f>IFERROR(SUMIF(Лист1!$A:$A,Лист3!$A177,Лист1!K:K)/$F177,0)</f>
        <v/>
      </c>
      <c r="H177" s="468">
        <f>IFERROR(SUMIF(Лист1!$A:$A,Лист3!$A177,Лист1!L:L)/$F177,0)</f>
        <v/>
      </c>
      <c r="I177" s="468">
        <f>IFERROR(SUMIF(Лист1!$A:$A,Лист3!$A177,Лист1!M:M)/$F177,0)</f>
        <v/>
      </c>
      <c r="J177" s="468">
        <f>IFERROR(SUMIF(Лист1!$A:$A,Лист3!$A177,Лист1!N:N)/$F177,0)</f>
        <v/>
      </c>
      <c r="K177" s="468">
        <f>IFERROR(SUMIF(Лист1!$A:$A,Лист3!$A177,Лист1!O:O)/$F177,0)</f>
        <v/>
      </c>
      <c r="L177" s="468">
        <f>IFERROR(SUMIF(Лист1!$A:$A,Лист3!$A177,Лист1!P:P)/$F177,0)</f>
        <v/>
      </c>
    </row>
    <row r="178" customFormat="1" s="144">
      <c r="A178" s="338" t="inlineStr">
        <is>
          <t>E-1YA-577-D30-X00-Y16</t>
        </is>
      </c>
      <c r="B178" s="966" t="inlineStr">
        <is>
          <t xml:space="preserve">Ягоды протертые с сахаром Махеевъ "Фейхоа протертая с сахаром" ДП 300 г  </t>
        </is>
      </c>
      <c r="C178" s="278" t="inlineStr">
        <is>
          <t>300 г</t>
        </is>
      </c>
      <c r="D178" s="438" t="n">
        <v>16</v>
      </c>
      <c r="E178" s="97" t="inlineStr">
        <is>
          <t>12 месяцев</t>
        </is>
      </c>
      <c r="F178" s="406" t="n">
        <v>144</v>
      </c>
      <c r="G178" s="468">
        <f>IFERROR(SUMIF(Лист1!$A:$A,Лист3!$A178,Лист1!K:K)/$F178,0)</f>
        <v/>
      </c>
      <c r="H178" s="468">
        <f>IFERROR(SUMIF(Лист1!$A:$A,Лист3!$A178,Лист1!L:L)/$F178,0)</f>
        <v/>
      </c>
      <c r="I178" s="468">
        <f>IFERROR(SUMIF(Лист1!$A:$A,Лист3!$A178,Лист1!M:M)/$F178,0)</f>
        <v/>
      </c>
      <c r="J178" s="468">
        <f>IFERROR(SUMIF(Лист1!$A:$A,Лист3!$A178,Лист1!N:N)/$F178,0)</f>
        <v/>
      </c>
      <c r="K178" s="468">
        <f>IFERROR(SUMIF(Лист1!$A:$A,Лист3!$A178,Лист1!O:O)/$F178,0)</f>
        <v/>
      </c>
      <c r="L178" s="468">
        <f>IFERROR(SUMIF(Лист1!$A:$A,Лист3!$A178,Лист1!P:P)/$F178,0)</f>
        <v/>
      </c>
    </row>
    <row r="179" customFormat="1" s="144">
      <c r="A179" s="338" t="inlineStr">
        <is>
          <t>E-1FR-592-D30-X00-Y16</t>
        </is>
      </c>
      <c r="B179" s="331" t="inlineStr">
        <is>
          <t xml:space="preserve">Фрукты протертые с сахаром Махеевъ "Лимон протертый с сахаром и Апельсином" ДП 300 г  </t>
        </is>
      </c>
      <c r="C179" s="278" t="inlineStr">
        <is>
          <t>300 г</t>
        </is>
      </c>
      <c r="D179" s="438" t="n">
        <v>16</v>
      </c>
      <c r="E179" s="97" t="inlineStr">
        <is>
          <t>12 месяцев</t>
        </is>
      </c>
      <c r="F179" s="406" t="n">
        <v>144</v>
      </c>
      <c r="G179" s="468">
        <f>IFERROR(SUMIF(Лист1!$A:$A,Лист3!$A179,Лист1!K:K)/$F179,0)</f>
        <v/>
      </c>
      <c r="H179" s="468">
        <f>IFERROR(SUMIF(Лист1!$A:$A,Лист3!$A179,Лист1!L:L)/$F179,0)</f>
        <v/>
      </c>
      <c r="I179" s="468">
        <f>IFERROR(SUMIF(Лист1!$A:$A,Лист3!$A179,Лист1!M:M)/$F179,0)</f>
        <v/>
      </c>
      <c r="J179" s="468">
        <f>IFERROR(SUMIF(Лист1!$A:$A,Лист3!$A179,Лист1!N:N)/$F179,0)</f>
        <v/>
      </c>
      <c r="K179" s="468">
        <f>IFERROR(SUMIF(Лист1!$A:$A,Лист3!$A179,Лист1!O:O)/$F179,0)</f>
        <v/>
      </c>
      <c r="L179" s="468">
        <f>IFERROR(SUMIF(Лист1!$A:$A,Лист3!$A179,Лист1!P:P)/$F179,0)</f>
        <v/>
      </c>
    </row>
    <row r="180" customFormat="1" s="144">
      <c r="A180" s="338" t="inlineStr">
        <is>
          <t>E-1YA-591-D30-X00-Y16</t>
        </is>
      </c>
      <c r="B180" s="331" t="inlineStr">
        <is>
          <t xml:space="preserve">Ягоды протертые с сахаром Махеевъ "Черника протертая с сахаром" ДП 300 г  </t>
        </is>
      </c>
      <c r="C180" s="278" t="inlineStr">
        <is>
          <t>300 г</t>
        </is>
      </c>
      <c r="D180" s="438" t="n">
        <v>16</v>
      </c>
      <c r="E180" s="97" t="inlineStr">
        <is>
          <t>12 месяцев</t>
        </is>
      </c>
      <c r="F180" s="406" t="n">
        <v>144</v>
      </c>
      <c r="G180" s="468">
        <f>IFERROR(SUMIF(Лист1!$A:$A,Лист3!$A180,Лист1!K:K)/$F180,0)</f>
        <v/>
      </c>
      <c r="H180" s="468">
        <f>IFERROR(SUMIF(Лист1!$A:$A,Лист3!$A180,Лист1!L:L)/$F180,0)</f>
        <v/>
      </c>
      <c r="I180" s="468">
        <f>IFERROR(SUMIF(Лист1!$A:$A,Лист3!$A180,Лист1!M:M)/$F180,0)</f>
        <v/>
      </c>
      <c r="J180" s="468">
        <f>IFERROR(SUMIF(Лист1!$A:$A,Лист3!$A180,Лист1!N:N)/$F180,0)</f>
        <v/>
      </c>
      <c r="K180" s="468">
        <f>IFERROR(SUMIF(Лист1!$A:$A,Лист3!$A180,Лист1!O:O)/$F180,0)</f>
        <v/>
      </c>
      <c r="L180" s="468">
        <f>IFERROR(SUMIF(Лист1!$A:$A,Лист3!$A180,Лист1!P:P)/$F180,0)</f>
        <v/>
      </c>
    </row>
    <row r="181" customFormat="1" s="144">
      <c r="A181" s="338" t="inlineStr">
        <is>
          <t>E-1YA-594-D30-X00-Y16</t>
        </is>
      </c>
      <c r="B181" s="331" t="inlineStr">
        <is>
          <t xml:space="preserve">Ягоды протертые с сахаром Махеевъ "Арония Черноплодная протертая с сахаром и Лимоном" ДП 300 г  </t>
        </is>
      </c>
      <c r="C181" s="278" t="inlineStr">
        <is>
          <t>300 г</t>
        </is>
      </c>
      <c r="D181" s="438" t="n">
        <v>16</v>
      </c>
      <c r="E181" s="97" t="inlineStr">
        <is>
          <t>12 месяцев</t>
        </is>
      </c>
      <c r="F181" s="406" t="n">
        <v>144</v>
      </c>
      <c r="G181" s="468">
        <f>IFERROR(SUMIF(Лист1!$A:$A,Лист3!$A181,Лист1!K:K)/$F181,0)</f>
        <v/>
      </c>
      <c r="H181" s="468">
        <f>IFERROR(SUMIF(Лист1!$A:$A,Лист3!$A181,Лист1!L:L)/$F181,0)</f>
        <v/>
      </c>
      <c r="I181" s="468">
        <f>IFERROR(SUMIF(Лист1!$A:$A,Лист3!$A181,Лист1!M:M)/$F181,0)</f>
        <v/>
      </c>
      <c r="J181" s="468">
        <f>IFERROR(SUMIF(Лист1!$A:$A,Лист3!$A181,Лист1!N:N)/$F181,0)</f>
        <v/>
      </c>
      <c r="K181" s="468">
        <f>IFERROR(SUMIF(Лист1!$A:$A,Лист3!$A181,Лист1!O:O)/$F181,0)</f>
        <v/>
      </c>
      <c r="L181" s="468">
        <f>IFERROR(SUMIF(Лист1!$A:$A,Лист3!$A181,Лист1!P:P)/$F181,0)</f>
        <v/>
      </c>
    </row>
    <row r="182" customFormat="1" s="144">
      <c r="A182" s="338" t="inlineStr">
        <is>
          <t>E-1DZ-488-D30-X00-Y16</t>
        </is>
      </c>
      <c r="B182" s="331" t="inlineStr">
        <is>
          <t xml:space="preserve">Пакет дой-пак "Сливовый" </t>
        </is>
      </c>
      <c r="C182" s="278" t="inlineStr">
        <is>
          <t>300 г</t>
        </is>
      </c>
      <c r="D182" s="438" t="n">
        <v>16</v>
      </c>
      <c r="E182" s="97" t="inlineStr">
        <is>
          <t>12 месяцев</t>
        </is>
      </c>
      <c r="F182" s="406" t="n">
        <v>144</v>
      </c>
      <c r="G182" s="468">
        <f>IFERROR(SUMIF(Лист1!$A:$A,Лист3!$A182,Лист1!K:K)/$F182,0)</f>
        <v/>
      </c>
      <c r="H182" s="468">
        <f>IFERROR(SUMIF(Лист1!$A:$A,Лист3!$A182,Лист1!L:L)/$F182,0)</f>
        <v/>
      </c>
      <c r="I182" s="468">
        <f>IFERROR(SUMIF(Лист1!$A:$A,Лист3!$A182,Лист1!M:M)/$F182,0)</f>
        <v/>
      </c>
      <c r="J182" s="468">
        <f>IFERROR(SUMIF(Лист1!$A:$A,Лист3!$A182,Лист1!N:N)/$F182,0)</f>
        <v/>
      </c>
      <c r="K182" s="468">
        <f>IFERROR(SUMIF(Лист1!$A:$A,Лист3!$A182,Лист1!O:O)/$F182,0)</f>
        <v/>
      </c>
      <c r="L182" s="468">
        <f>IFERROR(SUMIF(Лист1!$A:$A,Лист3!$A182,Лист1!P:P)/$F182,0)</f>
        <v/>
      </c>
    </row>
    <row r="183" customFormat="1" s="144">
      <c r="A183" s="338" t="inlineStr">
        <is>
          <t>E-1DZ-241-D30-X00-Y16</t>
        </is>
      </c>
      <c r="B183" s="331" t="inlineStr">
        <is>
          <t xml:space="preserve">Пакет дой-пак, "Инжир" </t>
        </is>
      </c>
      <c r="C183" s="278" t="inlineStr">
        <is>
          <t>300 г</t>
        </is>
      </c>
      <c r="D183" s="438" t="n">
        <v>16</v>
      </c>
      <c r="E183" s="97" t="inlineStr">
        <is>
          <t>12 месяцев</t>
        </is>
      </c>
      <c r="F183" s="406" t="n">
        <v>144</v>
      </c>
      <c r="G183" s="468">
        <f>IFERROR(SUMIF(Лист1!$A:$A,Лист3!$A183,Лист1!K:K)/$F183,0)</f>
        <v/>
      </c>
      <c r="H183" s="468">
        <f>IFERROR(SUMIF(Лист1!$A:$A,Лист3!$A183,Лист1!L:L)/$F183,0)</f>
        <v/>
      </c>
      <c r="I183" s="468">
        <f>IFERROR(SUMIF(Лист1!$A:$A,Лист3!$A183,Лист1!M:M)/$F183,0)</f>
        <v/>
      </c>
      <c r="J183" s="468">
        <f>IFERROR(SUMIF(Лист1!$A:$A,Лист3!$A183,Лист1!N:N)/$F183,0)</f>
        <v/>
      </c>
      <c r="K183" s="468">
        <f>IFERROR(SUMIF(Лист1!$A:$A,Лист3!$A183,Лист1!O:O)/$F183,0)</f>
        <v/>
      </c>
      <c r="L183" s="468">
        <f>IFERROR(SUMIF(Лист1!$A:$A,Лист3!$A183,Лист1!P:P)/$F183,0)</f>
        <v/>
      </c>
    </row>
    <row r="184" customFormat="1" s="144">
      <c r="A184" s="338" t="inlineStr">
        <is>
          <t>E-1DZ-487-D30-X00-Y16</t>
        </is>
      </c>
      <c r="B184" s="331" t="inlineStr">
        <is>
          <t>Пакет дой-пак, "Груша и Банан с экстрактом Ванили"</t>
        </is>
      </c>
      <c r="C184" s="278" t="inlineStr">
        <is>
          <t>300 г</t>
        </is>
      </c>
      <c r="D184" s="438" t="n">
        <v>16</v>
      </c>
      <c r="E184" s="97" t="inlineStr">
        <is>
          <t>12 месяцев</t>
        </is>
      </c>
      <c r="F184" s="406" t="n">
        <v>144</v>
      </c>
      <c r="G184" s="468">
        <f>IFERROR(SUMIF(Лист1!$A:$A,Лист3!$A184,Лист1!K:K)/$F184,0)</f>
        <v/>
      </c>
      <c r="H184" s="468">
        <f>IFERROR(SUMIF(Лист1!$A:$A,Лист3!$A184,Лист1!L:L)/$F184,0)</f>
        <v/>
      </c>
      <c r="I184" s="468">
        <f>IFERROR(SUMIF(Лист1!$A:$A,Лист3!$A184,Лист1!M:M)/$F184,0)</f>
        <v/>
      </c>
      <c r="J184" s="468">
        <f>IFERROR(SUMIF(Лист1!$A:$A,Лист3!$A184,Лист1!N:N)/$F184,0)</f>
        <v/>
      </c>
      <c r="K184" s="468">
        <f>IFERROR(SUMIF(Лист1!$A:$A,Лист3!$A184,Лист1!O:O)/$F184,0)</f>
        <v/>
      </c>
      <c r="L184" s="468">
        <f>IFERROR(SUMIF(Лист1!$A:$A,Лист3!$A184,Лист1!P:P)/$F184,0)</f>
        <v/>
      </c>
    </row>
    <row r="185" customFormat="1" s="144">
      <c r="A185" s="338" t="inlineStr">
        <is>
          <t>E-1DZ-516-D30-X00-Y16</t>
        </is>
      </c>
      <c r="B185" s="331" t="inlineStr">
        <is>
          <t>Джем Махеевъ "Клубничный без сахара" ДП 300 г</t>
        </is>
      </c>
      <c r="C185" s="278" t="inlineStr">
        <is>
          <t>300 г</t>
        </is>
      </c>
      <c r="D185" s="438" t="n">
        <v>16</v>
      </c>
      <c r="E185" s="97" t="inlineStr">
        <is>
          <t>12 месяцев</t>
        </is>
      </c>
      <c r="F185" s="406" t="n">
        <v>144</v>
      </c>
      <c r="G185" s="468">
        <f>IFERROR(SUMIF(Лист1!$A:$A,Лист3!$A185,Лист1!K:K)/$F185,0)</f>
        <v/>
      </c>
      <c r="H185" s="468">
        <f>IFERROR(SUMIF(Лист1!$A:$A,Лист3!$A185,Лист1!L:L)/$F185,0)</f>
        <v/>
      </c>
      <c r="I185" s="468">
        <f>IFERROR(SUMIF(Лист1!$A:$A,Лист3!$A185,Лист1!M:M)/$F185,0)</f>
        <v/>
      </c>
      <c r="J185" s="468">
        <f>IFERROR(SUMIF(Лист1!$A:$A,Лист3!$A185,Лист1!N:N)/$F185,0)</f>
        <v/>
      </c>
      <c r="K185" s="468">
        <f>IFERROR(SUMIF(Лист1!$A:$A,Лист3!$A185,Лист1!O:O)/$F185,0)</f>
        <v/>
      </c>
      <c r="L185" s="468">
        <f>IFERROR(SUMIF(Лист1!$A:$A,Лист3!$A185,Лист1!P:P)/$F185,0)</f>
        <v/>
      </c>
    </row>
    <row r="186" customFormat="1" s="144">
      <c r="A186" s="338" t="inlineStr">
        <is>
          <t>E-1YA-536-D30-X20-Y16</t>
        </is>
      </c>
      <c r="B186" s="331" t="inlineStr">
        <is>
          <t>Пакет дой-пак,  "Клубника протертая с сахаром"</t>
        </is>
      </c>
      <c r="C186" s="278" t="inlineStr">
        <is>
          <t>300 г</t>
        </is>
      </c>
      <c r="D186" s="438" t="n">
        <v>16</v>
      </c>
      <c r="E186" s="97" t="inlineStr">
        <is>
          <t>12 месяцев</t>
        </is>
      </c>
      <c r="F186" s="406" t="n">
        <v>144</v>
      </c>
      <c r="G186" s="468">
        <f>IFERROR(SUMIF(Лист1!$A:$A,Лист3!$A186,Лист1!K:K)/$F186,0)</f>
        <v/>
      </c>
      <c r="H186" s="468">
        <f>IFERROR(SUMIF(Лист1!$A:$A,Лист3!$A186,Лист1!L:L)/$F186,0)</f>
        <v/>
      </c>
      <c r="I186" s="468">
        <f>IFERROR(SUMIF(Лист1!$A:$A,Лист3!$A186,Лист1!M:M)/$F186,0)</f>
        <v/>
      </c>
      <c r="J186" s="468">
        <f>IFERROR(SUMIF(Лист1!$A:$A,Лист3!$A186,Лист1!N:N)/$F186,0)</f>
        <v/>
      </c>
      <c r="K186" s="468">
        <f>IFERROR(SUMIF(Лист1!$A:$A,Лист3!$A186,Лист1!O:O)/$F186,0)</f>
        <v/>
      </c>
      <c r="L186" s="468">
        <f>IFERROR(SUMIF(Лист1!$A:$A,Лист3!$A186,Лист1!P:P)/$F186,0)</f>
        <v/>
      </c>
    </row>
    <row r="187" customFormat="1" s="144">
      <c r="A187" s="338" t="inlineStr">
        <is>
          <t>E-1YA-537-D30-X20-Y16</t>
        </is>
      </c>
      <c r="B187" s="331" t="inlineStr">
        <is>
          <t>Пакет дой-пак,  "Манго протертое с сахаром"</t>
        </is>
      </c>
      <c r="C187" s="278" t="inlineStr">
        <is>
          <t>300 г</t>
        </is>
      </c>
      <c r="D187" s="438" t="n">
        <v>16</v>
      </c>
      <c r="E187" s="97" t="inlineStr">
        <is>
          <t>12 месяцев</t>
        </is>
      </c>
      <c r="F187" s="406" t="n">
        <v>144</v>
      </c>
      <c r="G187" s="468">
        <f>IFERROR(SUMIF(Лист1!$A:$A,Лист3!$A187,Лист1!K:K)/$F187,0)</f>
        <v/>
      </c>
      <c r="H187" s="468">
        <f>IFERROR(SUMIF(Лист1!$A:$A,Лист3!$A187,Лист1!L:L)/$F187,0)</f>
        <v/>
      </c>
      <c r="I187" s="468">
        <f>IFERROR(SUMIF(Лист1!$A:$A,Лист3!$A187,Лист1!M:M)/$F187,0)</f>
        <v/>
      </c>
      <c r="J187" s="468">
        <f>IFERROR(SUMIF(Лист1!$A:$A,Лист3!$A187,Лист1!N:N)/$F187,0)</f>
        <v/>
      </c>
      <c r="K187" s="468">
        <f>IFERROR(SUMIF(Лист1!$A:$A,Лист3!$A187,Лист1!O:O)/$F187,0)</f>
        <v/>
      </c>
      <c r="L187" s="468">
        <f>IFERROR(SUMIF(Лист1!$A:$A,Лист3!$A187,Лист1!P:P)/$F187,0)</f>
        <v/>
      </c>
    </row>
    <row r="188" customFormat="1" s="144">
      <c r="A188" s="338" t="inlineStr">
        <is>
          <t>E-1DZ-521-D30-X00-Y16</t>
        </is>
      </c>
      <c r="B188" s="331" t="inlineStr">
        <is>
          <t>Пакет дой-пак, "Из Фейхоа"</t>
        </is>
      </c>
      <c r="C188" s="278" t="inlineStr">
        <is>
          <t>300 г</t>
        </is>
      </c>
      <c r="D188" s="438" t="n">
        <v>16</v>
      </c>
      <c r="E188" s="97" t="inlineStr">
        <is>
          <t>12 месяцев</t>
        </is>
      </c>
      <c r="F188" s="406" t="n">
        <v>144</v>
      </c>
      <c r="G188" s="468">
        <f>IFERROR(SUMIF(Лист1!$A:$A,Лист3!$A188,Лист1!K:K)/$F188,0)</f>
        <v/>
      </c>
      <c r="H188" s="468">
        <f>IFERROR(SUMIF(Лист1!$A:$A,Лист3!$A188,Лист1!L:L)/$F188,0)</f>
        <v/>
      </c>
      <c r="I188" s="468">
        <f>IFERROR(SUMIF(Лист1!$A:$A,Лист3!$A188,Лист1!M:M)/$F188,0)</f>
        <v/>
      </c>
      <c r="J188" s="468">
        <f>IFERROR(SUMIF(Лист1!$A:$A,Лист3!$A188,Лист1!N:N)/$F188,0)</f>
        <v/>
      </c>
      <c r="K188" s="468">
        <f>IFERROR(SUMIF(Лист1!$A:$A,Лист3!$A188,Лист1!O:O)/$F188,0)</f>
        <v/>
      </c>
      <c r="L188" s="468">
        <f>IFERROR(SUMIF(Лист1!$A:$A,Лист3!$A188,Лист1!P:P)/$F188,0)</f>
        <v/>
      </c>
    </row>
    <row r="189" customFormat="1" s="144">
      <c r="A189" s="338" t="inlineStr">
        <is>
          <t>E-1YA-460-D30-X18-Y16</t>
        </is>
      </c>
      <c r="B189" s="599" t="inlineStr">
        <is>
          <t>Джем Добрая Хозяйка "Черника протертая с сахаром" ДП 300 г  УП16</t>
        </is>
      </c>
      <c r="C189" s="278" t="inlineStr">
        <is>
          <t>300 г</t>
        </is>
      </c>
      <c r="D189" s="438" t="n">
        <v>16</v>
      </c>
      <c r="E189" s="97" t="inlineStr">
        <is>
          <t>12 месяцев</t>
        </is>
      </c>
      <c r="F189" s="406" t="n">
        <v>144</v>
      </c>
      <c r="G189" s="468">
        <f>IFERROR(SUMIF(Лист1!$A:$A,Лист3!$A189,Лист1!K:K)/$F189,0)</f>
        <v/>
      </c>
      <c r="H189" s="468">
        <f>IFERROR(SUMIF(Лист1!$A:$A,Лист3!$A189,Лист1!L:L)/$F189,0)</f>
        <v/>
      </c>
      <c r="I189" s="468">
        <f>IFERROR(SUMIF(Лист1!$A:$A,Лист3!$A189,Лист1!M:M)/$F189,0)</f>
        <v/>
      </c>
      <c r="J189" s="468">
        <f>IFERROR(SUMIF(Лист1!$A:$A,Лист3!$A189,Лист1!N:N)/$F189,0)</f>
        <v/>
      </c>
      <c r="K189" s="468">
        <f>IFERROR(SUMIF(Лист1!$A:$A,Лист3!$A189,Лист1!O:O)/$F189,0)</f>
        <v/>
      </c>
      <c r="L189" s="468">
        <f>IFERROR(SUMIF(Лист1!$A:$A,Лист3!$A189,Лист1!P:P)/$F189,0)</f>
        <v/>
      </c>
    </row>
    <row r="190" customFormat="1" s="144">
      <c r="A190" s="338" t="inlineStr">
        <is>
          <t>E-1DZ-415-D30-X00-Y16</t>
        </is>
      </c>
      <c r="B190" s="659" t="inlineStr">
        <is>
          <t>Джем Добрая Хозяйка "Абрикосовый" ДП 300 г  УП16</t>
        </is>
      </c>
      <c r="C190" s="278" t="inlineStr">
        <is>
          <t>300 г</t>
        </is>
      </c>
      <c r="D190" s="438" t="n">
        <v>16</v>
      </c>
      <c r="E190" s="97" t="inlineStr">
        <is>
          <t>12 месяцев</t>
        </is>
      </c>
      <c r="F190" s="406" t="n">
        <v>144</v>
      </c>
      <c r="G190" s="468">
        <f>IFERROR(SUMIF(Лист1!$A:$A,Лист3!$A190,Лист1!K:K)/$F190,0)</f>
        <v/>
      </c>
      <c r="H190" s="468">
        <f>IFERROR(SUMIF(Лист1!$A:$A,Лист3!$A190,Лист1!L:L)/$F190,0)</f>
        <v/>
      </c>
      <c r="I190" s="468">
        <f>IFERROR(SUMIF(Лист1!$A:$A,Лист3!$A190,Лист1!M:M)/$F190,0)</f>
        <v/>
      </c>
      <c r="J190" s="468">
        <f>IFERROR(SUMIF(Лист1!$A:$A,Лист3!$A190,Лист1!N:N)/$F190,0)</f>
        <v/>
      </c>
      <c r="K190" s="468">
        <f>IFERROR(SUMIF(Лист1!$A:$A,Лист3!$A190,Лист1!O:O)/$F190,0)</f>
        <v/>
      </c>
      <c r="L190" s="468">
        <f>IFERROR(SUMIF(Лист1!$A:$A,Лист3!$A190,Лист1!P:P)/$F190,0)</f>
        <v/>
      </c>
    </row>
    <row r="191" customFormat="1" s="144">
      <c r="A191" s="338" t="inlineStr">
        <is>
          <t>E-1DZ-416-D30-X00-Y16</t>
        </is>
      </c>
      <c r="B191" s="659" t="inlineStr">
        <is>
          <t>Джем Добрая Хозяйка "Клубничный" ДП 300 г  УП16</t>
        </is>
      </c>
      <c r="C191" s="278" t="inlineStr">
        <is>
          <t>300 г</t>
        </is>
      </c>
      <c r="D191" s="438" t="n">
        <v>16</v>
      </c>
      <c r="E191" s="97" t="inlineStr">
        <is>
          <t>12 месяцев</t>
        </is>
      </c>
      <c r="F191" s="406" t="n">
        <v>144</v>
      </c>
      <c r="G191" s="468">
        <f>IFERROR(SUMIF(Лист1!$A:$A,Лист3!$A191,Лист1!K:K)/$F191,0)</f>
        <v/>
      </c>
      <c r="H191" s="468">
        <f>IFERROR(SUMIF(Лист1!$A:$A,Лист3!$A191,Лист1!L:L)/$F191,0)</f>
        <v/>
      </c>
      <c r="I191" s="468">
        <f>IFERROR(SUMIF(Лист1!$A:$A,Лист3!$A191,Лист1!M:M)/$F191,0)</f>
        <v/>
      </c>
      <c r="J191" s="468">
        <f>IFERROR(SUMIF(Лист1!$A:$A,Лист3!$A191,Лист1!N:N)/$F191,0)</f>
        <v/>
      </c>
      <c r="K191" s="468">
        <f>IFERROR(SUMIF(Лист1!$A:$A,Лист3!$A191,Лист1!O:O)/$F191,0)</f>
        <v/>
      </c>
      <c r="L191" s="468">
        <f>IFERROR(SUMIF(Лист1!$A:$A,Лист3!$A191,Лист1!P:P)/$F191,0)</f>
        <v/>
      </c>
    </row>
    <row r="192" customFormat="1" s="144">
      <c r="A192" s="338" t="inlineStr">
        <is>
          <t>E-1DZ-289-C40-X00-Y10</t>
        </is>
      </c>
      <c r="B192" s="331" t="inlineStr">
        <is>
          <t>"Черносмородиновый" Махеевъ стакан стеклянный</t>
        </is>
      </c>
      <c r="C192" s="278" t="inlineStr">
        <is>
          <t>400 г</t>
        </is>
      </c>
      <c r="D192" s="438" t="n">
        <v>10</v>
      </c>
      <c r="E192" s="97" t="inlineStr">
        <is>
          <t>12 месяцев</t>
        </is>
      </c>
      <c r="F192" s="492" t="n">
        <v>84</v>
      </c>
      <c r="G192" s="468">
        <f>IFERROR(SUMIF(Лист1!$A:$A,Лист3!$A192,Лист1!K:K)/$F192,0)</f>
        <v/>
      </c>
      <c r="H192" s="468">
        <f>IFERROR(SUMIF(Лист1!$A:$A,Лист3!$A192,Лист1!L:L)/$F192,0)</f>
        <v/>
      </c>
      <c r="I192" s="468">
        <f>IFERROR(SUMIF(Лист1!$A:$A,Лист3!$A192,Лист1!M:M)/$F192,0)</f>
        <v/>
      </c>
      <c r="J192" s="468">
        <f>IFERROR(SUMIF(Лист1!$A:$A,Лист3!$A192,Лист1!N:N)/$F192,0)</f>
        <v/>
      </c>
      <c r="K192" s="468">
        <f>IFERROR(SUMIF(Лист1!$A:$A,Лист3!$A192,Лист1!O:O)/$F192,0)</f>
        <v/>
      </c>
      <c r="L192" s="468">
        <f>IFERROR(SUMIF(Лист1!$A:$A,Лист3!$A192,Лист1!P:P)/$F192,0)</f>
        <v/>
      </c>
    </row>
    <row r="193" customFormat="1" s="144">
      <c r="A193" s="338" t="inlineStr">
        <is>
          <t>E-1DZ-244-C40-X00-Y10</t>
        </is>
      </c>
      <c r="B193" s="331" t="inlineStr">
        <is>
          <t>"Клубничный" Махеевъ стакан стеклянный</t>
        </is>
      </c>
      <c r="C193" s="278" t="inlineStr">
        <is>
          <t>400 г</t>
        </is>
      </c>
      <c r="D193" s="438" t="n">
        <v>10</v>
      </c>
      <c r="E193" s="97" t="inlineStr">
        <is>
          <t>12 месяцев</t>
        </is>
      </c>
      <c r="F193" s="492" t="n">
        <v>84</v>
      </c>
      <c r="G193" s="468">
        <f>IFERROR(SUMIF(Лист1!$A:$A,Лист3!$A193,Лист1!K:K)/$F193,0)</f>
        <v/>
      </c>
      <c r="H193" s="468">
        <f>IFERROR(SUMIF(Лист1!$A:$A,Лист3!$A193,Лист1!L:L)/$F193,0)</f>
        <v/>
      </c>
      <c r="I193" s="468">
        <f>IFERROR(SUMIF(Лист1!$A:$A,Лист3!$A193,Лист1!M:M)/$F193,0)</f>
        <v/>
      </c>
      <c r="J193" s="468">
        <f>IFERROR(SUMIF(Лист1!$A:$A,Лист3!$A193,Лист1!N:N)/$F193,0)</f>
        <v/>
      </c>
      <c r="K193" s="468">
        <f>IFERROR(SUMIF(Лист1!$A:$A,Лист3!$A193,Лист1!O:O)/$F193,0)</f>
        <v/>
      </c>
      <c r="L193" s="468">
        <f>IFERROR(SUMIF(Лист1!$A:$A,Лист3!$A193,Лист1!P:P)/$F193,0)</f>
        <v/>
      </c>
    </row>
    <row r="194" customFormat="1" s="144">
      <c r="A194" s="338" t="inlineStr">
        <is>
          <t>E-1DZ-252-C40-X00-Y10</t>
        </is>
      </c>
      <c r="B194" s="331" t="inlineStr">
        <is>
          <t>"Малиновый" Махеевъ стакан стеклянный</t>
        </is>
      </c>
      <c r="C194" s="278" t="inlineStr">
        <is>
          <t>400 г</t>
        </is>
      </c>
      <c r="D194" s="438" t="n">
        <v>10</v>
      </c>
      <c r="E194" s="97" t="inlineStr">
        <is>
          <t>12 месяцев</t>
        </is>
      </c>
      <c r="F194" s="492" t="n">
        <v>84</v>
      </c>
      <c r="G194" s="468">
        <f>IFERROR(SUMIF(Лист1!$A:$A,Лист3!$A194,Лист1!K:K)/$F194,0)</f>
        <v/>
      </c>
      <c r="H194" s="468">
        <f>IFERROR(SUMIF(Лист1!$A:$A,Лист3!$A194,Лист1!L:L)/$F194,0)</f>
        <v/>
      </c>
      <c r="I194" s="468">
        <f>IFERROR(SUMIF(Лист1!$A:$A,Лист3!$A194,Лист1!M:M)/$F194,0)</f>
        <v/>
      </c>
      <c r="J194" s="468">
        <f>IFERROR(SUMIF(Лист1!$A:$A,Лист3!$A194,Лист1!N:N)/$F194,0)</f>
        <v/>
      </c>
      <c r="K194" s="468">
        <f>IFERROR(SUMIF(Лист1!$A:$A,Лист3!$A194,Лист1!O:O)/$F194,0)</f>
        <v/>
      </c>
      <c r="L194" s="468">
        <f>IFERROR(SUMIF(Лист1!$A:$A,Лист3!$A194,Лист1!P:P)/$F194,0)</f>
        <v/>
      </c>
    </row>
    <row r="195" customFormat="1" s="144">
      <c r="A195" s="338" t="inlineStr">
        <is>
          <t>E-1DZ-260-C40-X00-Y10</t>
        </is>
      </c>
      <c r="B195" s="331" t="inlineStr">
        <is>
          <t>"Персик и Манго" Махеевъ стакан</t>
        </is>
      </c>
      <c r="C195" s="278" t="inlineStr">
        <is>
          <t>400 г</t>
        </is>
      </c>
      <c r="D195" s="438" t="n">
        <v>10</v>
      </c>
      <c r="E195" s="97" t="inlineStr">
        <is>
          <t>12 месяцев</t>
        </is>
      </c>
      <c r="F195" s="492" t="n">
        <v>84</v>
      </c>
      <c r="G195" s="468">
        <f>IFERROR(SUMIF(Лист1!$A:$A,Лист3!$A195,Лист1!K:K)/$F195,0)</f>
        <v/>
      </c>
      <c r="H195" s="468">
        <f>IFERROR(SUMIF(Лист1!$A:$A,Лист3!$A195,Лист1!L:L)/$F195,0)</f>
        <v/>
      </c>
      <c r="I195" s="468">
        <f>IFERROR(SUMIF(Лист1!$A:$A,Лист3!$A195,Лист1!M:M)/$F195,0)</f>
        <v/>
      </c>
      <c r="J195" s="468">
        <f>IFERROR(SUMIF(Лист1!$A:$A,Лист3!$A195,Лист1!N:N)/$F195,0)</f>
        <v/>
      </c>
      <c r="K195" s="468">
        <f>IFERROR(SUMIF(Лист1!$A:$A,Лист3!$A195,Лист1!O:O)/$F195,0)</f>
        <v/>
      </c>
      <c r="L195" s="468">
        <f>IFERROR(SUMIF(Лист1!$A:$A,Лист3!$A195,Лист1!P:P)/$F195,0)</f>
        <v/>
      </c>
    </row>
    <row r="196" customFormat="1" s="144">
      <c r="A196" s="338" t="inlineStr">
        <is>
          <t>E-1DZ-251-C40-X00-Y10</t>
        </is>
      </c>
      <c r="B196" s="331" t="inlineStr">
        <is>
          <t>"Лимонный" Махеевъ стакан стеклянный</t>
        </is>
      </c>
      <c r="C196" s="278" t="inlineStr">
        <is>
          <t>400 г</t>
        </is>
      </c>
      <c r="D196" s="438" t="n">
        <v>10</v>
      </c>
      <c r="E196" s="97" t="inlineStr">
        <is>
          <t>12 месяцев</t>
        </is>
      </c>
      <c r="F196" s="492" t="n">
        <v>84</v>
      </c>
      <c r="G196" s="468">
        <f>IFERROR(SUMIF(Лист1!$A:$A,Лист3!$A196,Лист1!K:K)/$F196,0)</f>
        <v/>
      </c>
      <c r="H196" s="468">
        <f>IFERROR(SUMIF(Лист1!$A:$A,Лист3!$A196,Лист1!L:L)/$F196,0)</f>
        <v/>
      </c>
      <c r="I196" s="468">
        <f>IFERROR(SUMIF(Лист1!$A:$A,Лист3!$A196,Лист1!M:M)/$F196,0)</f>
        <v/>
      </c>
      <c r="J196" s="468">
        <f>IFERROR(SUMIF(Лист1!$A:$A,Лист3!$A196,Лист1!N:N)/$F196,0)</f>
        <v/>
      </c>
      <c r="K196" s="468">
        <f>IFERROR(SUMIF(Лист1!$A:$A,Лист3!$A196,Лист1!O:O)/$F196,0)</f>
        <v/>
      </c>
      <c r="L196" s="468">
        <f>IFERROR(SUMIF(Лист1!$A:$A,Лист3!$A196,Лист1!P:P)/$F196,0)</f>
        <v/>
      </c>
    </row>
    <row r="197" customFormat="1" s="144">
      <c r="A197" s="338" t="inlineStr">
        <is>
          <t>E-1DZ-250-C40-X00-Y10</t>
        </is>
      </c>
      <c r="B197" s="331" t="inlineStr">
        <is>
          <t>"Лимон с имбирем" Махеевъ стакан стеклянный</t>
        </is>
      </c>
      <c r="C197" s="278" t="inlineStr">
        <is>
          <t>400 г</t>
        </is>
      </c>
      <c r="D197" s="438" t="n">
        <v>10</v>
      </c>
      <c r="E197" s="97" t="inlineStr">
        <is>
          <t>12 месяцев</t>
        </is>
      </c>
      <c r="F197" s="492" t="n">
        <v>84</v>
      </c>
      <c r="G197" s="468">
        <f>IFERROR(SUMIF(Лист1!$A:$A,Лист3!$A197,Лист1!K:K)/$F197,0)</f>
        <v/>
      </c>
      <c r="H197" s="468">
        <f>IFERROR(SUMIF(Лист1!$A:$A,Лист3!$A197,Лист1!L:L)/$F197,0)</f>
        <v/>
      </c>
      <c r="I197" s="468">
        <f>IFERROR(SUMIF(Лист1!$A:$A,Лист3!$A197,Лист1!M:M)/$F197,0)</f>
        <v/>
      </c>
      <c r="J197" s="468">
        <f>IFERROR(SUMIF(Лист1!$A:$A,Лист3!$A197,Лист1!N:N)/$F197,0)</f>
        <v/>
      </c>
      <c r="K197" s="468">
        <f>IFERROR(SUMIF(Лист1!$A:$A,Лист3!$A197,Лист1!O:O)/$F197,0)</f>
        <v/>
      </c>
      <c r="L197" s="468">
        <f>IFERROR(SUMIF(Лист1!$A:$A,Лист3!$A197,Лист1!P:P)/$F197,0)</f>
        <v/>
      </c>
    </row>
    <row r="198" customFormat="1" s="144">
      <c r="A198" s="338" t="inlineStr">
        <is>
          <t>E-1DZ-231-C40-X00-Y10</t>
        </is>
      </c>
      <c r="B198" s="331" t="inlineStr">
        <is>
          <t>"Апельсиновый" Махеевъ стакан стеклянный</t>
        </is>
      </c>
      <c r="C198" s="278" t="inlineStr">
        <is>
          <t>400 г</t>
        </is>
      </c>
      <c r="D198" s="438" t="n">
        <v>10</v>
      </c>
      <c r="E198" s="97" t="inlineStr">
        <is>
          <t>12 месяцев</t>
        </is>
      </c>
      <c r="F198" s="492" t="n">
        <v>84</v>
      </c>
      <c r="G198" s="468">
        <f>IFERROR(SUMIF(Лист1!$A:$A,Лист3!$A198,Лист1!K:K)/$F198,0)</f>
        <v/>
      </c>
      <c r="H198" s="468">
        <f>IFERROR(SUMIF(Лист1!$A:$A,Лист3!$A198,Лист1!L:L)/$F198,0)</f>
        <v/>
      </c>
      <c r="I198" s="468">
        <f>IFERROR(SUMIF(Лист1!$A:$A,Лист3!$A198,Лист1!M:M)/$F198,0)</f>
        <v/>
      </c>
      <c r="J198" s="468">
        <f>IFERROR(SUMIF(Лист1!$A:$A,Лист3!$A198,Лист1!N:N)/$F198,0)</f>
        <v/>
      </c>
      <c r="K198" s="468">
        <f>IFERROR(SUMIF(Лист1!$A:$A,Лист3!$A198,Лист1!O:O)/$F198,0)</f>
        <v/>
      </c>
      <c r="L198" s="468">
        <f>IFERROR(SUMIF(Лист1!$A:$A,Лист3!$A198,Лист1!P:P)/$F198,0)</f>
        <v/>
      </c>
    </row>
    <row r="199" customFormat="1" s="144">
      <c r="A199" s="338" t="inlineStr">
        <is>
          <t>E-1DZ-288-C40-X00-Y10</t>
        </is>
      </c>
      <c r="B199" s="331" t="inlineStr">
        <is>
          <t>"Черничный" Махеевъ стакан стеклянный</t>
        </is>
      </c>
      <c r="C199" s="278" t="inlineStr">
        <is>
          <t>400 г</t>
        </is>
      </c>
      <c r="D199" s="438" t="n">
        <v>10</v>
      </c>
      <c r="E199" s="97" t="inlineStr">
        <is>
          <t>12 месяцев</t>
        </is>
      </c>
      <c r="F199" s="492" t="n">
        <v>84</v>
      </c>
      <c r="G199" s="468">
        <f>IFERROR(SUMIF(Лист1!$A:$A,Лист3!$A199,Лист1!K:K)/$F199,0)</f>
        <v/>
      </c>
      <c r="H199" s="468">
        <f>IFERROR(SUMIF(Лист1!$A:$A,Лист3!$A199,Лист1!L:L)/$F199,0)</f>
        <v/>
      </c>
      <c r="I199" s="468">
        <f>IFERROR(SUMIF(Лист1!$A:$A,Лист3!$A199,Лист1!M:M)/$F199,0)</f>
        <v/>
      </c>
      <c r="J199" s="468">
        <f>IFERROR(SUMIF(Лист1!$A:$A,Лист3!$A199,Лист1!N:N)/$F199,0)</f>
        <v/>
      </c>
      <c r="K199" s="468">
        <f>IFERROR(SUMIF(Лист1!$A:$A,Лист3!$A199,Лист1!O:O)/$F199,0)</f>
        <v/>
      </c>
      <c r="L199" s="468">
        <f>IFERROR(SUMIF(Лист1!$A:$A,Лист3!$A199,Лист1!P:P)/$F199,0)</f>
        <v/>
      </c>
    </row>
    <row r="200" customFormat="1" s="144">
      <c r="A200" s="338" t="inlineStr">
        <is>
          <t>E-1DZ-234-C40-X00-Y10</t>
        </is>
      </c>
      <c r="B200" s="331" t="inlineStr">
        <is>
          <t>"Вишневый" Махеевъ стакан</t>
        </is>
      </c>
      <c r="C200" s="278" t="inlineStr">
        <is>
          <t>400 г</t>
        </is>
      </c>
      <c r="D200" s="438" t="n">
        <v>10</v>
      </c>
      <c r="E200" s="97" t="inlineStr">
        <is>
          <t>12 месяцев</t>
        </is>
      </c>
      <c r="F200" s="492" t="n">
        <v>84</v>
      </c>
      <c r="G200" s="468">
        <f>IFERROR(SUMIF(Лист1!$A:$A,Лист3!$A200,Лист1!K:K)/$F200,0)</f>
        <v/>
      </c>
      <c r="H200" s="468">
        <f>IFERROR(SUMIF(Лист1!$A:$A,Лист3!$A200,Лист1!L:L)/$F200,0)</f>
        <v/>
      </c>
      <c r="I200" s="468">
        <f>IFERROR(SUMIF(Лист1!$A:$A,Лист3!$A200,Лист1!M:M)/$F200,0)</f>
        <v/>
      </c>
      <c r="J200" s="468">
        <f>IFERROR(SUMIF(Лист1!$A:$A,Лист3!$A200,Лист1!N:N)/$F200,0)</f>
        <v/>
      </c>
      <c r="K200" s="468">
        <f>IFERROR(SUMIF(Лист1!$A:$A,Лист3!$A200,Лист1!O:O)/$F200,0)</f>
        <v/>
      </c>
      <c r="L200" s="468">
        <f>IFERROR(SUMIF(Лист1!$A:$A,Лист3!$A200,Лист1!P:P)/$F200,0)</f>
        <v/>
      </c>
    </row>
    <row r="201" ht="13.5" customFormat="1" customHeight="1" s="144" thickBot="1">
      <c r="A201" s="338" t="inlineStr">
        <is>
          <t>E-1DZ-294-C40-X00-Y10</t>
        </is>
      </c>
      <c r="B201" s="331" t="inlineStr">
        <is>
          <t>"Лесные ягоды" Махеевъ стакан</t>
        </is>
      </c>
      <c r="C201" s="280" t="inlineStr">
        <is>
          <t>400 г</t>
        </is>
      </c>
      <c r="D201" s="439" t="n">
        <v>10</v>
      </c>
      <c r="E201" s="94" t="inlineStr">
        <is>
          <t>12 месяцев</t>
        </is>
      </c>
      <c r="F201" s="463" t="n">
        <v>84</v>
      </c>
      <c r="G201" s="468">
        <f>IFERROR(SUMIF(Лист1!$A:$A,Лист3!$A201,Лист1!K:K)/$F201,0)</f>
        <v/>
      </c>
      <c r="H201" s="468">
        <f>IFERROR(SUMIF(Лист1!$A:$A,Лист3!$A201,Лист1!L:L)/$F201,0)</f>
        <v/>
      </c>
      <c r="I201" s="468">
        <f>IFERROR(SUMIF(Лист1!$A:$A,Лист3!$A201,Лист1!M:M)/$F201,0)</f>
        <v/>
      </c>
      <c r="J201" s="468">
        <f>IFERROR(SUMIF(Лист1!$A:$A,Лист3!$A201,Лист1!N:N)/$F201,0)</f>
        <v/>
      </c>
      <c r="K201" s="468">
        <f>IFERROR(SUMIF(Лист1!$A:$A,Лист3!$A201,Лист1!O:O)/$F201,0)</f>
        <v/>
      </c>
      <c r="L201" s="468">
        <f>IFERROR(SUMIF(Лист1!$A:$A,Лист3!$A201,Лист1!P:P)/$F201,0)</f>
        <v/>
      </c>
    </row>
    <row r="202" ht="13.5" customFormat="1" customHeight="1" s="144" thickBot="1">
      <c r="A202" s="338" t="n"/>
      <c r="B202" s="226" t="inlineStr">
        <is>
          <t>итого брутто</t>
        </is>
      </c>
      <c r="C202" s="227" t="n"/>
      <c r="D202" s="228" t="n"/>
      <c r="E202" s="228" t="n"/>
      <c r="F202" s="230" t="n"/>
      <c r="G202" s="468">
        <f>IFERROR(SUMIF(Лист1!$A:$A,Лист3!$A202,Лист1!K:K)/$F202,0)</f>
        <v/>
      </c>
      <c r="H202" s="468">
        <f>IFERROR(SUMIF(Лист1!$A:$A,Лист3!$A202,Лист1!L:L)/$F202,0)</f>
        <v/>
      </c>
      <c r="I202" s="468">
        <f>IFERROR(SUMIF(Лист1!$A:$A,Лист3!$A202,Лист1!M:M)/$F202,0)</f>
        <v/>
      </c>
      <c r="J202" s="468">
        <f>IFERROR(SUMIF(Лист1!$A:$A,Лист3!$A202,Лист1!N:N)/$F202,0)</f>
        <v/>
      </c>
      <c r="K202" s="468">
        <f>IFERROR(SUMIF(Лист1!$A:$A,Лист3!$A202,Лист1!O:O)/$F202,0)</f>
        <v/>
      </c>
      <c r="L202" s="468">
        <f>IFERROR(SUMIF(Лист1!$A:$A,Лист3!$A202,Лист1!P:P)/$F202,0)</f>
        <v/>
      </c>
    </row>
    <row r="203" customFormat="1" s="144">
      <c r="A203" s="585" t="n"/>
      <c r="B203" s="73" t="inlineStr">
        <is>
          <t>Фито</t>
        </is>
      </c>
      <c r="C203" s="141" t="n"/>
      <c r="D203" s="55" t="n"/>
      <c r="E203" s="55" t="n"/>
      <c r="F203" s="55" t="n"/>
      <c r="G203" s="468">
        <f>IFERROR(SUMIF(Лист1!$A:$A,Лист3!$A203,Лист1!K:K)/$F203,0)</f>
        <v/>
      </c>
      <c r="H203" s="468">
        <f>IFERROR(SUMIF(Лист1!$A:$A,Лист3!$A203,Лист1!L:L)/$F203,0)</f>
        <v/>
      </c>
      <c r="I203" s="468">
        <f>IFERROR(SUMIF(Лист1!$A:$A,Лист3!$A203,Лист1!M:M)/$F203,0)</f>
        <v/>
      </c>
      <c r="J203" s="468">
        <f>IFERROR(SUMIF(Лист1!$A:$A,Лист3!$A203,Лист1!N:N)/$F203,0)</f>
        <v/>
      </c>
      <c r="K203" s="468">
        <f>IFERROR(SUMIF(Лист1!$A:$A,Лист3!$A203,Лист1!O:O)/$F203,0)</f>
        <v/>
      </c>
      <c r="L203" s="468">
        <f>IFERROR(SUMIF(Лист1!$A:$A,Лист3!$A203,Лист1!P:P)/$F203,0)</f>
        <v/>
      </c>
    </row>
    <row r="204" customFormat="1" s="144">
      <c r="A204" s="691" t="inlineStr">
        <is>
          <t>E-1DZ-287-C25-X00-Y10</t>
        </is>
      </c>
      <c r="B204" s="665" t="inlineStr">
        <is>
          <t>Джем Махеевъ "Цитрусовый Микс" стакан</t>
        </is>
      </c>
      <c r="C204" s="636" t="inlineStr">
        <is>
          <t>220 г</t>
        </is>
      </c>
      <c r="D204" s="183" t="n">
        <v>12</v>
      </c>
      <c r="E204" s="112" t="inlineStr">
        <is>
          <t>12 месяцев</t>
        </is>
      </c>
      <c r="F204" s="406" t="n">
        <v>120</v>
      </c>
      <c r="G204" s="468">
        <f>IFERROR(SUMIF(Лист1!$A:$A,Лист3!$A204,Лист1!K:K)/$F204,0)</f>
        <v/>
      </c>
      <c r="H204" s="468">
        <f>IFERROR(SUMIF(Лист1!$A:$A,Лист3!$A204,Лист1!L:L)/$F204,0)</f>
        <v/>
      </c>
      <c r="I204" s="468">
        <f>IFERROR(SUMIF(Лист1!$A:$A,Лист3!$A204,Лист1!M:M)/$F204,0)</f>
        <v/>
      </c>
      <c r="J204" s="468">
        <f>IFERROR(SUMIF(Лист1!$A:$A,Лист3!$A204,Лист1!N:N)/$F204,0)</f>
        <v/>
      </c>
      <c r="K204" s="468">
        <f>IFERROR(SUMIF(Лист1!$A:$A,Лист3!$A204,Лист1!O:O)/$F204,0)</f>
        <v/>
      </c>
      <c r="L204" s="468">
        <f>IFERROR(SUMIF(Лист1!$A:$A,Лист3!$A204,Лист1!P:P)/$F204,0)</f>
        <v/>
      </c>
    </row>
    <row r="205" customFormat="1" s="144">
      <c r="A205" s="691" t="inlineStr">
        <is>
          <t>E-1DZ-510-C25-X00-Y10</t>
        </is>
      </c>
      <c r="B205" s="665" t="inlineStr">
        <is>
          <t>Джем Махеевъ Фито-джем "Клубничный с Мятой" стакан</t>
        </is>
      </c>
      <c r="C205" s="636" t="inlineStr">
        <is>
          <t>220 г</t>
        </is>
      </c>
      <c r="D205" s="183" t="n">
        <v>12</v>
      </c>
      <c r="E205" s="112" t="inlineStr">
        <is>
          <t>12 месяцев</t>
        </is>
      </c>
      <c r="F205" s="406" t="n">
        <v>120</v>
      </c>
      <c r="G205" s="468">
        <f>IFERROR(SUMIF(Лист1!$A:$A,Лист3!$A205,Лист1!K:K)/$F205,0)</f>
        <v/>
      </c>
      <c r="H205" s="468">
        <f>IFERROR(SUMIF(Лист1!$A:$A,Лист3!$A205,Лист1!L:L)/$F205,0)</f>
        <v/>
      </c>
      <c r="I205" s="468">
        <f>IFERROR(SUMIF(Лист1!$A:$A,Лист3!$A205,Лист1!M:M)/$F205,0)</f>
        <v/>
      </c>
      <c r="J205" s="468">
        <f>IFERROR(SUMIF(Лист1!$A:$A,Лист3!$A205,Лист1!N:N)/$F205,0)</f>
        <v/>
      </c>
      <c r="K205" s="468">
        <f>IFERROR(SUMIF(Лист1!$A:$A,Лист3!$A205,Лист1!O:O)/$F205,0)</f>
        <v/>
      </c>
      <c r="L205" s="468">
        <f>IFERROR(SUMIF(Лист1!$A:$A,Лист3!$A205,Лист1!P:P)/$F205,0)</f>
        <v/>
      </c>
    </row>
    <row r="206" customFormat="1" s="144">
      <c r="A206" s="338" t="inlineStr">
        <is>
          <t>E-1DZ-520-C25-X00-Y10</t>
        </is>
      </c>
      <c r="B206" s="637" t="inlineStr">
        <is>
          <t>Джем Махеевъ "Абрикос и Облепиха" СТ</t>
        </is>
      </c>
      <c r="C206" s="278" t="inlineStr">
        <is>
          <t>220 г</t>
        </is>
      </c>
      <c r="D206" s="183" t="n">
        <v>12</v>
      </c>
      <c r="E206" s="112" t="inlineStr">
        <is>
          <t>12 месяцев</t>
        </is>
      </c>
      <c r="F206" s="406" t="n">
        <v>120</v>
      </c>
      <c r="G206" s="468">
        <f>IFERROR(SUMIF(Лист1!$A:$A,Лист3!$A206,Лист1!K:K)/$F206,0)</f>
        <v/>
      </c>
      <c r="H206" s="468">
        <f>IFERROR(SUMIF(Лист1!$A:$A,Лист3!$A206,Лист1!L:L)/$F206,0)</f>
        <v/>
      </c>
      <c r="I206" s="468">
        <f>IFERROR(SUMIF(Лист1!$A:$A,Лист3!$A206,Лист1!M:M)/$F206,0)</f>
        <v/>
      </c>
      <c r="J206" s="468">
        <f>IFERROR(SUMIF(Лист1!$A:$A,Лист3!$A206,Лист1!N:N)/$F206,0)</f>
        <v/>
      </c>
      <c r="K206" s="468">
        <f>IFERROR(SUMIF(Лист1!$A:$A,Лист3!$A206,Лист1!O:O)/$F206,0)</f>
        <v/>
      </c>
      <c r="L206" s="468">
        <f>IFERROR(SUMIF(Лист1!$A:$A,Лист3!$A206,Лист1!P:P)/$F206,0)</f>
        <v/>
      </c>
    </row>
    <row r="207" customFormat="1" s="144">
      <c r="A207" s="338" t="inlineStr">
        <is>
          <t>E-1DZ-516-C20-X00-Y10</t>
        </is>
      </c>
      <c r="B207" s="637" t="inlineStr">
        <is>
          <t>Джем "Клубничный без сахара" Махеевъ стакан 210 г</t>
        </is>
      </c>
      <c r="C207" s="568" t="inlineStr">
        <is>
          <t>210 г</t>
        </is>
      </c>
      <c r="D207" s="569" t="n">
        <v>12</v>
      </c>
      <c r="E207" s="1064" t="inlineStr">
        <is>
          <t>12 месяцев</t>
        </is>
      </c>
      <c r="F207" s="570" t="n">
        <v>120</v>
      </c>
      <c r="G207" s="468">
        <f>IFERROR(SUMIF(Лист1!$A:$A,Лист3!$A207,Лист1!K:K)/$F207,0)</f>
        <v/>
      </c>
      <c r="H207" s="468">
        <f>IFERROR(SUMIF(Лист1!$A:$A,Лист3!$A207,Лист1!L:L)/$F207,0)</f>
        <v/>
      </c>
      <c r="I207" s="468">
        <f>IFERROR(SUMIF(Лист1!$A:$A,Лист3!$A207,Лист1!M:M)/$F207,0)</f>
        <v/>
      </c>
      <c r="J207" s="468">
        <f>IFERROR(SUMIF(Лист1!$A:$A,Лист3!$A207,Лист1!N:N)/$F207,0)</f>
        <v/>
      </c>
      <c r="K207" s="468">
        <f>IFERROR(SUMIF(Лист1!$A:$A,Лист3!$A207,Лист1!O:O)/$F207,0)</f>
        <v/>
      </c>
      <c r="L207" s="468">
        <f>IFERROR(SUMIF(Лист1!$A:$A,Лист3!$A207,Лист1!P:P)/$F207,0)</f>
        <v/>
      </c>
    </row>
    <row r="208" ht="13.5" customFormat="1" customHeight="1" s="144" thickBot="1">
      <c r="A208" s="338" t="inlineStr">
        <is>
          <t>E-1DZ-521-C22-X00-Y10</t>
        </is>
      </c>
      <c r="B208" s="637" t="inlineStr">
        <is>
          <t>Джем Махеевъ "Из Фейхоа" СТ 220 г  УП10</t>
        </is>
      </c>
      <c r="C208" s="568" t="inlineStr">
        <is>
          <t>220 г</t>
        </is>
      </c>
      <c r="D208" s="183" t="n">
        <v>12</v>
      </c>
      <c r="E208" s="112" t="inlineStr">
        <is>
          <t>12 месяцев</t>
        </is>
      </c>
      <c r="F208" s="406" t="n">
        <v>120</v>
      </c>
      <c r="G208" s="468">
        <f>IFERROR(SUMIF(Лист1!$A:$A,Лист3!$A208,Лист1!K:K)/$F208,0)</f>
        <v/>
      </c>
      <c r="H208" s="468">
        <f>IFERROR(SUMIF(Лист1!$A:$A,Лист3!$A208,Лист1!L:L)/$F208,0)</f>
        <v/>
      </c>
      <c r="I208" s="468">
        <f>IFERROR(SUMIF(Лист1!$A:$A,Лист3!$A208,Лист1!M:M)/$F208,0)</f>
        <v/>
      </c>
      <c r="J208" s="468">
        <f>IFERROR(SUMIF(Лист1!$A:$A,Лист3!$A208,Лист1!N:N)/$F208,0)</f>
        <v/>
      </c>
      <c r="K208" s="468">
        <f>IFERROR(SUMIF(Лист1!$A:$A,Лист3!$A208,Лист1!O:O)/$F208,0)</f>
        <v/>
      </c>
      <c r="L208" s="468">
        <f>IFERROR(SUMIF(Лист1!$A:$A,Лист3!$A208,Лист1!P:P)/$F208,0)</f>
        <v/>
      </c>
    </row>
    <row r="209" ht="13.5" customFormat="1" customHeight="1" s="144" thickBot="1">
      <c r="A209" s="338" t="n"/>
      <c r="B209" s="226" t="inlineStr">
        <is>
          <t>итого брутто</t>
        </is>
      </c>
      <c r="C209" s="227" t="n"/>
      <c r="D209" s="228" t="n"/>
      <c r="E209" s="228" t="n"/>
      <c r="F209" s="230" t="n"/>
      <c r="G209" s="468">
        <f>IFERROR(SUMIF(Лист1!$A:$A,Лист3!$A209,Лист1!K:K)/$F209,0)</f>
        <v/>
      </c>
      <c r="H209" s="468">
        <f>IFERROR(SUMIF(Лист1!$A:$A,Лист3!$A209,Лист1!L:L)/$F209,0)</f>
        <v/>
      </c>
      <c r="I209" s="468">
        <f>IFERROR(SUMIF(Лист1!$A:$A,Лист3!$A209,Лист1!M:M)/$F209,0)</f>
        <v/>
      </c>
      <c r="J209" s="468">
        <f>IFERROR(SUMIF(Лист1!$A:$A,Лист3!$A209,Лист1!N:N)/$F209,0)</f>
        <v/>
      </c>
      <c r="K209" s="468">
        <f>IFERROR(SUMIF(Лист1!$A:$A,Лист3!$A209,Лист1!O:O)/$F209,0)</f>
        <v/>
      </c>
      <c r="L209" s="468">
        <f>IFERROR(SUMIF(Лист1!$A:$A,Лист3!$A209,Лист1!P:P)/$F209,0)</f>
        <v/>
      </c>
    </row>
    <row r="210" ht="13.5" customFormat="1" customHeight="1" s="144" thickBot="1">
      <c r="A210" s="338" t="n"/>
      <c r="B210" s="73" t="inlineStr">
        <is>
          <t>Топпинг</t>
        </is>
      </c>
      <c r="C210" s="141" t="n"/>
      <c r="D210" s="55" t="n"/>
      <c r="E210" s="55" t="n"/>
      <c r="F210" s="55" t="n"/>
      <c r="G210" s="468">
        <f>IFERROR(SUMIF(Лист1!$A:$A,Лист3!$A210,Лист1!K:K)/$F210,0)</f>
        <v/>
      </c>
      <c r="H210" s="468">
        <f>IFERROR(SUMIF(Лист1!$A:$A,Лист3!$A210,Лист1!L:L)/$F210,0)</f>
        <v/>
      </c>
      <c r="I210" s="468">
        <f>IFERROR(SUMIF(Лист1!$A:$A,Лист3!$A210,Лист1!M:M)/$F210,0)</f>
        <v/>
      </c>
      <c r="J210" s="468">
        <f>IFERROR(SUMIF(Лист1!$A:$A,Лист3!$A210,Лист1!N:N)/$F210,0)</f>
        <v/>
      </c>
      <c r="K210" s="468">
        <f>IFERROR(SUMIF(Лист1!$A:$A,Лист3!$A210,Лист1!O:O)/$F210,0)</f>
        <v/>
      </c>
      <c r="L210" s="468">
        <f>IFERROR(SUMIF(Лист1!$A:$A,Лист3!$A210,Лист1!P:P)/$F210,0)</f>
        <v/>
      </c>
    </row>
    <row r="211" customFormat="1" s="144">
      <c r="A211" s="338" t="inlineStr">
        <is>
          <t>E-2TP-413-D30-X00-Y16</t>
        </is>
      </c>
      <c r="B211" s="661" t="inlineStr">
        <is>
          <t>Топпинг Махеевъ "Мягкая Карамель" ДП</t>
        </is>
      </c>
      <c r="C211" s="131" t="inlineStr">
        <is>
          <t>300 г</t>
        </is>
      </c>
      <c r="D211" s="95" t="n">
        <v>16</v>
      </c>
      <c r="E211" s="111" t="inlineStr">
        <is>
          <t>9 месяцев</t>
        </is>
      </c>
      <c r="F211" s="522" t="n">
        <v>144</v>
      </c>
      <c r="G211" s="468">
        <f>IFERROR(SUMIF(Лист1!$A:$A,Лист3!$A211,Лист1!K:K)/$F211,0)</f>
        <v/>
      </c>
      <c r="H211" s="468">
        <f>IFERROR(SUMIF(Лист1!$A:$A,Лист3!$A211,Лист1!L:L)/$F211,0)</f>
        <v/>
      </c>
      <c r="I211" s="468">
        <f>IFERROR(SUMIF(Лист1!$A:$A,Лист3!$A211,Лист1!M:M)/$F211,0)</f>
        <v/>
      </c>
      <c r="J211" s="468">
        <f>IFERROR(SUMIF(Лист1!$A:$A,Лист3!$A211,Лист1!N:N)/$F211,0)</f>
        <v/>
      </c>
      <c r="K211" s="468">
        <f>IFERROR(SUMIF(Лист1!$A:$A,Лист3!$A211,Лист1!O:O)/$F211,0)</f>
        <v/>
      </c>
      <c r="L211" s="468">
        <f>IFERROR(SUMIF(Лист1!$A:$A,Лист3!$A211,Лист1!P:P)/$F211,0)</f>
        <v/>
      </c>
    </row>
    <row r="212" ht="13.5" customFormat="1" customHeight="1" s="144" thickBot="1">
      <c r="A212" s="338" t="n">
        <v>31495</v>
      </c>
      <c r="B212" s="333" t="inlineStr">
        <is>
          <t>Топпинг Махеевъ "Молочный с Какао" ДП *</t>
        </is>
      </c>
      <c r="C212" s="463" t="inlineStr">
        <is>
          <t>300 г</t>
        </is>
      </c>
      <c r="D212" s="94" t="n">
        <v>16</v>
      </c>
      <c r="E212" s="113" t="inlineStr">
        <is>
          <t>9 месяцев</t>
        </is>
      </c>
      <c r="F212" s="524" t="n">
        <v>144</v>
      </c>
      <c r="G212" s="468">
        <f>IFERROR(SUMIF(Лист1!$A:$A,Лист3!$A212,Лист1!K:K)/$F212,0)</f>
        <v/>
      </c>
      <c r="H212" s="468">
        <f>IFERROR(SUMIF(Лист1!$A:$A,Лист3!$A212,Лист1!L:L)/$F212,0)</f>
        <v/>
      </c>
      <c r="I212" s="468">
        <f>IFERROR(SUMIF(Лист1!$A:$A,Лист3!$A212,Лист1!M:M)/$F212,0)</f>
        <v/>
      </c>
      <c r="J212" s="468">
        <f>IFERROR(SUMIF(Лист1!$A:$A,Лист3!$A212,Лист1!N:N)/$F212,0)</f>
        <v/>
      </c>
      <c r="K212" s="468">
        <f>IFERROR(SUMIF(Лист1!$A:$A,Лист3!$A212,Лист1!O:O)/$F212,0)</f>
        <v/>
      </c>
      <c r="L212" s="468">
        <f>IFERROR(SUMIF(Лист1!$A:$A,Лист3!$A212,Лист1!P:P)/$F212,0)</f>
        <v/>
      </c>
    </row>
    <row r="213" ht="13.5" customFormat="1" customHeight="1" s="144" thickBot="1">
      <c r="A213" s="338" t="n">
        <v>31494</v>
      </c>
      <c r="B213" s="662" t="inlineStr">
        <is>
          <t>Топпинг Махеевъ "Молочный с Какао" ДП ВLACK ТОЛЬКО ДЛЯ ВЭД и СЕТИ</t>
        </is>
      </c>
      <c r="C213" s="463" t="inlineStr">
        <is>
          <t>300 г</t>
        </is>
      </c>
      <c r="D213" s="94" t="n">
        <v>16</v>
      </c>
      <c r="E213" s="113" t="inlineStr">
        <is>
          <t>9 месяцев</t>
        </is>
      </c>
      <c r="F213" s="524" t="n">
        <v>144</v>
      </c>
      <c r="G213" s="468">
        <f>IFERROR(SUMIF(Лист1!$A:$A,Лист3!$A213,Лист1!K:K)/$F213,0)</f>
        <v/>
      </c>
      <c r="H213" s="468">
        <f>IFERROR(SUMIF(Лист1!$A:$A,Лист3!$A213,Лист1!L:L)/$F213,0)</f>
        <v/>
      </c>
      <c r="I213" s="468">
        <f>IFERROR(SUMIF(Лист1!$A:$A,Лист3!$A213,Лист1!M:M)/$F213,0)</f>
        <v/>
      </c>
      <c r="J213" s="468">
        <f>IFERROR(SUMIF(Лист1!$A:$A,Лист3!$A213,Лист1!N:N)/$F213,0)</f>
        <v/>
      </c>
      <c r="K213" s="468">
        <f>IFERROR(SUMIF(Лист1!$A:$A,Лист3!$A213,Лист1!O:O)/$F213,0)</f>
        <v/>
      </c>
      <c r="L213" s="468">
        <f>IFERROR(SUMIF(Лист1!$A:$A,Лист3!$A213,Лист1!P:P)/$F213,0)</f>
        <v/>
      </c>
    </row>
    <row r="214" ht="13.5" customFormat="1" customHeight="1" s="144" thickBot="1">
      <c r="A214" s="338" t="n"/>
      <c r="B214" s="519" t="inlineStr">
        <is>
          <t>итого брутто</t>
        </is>
      </c>
      <c r="C214" s="520" t="n"/>
      <c r="D214" s="493" t="n"/>
      <c r="E214" s="493" t="n"/>
      <c r="F214" s="521" t="n"/>
      <c r="G214" s="468">
        <f>IFERROR(SUMIF(Лист1!$A:$A,Лист3!$A214,Лист1!K:K)/$F214,0)</f>
        <v/>
      </c>
      <c r="H214" s="468">
        <f>IFERROR(SUMIF(Лист1!$A:$A,Лист3!$A214,Лист1!L:L)/$F214,0)</f>
        <v/>
      </c>
      <c r="I214" s="468">
        <f>IFERROR(SUMIF(Лист1!$A:$A,Лист3!$A214,Лист1!M:M)/$F214,0)</f>
        <v/>
      </c>
      <c r="J214" s="468">
        <f>IFERROR(SUMIF(Лист1!$A:$A,Лист3!$A214,Лист1!N:N)/$F214,0)</f>
        <v/>
      </c>
      <c r="K214" s="468">
        <f>IFERROR(SUMIF(Лист1!$A:$A,Лист3!$A214,Лист1!O:O)/$F214,0)</f>
        <v/>
      </c>
      <c r="L214" s="468">
        <f>IFERROR(SUMIF(Лист1!$A:$A,Лист3!$A214,Лист1!P:P)/$F214,0)</f>
        <v/>
      </c>
    </row>
    <row r="215" ht="13.5" customFormat="1" customHeight="1" s="144" thickBot="1">
      <c r="A215" s="338" t="n"/>
      <c r="B215" s="307" t="inlineStr">
        <is>
          <t>Горчица "Махеевъ"</t>
        </is>
      </c>
      <c r="C215" s="308" t="n"/>
      <c r="D215" s="378" t="n"/>
      <c r="E215" s="378" t="n"/>
      <c r="F215" s="378" t="n"/>
      <c r="G215" s="468">
        <f>IFERROR(SUMIF(Лист1!$A:$A,Лист3!$A215,Лист1!K:K)/$F215,0)</f>
        <v/>
      </c>
      <c r="H215" s="468">
        <f>IFERROR(SUMIF(Лист1!$A:$A,Лист3!$A215,Лист1!L:L)/$F215,0)</f>
        <v/>
      </c>
      <c r="I215" s="468">
        <f>IFERROR(SUMIF(Лист1!$A:$A,Лист3!$A215,Лист1!M:M)/$F215,0)</f>
        <v/>
      </c>
      <c r="J215" s="468">
        <f>IFERROR(SUMIF(Лист1!$A:$A,Лист3!$A215,Лист1!N:N)/$F215,0)</f>
        <v/>
      </c>
      <c r="K215" s="468">
        <f>IFERROR(SUMIF(Лист1!$A:$A,Лист3!$A215,Лист1!O:O)/$F215,0)</f>
        <v/>
      </c>
      <c r="L215" s="468">
        <f>IFERROR(SUMIF(Лист1!$A:$A,Лист3!$A215,Лист1!P:P)/$F215,0)</f>
        <v/>
      </c>
    </row>
    <row r="216" customFormat="1" s="144">
      <c r="A216" s="338" t="inlineStr">
        <is>
          <t>E-1GO-205-T10-X00-Y15</t>
        </is>
      </c>
      <c r="B216" s="335" t="inlineStr">
        <is>
          <t>Горчица готовая "Русская" туба</t>
        </is>
      </c>
      <c r="C216" s="277" t="inlineStr">
        <is>
          <t>100 г</t>
        </is>
      </c>
      <c r="D216" s="289" t="n">
        <v>15</v>
      </c>
      <c r="E216" s="95" t="inlineStr">
        <is>
          <t>9 месяцев</t>
        </is>
      </c>
      <c r="F216" s="131" t="n">
        <v>168</v>
      </c>
      <c r="G216" s="468">
        <f>IFERROR(SUMIF(Лист1!$A:$A,Лист3!$A216,Лист1!K:K)/$F216,0)</f>
        <v/>
      </c>
      <c r="H216" s="468">
        <f>IFERROR(SUMIF(Лист1!$A:$A,Лист3!$A216,Лист1!L:L)/$F216,0)</f>
        <v/>
      </c>
      <c r="I216" s="468">
        <f>IFERROR(SUMIF(Лист1!$A:$A,Лист3!$A216,Лист1!M:M)/$F216,0)</f>
        <v/>
      </c>
      <c r="J216" s="468">
        <f>IFERROR(SUMIF(Лист1!$A:$A,Лист3!$A216,Лист1!N:N)/$F216,0)</f>
        <v/>
      </c>
      <c r="K216" s="468">
        <f>IFERROR(SUMIF(Лист1!$A:$A,Лист3!$A216,Лист1!O:O)/$F216,0)</f>
        <v/>
      </c>
      <c r="L216" s="468">
        <f>IFERROR(SUMIF(Лист1!$A:$A,Лист3!$A216,Лист1!P:P)/$F216,0)</f>
        <v/>
      </c>
    </row>
    <row r="217" customFormat="1" s="144">
      <c r="A217" s="338" t="inlineStr">
        <is>
          <t>E-1GO-162-T10-X00-Y15</t>
        </is>
      </c>
      <c r="B217" s="331" t="inlineStr">
        <is>
          <t>Туба,Зернистая</t>
        </is>
      </c>
      <c r="C217" s="272" t="inlineStr">
        <is>
          <t>100 г</t>
        </is>
      </c>
      <c r="D217" s="290" t="n">
        <v>15</v>
      </c>
      <c r="E217" s="97" t="inlineStr">
        <is>
          <t>9 месяцев</t>
        </is>
      </c>
      <c r="F217" s="492" t="n">
        <v>168</v>
      </c>
      <c r="G217" s="468">
        <f>IFERROR(SUMIF(Лист1!$A:$A,Лист3!$A217,Лист1!K:K)/$F217,0)</f>
        <v/>
      </c>
      <c r="H217" s="468">
        <f>IFERROR(SUMIF(Лист1!$A:$A,Лист3!$A217,Лист1!L:L)/$F217,0)</f>
        <v/>
      </c>
      <c r="I217" s="468">
        <f>IFERROR(SUMIF(Лист1!$A:$A,Лист3!$A217,Лист1!M:M)/$F217,0)</f>
        <v/>
      </c>
      <c r="J217" s="468">
        <f>IFERROR(SUMIF(Лист1!$A:$A,Лист3!$A217,Лист1!N:N)/$F217,0)</f>
        <v/>
      </c>
      <c r="K217" s="468">
        <f>IFERROR(SUMIF(Лист1!$A:$A,Лист3!$A217,Лист1!O:O)/$F217,0)</f>
        <v/>
      </c>
      <c r="L217" s="468">
        <f>IFERROR(SUMIF(Лист1!$A:$A,Лист3!$A217,Лист1!P:P)/$F217,0)</f>
        <v/>
      </c>
    </row>
    <row r="218" customFormat="1" s="144">
      <c r="A218" s="338" t="inlineStr">
        <is>
          <t>E-1GO-163-D14-X00-Y18</t>
        </is>
      </c>
      <c r="B218" s="331" t="inlineStr">
        <is>
          <t xml:space="preserve">Пакет,дой-пак, Зернистая (18 шт) </t>
        </is>
      </c>
      <c r="C218" s="272" t="inlineStr">
        <is>
          <t>140 г</t>
        </is>
      </c>
      <c r="D218" s="581" t="n">
        <v>18</v>
      </c>
      <c r="E218" s="97" t="inlineStr">
        <is>
          <t>9 месяцев</t>
        </is>
      </c>
      <c r="F218" s="52" t="n">
        <v>147</v>
      </c>
      <c r="G218" s="468">
        <f>IFERROR(SUMIF(Лист1!$A:$A,Лист3!$A218,Лист1!K:K)/$F218,0)</f>
        <v/>
      </c>
      <c r="H218" s="468">
        <f>IFERROR(SUMIF(Лист1!$A:$A,Лист3!$A218,Лист1!L:L)/$F218,0)</f>
        <v/>
      </c>
      <c r="I218" s="468">
        <f>IFERROR(SUMIF(Лист1!$A:$A,Лист3!$A218,Лист1!M:M)/$F218,0)</f>
        <v/>
      </c>
      <c r="J218" s="468">
        <f>IFERROR(SUMIF(Лист1!$A:$A,Лист3!$A218,Лист1!N:N)/$F218,0)</f>
        <v/>
      </c>
      <c r="K218" s="468">
        <f>IFERROR(SUMIF(Лист1!$A:$A,Лист3!$A218,Лист1!O:O)/$F218,0)</f>
        <v/>
      </c>
      <c r="L218" s="468">
        <f>IFERROR(SUMIF(Лист1!$A:$A,Лист3!$A218,Лист1!P:P)/$F218,0)</f>
        <v/>
      </c>
    </row>
    <row r="219" customFormat="1" s="144">
      <c r="A219" s="338" t="inlineStr">
        <is>
          <t>E-1GO-497-D25-X00-Y16</t>
        </is>
      </c>
      <c r="B219" s="637" t="inlineStr">
        <is>
          <t>Горчица "Зернистая" Добрая Хозяйка ДП 250 г  УП16</t>
        </is>
      </c>
      <c r="C219" s="630" t="inlineStr">
        <is>
          <t>250 г</t>
        </is>
      </c>
      <c r="D219" s="631" t="n">
        <v>16</v>
      </c>
      <c r="E219" s="97" t="inlineStr">
        <is>
          <t>9 месяцев</t>
        </is>
      </c>
      <c r="F219" s="536" t="n">
        <v>144</v>
      </c>
      <c r="G219" s="468">
        <f>IFERROR(SUMIF(Лист1!$A:$A,Лист3!$A219,Лист1!K:K)/$F219,0)</f>
        <v/>
      </c>
      <c r="H219" s="468">
        <f>IFERROR(SUMIF(Лист1!$A:$A,Лист3!$A219,Лист1!L:L)/$F219,0)</f>
        <v/>
      </c>
      <c r="I219" s="468">
        <f>IFERROR(SUMIF(Лист1!$A:$A,Лист3!$A219,Лист1!M:M)/$F219,0)</f>
        <v/>
      </c>
      <c r="J219" s="468">
        <f>IFERROR(SUMIF(Лист1!$A:$A,Лист3!$A219,Лист1!N:N)/$F219,0)</f>
        <v/>
      </c>
      <c r="K219" s="468">
        <f>IFERROR(SUMIF(Лист1!$A:$A,Лист3!$A219,Лист1!O:O)/$F219,0)</f>
        <v/>
      </c>
      <c r="L219" s="468">
        <f>IFERROR(SUMIF(Лист1!$A:$A,Лист3!$A219,Лист1!P:P)/$F219,0)</f>
        <v/>
      </c>
    </row>
    <row r="220" customFormat="1" s="144">
      <c r="A220" s="338" t="inlineStr">
        <is>
          <t>E-1GO-162-D01-X00-Y8</t>
        </is>
      </c>
      <c r="B220" s="1003" t="inlineStr">
        <is>
          <t>Горчица "Зернистая" ДП 1000 г  УП8</t>
        </is>
      </c>
      <c r="C220" s="630" t="n">
        <v>1000</v>
      </c>
      <c r="D220" s="631" t="n">
        <v>8</v>
      </c>
      <c r="E220" s="97" t="inlineStr">
        <is>
          <t>9 месяцев</t>
        </is>
      </c>
      <c r="F220" s="536" t="n">
        <v>64</v>
      </c>
      <c r="G220" s="468">
        <f>IFERROR(SUMIF(Лист1!$A:$A,Лист3!$A220,Лист1!K:K)/$F220,0)</f>
        <v/>
      </c>
      <c r="H220" s="468">
        <f>IFERROR(SUMIF(Лист1!$A:$A,Лист3!$A220,Лист1!L:L)/$F220,0)</f>
        <v/>
      </c>
      <c r="I220" s="468">
        <f>IFERROR(SUMIF(Лист1!$A:$A,Лист3!$A220,Лист1!M:M)/$F220,0)</f>
        <v/>
      </c>
      <c r="J220" s="468">
        <f>IFERROR(SUMIF(Лист1!$A:$A,Лист3!$A220,Лист1!N:N)/$F220,0)</f>
        <v/>
      </c>
      <c r="K220" s="468">
        <f>IFERROR(SUMIF(Лист1!$A:$A,Лист3!$A220,Лист1!O:O)/$F220,0)</f>
        <v/>
      </c>
      <c r="L220" s="468">
        <f>IFERROR(SUMIF(Лист1!$A:$A,Лист3!$A220,Лист1!P:P)/$F220,0)</f>
        <v/>
      </c>
    </row>
    <row r="221" customFormat="1" s="144">
      <c r="A221" s="338" t="inlineStr">
        <is>
          <t>E-1GO-205-D14-X00-Y18</t>
        </is>
      </c>
      <c r="B221" s="583" t="inlineStr">
        <is>
          <t>Горчица готовая "Русская" дой - пак</t>
        </is>
      </c>
      <c r="C221" s="272" t="inlineStr">
        <is>
          <t>140 г</t>
        </is>
      </c>
      <c r="D221" s="581" t="n">
        <v>18</v>
      </c>
      <c r="E221" s="97" t="inlineStr">
        <is>
          <t>9 месяцев</t>
        </is>
      </c>
      <c r="F221" s="52" t="n">
        <v>147</v>
      </c>
      <c r="G221" s="468">
        <f>IFERROR(SUMIF(Лист1!$A:$A,Лист3!$A221,Лист1!K:K)/$F221,0)</f>
        <v/>
      </c>
      <c r="H221" s="468">
        <f>IFERROR(SUMIF(Лист1!$A:$A,Лист3!$A221,Лист1!L:L)/$F221,0)</f>
        <v/>
      </c>
      <c r="I221" s="468">
        <f>IFERROR(SUMIF(Лист1!$A:$A,Лист3!$A221,Лист1!M:M)/$F221,0)</f>
        <v/>
      </c>
      <c r="J221" s="468">
        <f>IFERROR(SUMIF(Лист1!$A:$A,Лист3!$A221,Лист1!N:N)/$F221,0)</f>
        <v/>
      </c>
      <c r="K221" s="468">
        <f>IFERROR(SUMIF(Лист1!$A:$A,Лист3!$A221,Лист1!O:O)/$F221,0)</f>
        <v/>
      </c>
      <c r="L221" s="468">
        <f>IFERROR(SUMIF(Лист1!$A:$A,Лист3!$A221,Лист1!P:P)/$F221,0)</f>
        <v/>
      </c>
    </row>
    <row r="222" customFormat="1" s="144">
      <c r="A222" s="338" t="inlineStr">
        <is>
          <t>E-1GO-462-D25-X00-Y16</t>
        </is>
      </c>
      <c r="B222" s="1004" t="inlineStr">
        <is>
          <t>Горчица "Русская" Добрая Хозяйка ДП 250 г</t>
        </is>
      </c>
      <c r="C222" s="630" t="inlineStr">
        <is>
          <t>250 г</t>
        </is>
      </c>
      <c r="D222" s="631" t="n">
        <v>16</v>
      </c>
      <c r="E222" s="97" t="inlineStr">
        <is>
          <t>9 месяцев</t>
        </is>
      </c>
      <c r="F222" s="536" t="n">
        <v>144</v>
      </c>
      <c r="G222" s="468">
        <f>IFERROR(SUMIF(Лист1!$A:$A,Лист3!$A222,Лист1!K:K)/$F222,0)</f>
        <v/>
      </c>
      <c r="H222" s="468">
        <f>IFERROR(SUMIF(Лист1!$A:$A,Лист3!$A222,Лист1!L:L)/$F222,0)</f>
        <v/>
      </c>
      <c r="I222" s="468">
        <f>IFERROR(SUMIF(Лист1!$A:$A,Лист3!$A222,Лист1!M:M)/$F222,0)</f>
        <v/>
      </c>
      <c r="J222" s="468">
        <f>IFERROR(SUMIF(Лист1!$A:$A,Лист3!$A222,Лист1!N:N)/$F222,0)</f>
        <v/>
      </c>
      <c r="K222" s="468">
        <f>IFERROR(SUMIF(Лист1!$A:$A,Лист3!$A222,Лист1!O:O)/$F222,0)</f>
        <v/>
      </c>
      <c r="L222" s="468">
        <f>IFERROR(SUMIF(Лист1!$A:$A,Лист3!$A222,Лист1!P:P)/$F222,0)</f>
        <v/>
      </c>
    </row>
    <row r="223" customFormat="1" s="144">
      <c r="A223" s="338" t="inlineStr">
        <is>
          <t>E-1GO-411-D14-X00-Y18</t>
        </is>
      </c>
      <c r="B223" s="583" t="inlineStr">
        <is>
          <t>Горчица "По-дижонски" ДП 140 г</t>
        </is>
      </c>
      <c r="C223" s="272" t="inlineStr">
        <is>
          <t>140 г</t>
        </is>
      </c>
      <c r="D223" s="581" t="n">
        <v>18</v>
      </c>
      <c r="E223" s="97" t="inlineStr">
        <is>
          <t>9 месяцев</t>
        </is>
      </c>
      <c r="F223" s="52" t="n">
        <v>114</v>
      </c>
      <c r="G223" s="468">
        <f>IFERROR(SUMIF(Лист1!$A:$A,Лист3!$A223,Лист1!K:K)/$F223,0)</f>
        <v/>
      </c>
      <c r="H223" s="468">
        <f>IFERROR(SUMIF(Лист1!$A:$A,Лист3!$A223,Лист1!L:L)/$F223,0)</f>
        <v/>
      </c>
      <c r="I223" s="468">
        <f>IFERROR(SUMIF(Лист1!$A:$A,Лист3!$A223,Лист1!M:M)/$F223,0)</f>
        <v/>
      </c>
      <c r="J223" s="468">
        <f>IFERROR(SUMIF(Лист1!$A:$A,Лист3!$A223,Лист1!N:N)/$F223,0)</f>
        <v/>
      </c>
      <c r="K223" s="468">
        <f>IFERROR(SUMIF(Лист1!$A:$A,Лист3!$A223,Лист1!O:O)/$F223,0)</f>
        <v/>
      </c>
      <c r="L223" s="468">
        <f>IFERROR(SUMIF(Лист1!$A:$A,Лист3!$A223,Лист1!P:P)/$F223,0)</f>
        <v/>
      </c>
    </row>
    <row r="224" customFormat="1" s="144">
      <c r="A224" s="338" t="inlineStr">
        <is>
          <t>E-1GO-205-B19-X00-Y12</t>
        </is>
      </c>
      <c r="B224" s="332" t="inlineStr">
        <is>
          <t>Горчица готовая "Русская" с/банка ТВИСТ</t>
        </is>
      </c>
      <c r="C224" s="279" t="inlineStr">
        <is>
          <t>190 г</t>
        </is>
      </c>
      <c r="D224" s="285" t="n">
        <v>12</v>
      </c>
      <c r="E224" s="97" t="inlineStr">
        <is>
          <t>9 месяцев</t>
        </is>
      </c>
      <c r="F224" s="162" t="n">
        <v>190</v>
      </c>
      <c r="G224" s="468">
        <f>IFERROR(SUMIF(Лист1!$A:$A,Лист3!$A224,Лист1!K:K)/$F224,0)</f>
        <v/>
      </c>
      <c r="H224" s="468">
        <f>IFERROR(SUMIF(Лист1!$A:$A,Лист3!$A224,Лист1!L:L)/$F224,0)</f>
        <v/>
      </c>
      <c r="I224" s="468">
        <f>IFERROR(SUMIF(Лист1!$A:$A,Лист3!$A224,Лист1!M:M)/$F224,0)</f>
        <v/>
      </c>
      <c r="J224" s="468">
        <f>IFERROR(SUMIF(Лист1!$A:$A,Лист3!$A224,Лист1!N:N)/$F224,0)</f>
        <v/>
      </c>
      <c r="K224" s="468">
        <f>IFERROR(SUMIF(Лист1!$A:$A,Лист3!$A224,Лист1!O:O)/$F224,0)</f>
        <v/>
      </c>
      <c r="L224" s="468">
        <f>IFERROR(SUMIF(Лист1!$A:$A,Лист3!$A224,Лист1!P:P)/$F224,0)</f>
        <v/>
      </c>
    </row>
    <row r="225" customFormat="1" s="144">
      <c r="A225" s="338" t="inlineStr">
        <is>
          <t>E-1GO-462-B19-X19-Y12</t>
        </is>
      </c>
      <c r="B225" s="598" t="inlineStr">
        <is>
          <t>Горчица "Русская" Добрая Хозяйка СБ 190 г</t>
        </is>
      </c>
      <c r="C225" s="279" t="inlineStr">
        <is>
          <t>190 г</t>
        </is>
      </c>
      <c r="D225" s="285" t="n">
        <v>12</v>
      </c>
      <c r="E225" s="97" t="inlineStr">
        <is>
          <t>9 месяцев</t>
        </is>
      </c>
      <c r="F225" s="162" t="n">
        <v>190</v>
      </c>
      <c r="G225" s="468">
        <f>IFERROR(SUMIF(Лист1!$A:$A,Лист3!$A225,Лист1!K:K)/$F225,0)</f>
        <v/>
      </c>
      <c r="H225" s="468">
        <f>IFERROR(SUMIF(Лист1!$A:$A,Лист3!$A225,Лист1!L:L)/$F225,0)</f>
        <v/>
      </c>
      <c r="I225" s="468">
        <f>IFERROR(SUMIF(Лист1!$A:$A,Лист3!$A225,Лист1!M:M)/$F225,0)</f>
        <v/>
      </c>
      <c r="J225" s="468">
        <f>IFERROR(SUMIF(Лист1!$A:$A,Лист3!$A225,Лист1!N:N)/$F225,0)</f>
        <v/>
      </c>
      <c r="K225" s="468">
        <f>IFERROR(SUMIF(Лист1!$A:$A,Лист3!$A225,Лист1!O:O)/$F225,0)</f>
        <v/>
      </c>
      <c r="L225" s="468">
        <f>IFERROR(SUMIF(Лист1!$A:$A,Лист3!$A225,Лист1!P:P)/$F225,0)</f>
        <v/>
      </c>
    </row>
    <row r="226" ht="13.5" customFormat="1" customHeight="1" s="144" thickBot="1">
      <c r="A226" s="338" t="inlineStr">
        <is>
          <t>E-1GO-163-B19-X00-Y12</t>
        </is>
      </c>
      <c r="B226" s="334" t="inlineStr">
        <is>
          <t xml:space="preserve">Горчица готовая "Зернистая" Махеевъ с/банка ТВИСТ 190 г </t>
        </is>
      </c>
      <c r="C226" s="287" t="inlineStr">
        <is>
          <t>190 г</t>
        </is>
      </c>
      <c r="D226" s="286" t="n">
        <v>12</v>
      </c>
      <c r="E226" s="160" t="inlineStr">
        <is>
          <t>9 месяцев</t>
        </is>
      </c>
      <c r="F226" s="164" t="n">
        <v>190</v>
      </c>
      <c r="G226" s="468">
        <f>IFERROR(SUMIF(Лист1!$A:$A,Лист3!$A226,Лист1!K:K)/$F226,0)</f>
        <v/>
      </c>
      <c r="H226" s="468">
        <f>IFERROR(SUMIF(Лист1!$A:$A,Лист3!$A226,Лист1!L:L)/$F226,0)</f>
        <v/>
      </c>
      <c r="I226" s="468">
        <f>IFERROR(SUMIF(Лист1!$A:$A,Лист3!$A226,Лист1!M:M)/$F226,0)</f>
        <v/>
      </c>
      <c r="J226" s="468">
        <f>IFERROR(SUMIF(Лист1!$A:$A,Лист3!$A226,Лист1!N:N)/$F226,0)</f>
        <v/>
      </c>
      <c r="K226" s="468">
        <f>IFERROR(SUMIF(Лист1!$A:$A,Лист3!$A226,Лист1!O:O)/$F226,0)</f>
        <v/>
      </c>
      <c r="L226" s="468">
        <f>IFERROR(SUMIF(Лист1!$A:$A,Лист3!$A226,Лист1!P:P)/$F226,0)</f>
        <v/>
      </c>
    </row>
    <row r="227" ht="13.5" customFormat="1" customHeight="1" s="144" thickBot="1">
      <c r="A227" s="338" t="n"/>
      <c r="B227" s="226" t="inlineStr">
        <is>
          <t>итого брутто</t>
        </is>
      </c>
      <c r="C227" s="227" t="n"/>
      <c r="D227" s="228" t="n"/>
      <c r="E227" s="228" t="n"/>
      <c r="F227" s="230" t="n"/>
      <c r="G227" s="468">
        <f>IFERROR(SUMIF(Лист1!$A:$A,Лист3!$A227,Лист1!K:K)/$F227,0)</f>
        <v/>
      </c>
      <c r="H227" s="468">
        <f>IFERROR(SUMIF(Лист1!$A:$A,Лист3!$A227,Лист1!L:L)/$F227,0)</f>
        <v/>
      </c>
      <c r="I227" s="468">
        <f>IFERROR(SUMIF(Лист1!$A:$A,Лист3!$A227,Лист1!M:M)/$F227,0)</f>
        <v/>
      </c>
      <c r="J227" s="468">
        <f>IFERROR(SUMIF(Лист1!$A:$A,Лист3!$A227,Лист1!N:N)/$F227,0)</f>
        <v/>
      </c>
      <c r="K227" s="468">
        <f>IFERROR(SUMIF(Лист1!$A:$A,Лист3!$A227,Лист1!O:O)/$F227,0)</f>
        <v/>
      </c>
      <c r="L227" s="468">
        <f>IFERROR(SUMIF(Лист1!$A:$A,Лист3!$A227,Лист1!P:P)/$F227,0)</f>
        <v/>
      </c>
    </row>
    <row r="228" ht="13.5" customFormat="1" customHeight="1" s="144" thickBot="1">
      <c r="A228" s="338" t="n"/>
      <c r="B228" s="1044" t="inlineStr">
        <is>
          <t>Хрен   "Махеевъ"</t>
        </is>
      </c>
      <c r="C228" s="377" t="n"/>
      <c r="D228" s="378" t="n"/>
      <c r="E228" s="378" t="n"/>
      <c r="F228" s="378" t="n"/>
      <c r="G228" s="468">
        <f>IFERROR(SUMIF(Лист1!$A:$A,Лист3!$A228,Лист1!K:K)/$F228,0)</f>
        <v/>
      </c>
      <c r="H228" s="468">
        <f>IFERROR(SUMIF(Лист1!$A:$A,Лист3!$A228,Лист1!L:L)/$F228,0)</f>
        <v/>
      </c>
      <c r="I228" s="468">
        <f>IFERROR(SUMIF(Лист1!$A:$A,Лист3!$A228,Лист1!M:M)/$F228,0)</f>
        <v/>
      </c>
      <c r="J228" s="468">
        <f>IFERROR(SUMIF(Лист1!$A:$A,Лист3!$A228,Лист1!N:N)/$F228,0)</f>
        <v/>
      </c>
      <c r="K228" s="468">
        <f>IFERROR(SUMIF(Лист1!$A:$A,Лист3!$A228,Лист1!O:O)/$F228,0)</f>
        <v/>
      </c>
      <c r="L228" s="468">
        <f>IFERROR(SUMIF(Лист1!$A:$A,Лист3!$A228,Лист1!P:P)/$F228,0)</f>
        <v/>
      </c>
    </row>
    <row r="229" customFormat="1" s="144">
      <c r="A229" s="690" t="inlineStr">
        <is>
          <t>E-1XZ-206-T10-X00-Y15</t>
        </is>
      </c>
      <c r="B229" s="626" t="inlineStr">
        <is>
          <t>Туба, Хрен столовый</t>
        </is>
      </c>
      <c r="C229" s="277" t="inlineStr">
        <is>
          <t>100 г</t>
        </is>
      </c>
      <c r="D229" s="289" t="n">
        <v>15</v>
      </c>
      <c r="E229" s="95" t="inlineStr">
        <is>
          <t>9 месяцев</t>
        </is>
      </c>
      <c r="F229" s="131" t="n">
        <v>168</v>
      </c>
      <c r="G229" s="468">
        <f>IFERROR(SUMIF(Лист1!$A:$A,Лист3!$A229,Лист1!K:K)/$F229,0)</f>
        <v/>
      </c>
      <c r="H229" s="468">
        <f>IFERROR(SUMIF(Лист1!$A:$A,Лист3!$A229,Лист1!L:L)/$F229,0)</f>
        <v/>
      </c>
      <c r="I229" s="468">
        <f>IFERROR(SUMIF(Лист1!$A:$A,Лист3!$A229,Лист1!M:M)/$F229,0)</f>
        <v/>
      </c>
      <c r="J229" s="468">
        <f>IFERROR(SUMIF(Лист1!$A:$A,Лист3!$A229,Лист1!N:N)/$F229,0)</f>
        <v/>
      </c>
      <c r="K229" s="468">
        <f>IFERROR(SUMIF(Лист1!$A:$A,Лист3!$A229,Лист1!O:O)/$F229,0)</f>
        <v/>
      </c>
      <c r="L229" s="468">
        <f>IFERROR(SUMIF(Лист1!$A:$A,Лист3!$A229,Лист1!P:P)/$F229,0)</f>
        <v/>
      </c>
    </row>
    <row r="230" customFormat="1" s="144">
      <c r="A230" s="338" t="inlineStr">
        <is>
          <t>E-1XZ-206-D14-X00-Y18</t>
        </is>
      </c>
      <c r="B230" s="622" t="inlineStr">
        <is>
          <t>Пакет дой-пак,в шоу-боксе (24 шт)</t>
        </is>
      </c>
      <c r="C230" s="272" t="inlineStr">
        <is>
          <t>140 г</t>
        </is>
      </c>
      <c r="D230" s="581" t="n">
        <v>18</v>
      </c>
      <c r="E230" s="97" t="inlineStr">
        <is>
          <t>9 месяцев</t>
        </is>
      </c>
      <c r="F230" s="52" t="n">
        <v>147</v>
      </c>
      <c r="G230" s="468">
        <f>IFERROR(SUMIF(Лист1!$A:$A,Лист3!$A230,Лист1!K:K)/$F230,0)</f>
        <v/>
      </c>
      <c r="H230" s="468">
        <f>IFERROR(SUMIF(Лист1!$A:$A,Лист3!$A230,Лист1!L:L)/$F230,0)</f>
        <v/>
      </c>
      <c r="I230" s="468">
        <f>IFERROR(SUMIF(Лист1!$A:$A,Лист3!$A230,Лист1!M:M)/$F230,0)</f>
        <v/>
      </c>
      <c r="J230" s="468">
        <f>IFERROR(SUMIF(Лист1!$A:$A,Лист3!$A230,Лист1!N:N)/$F230,0)</f>
        <v/>
      </c>
      <c r="K230" s="468">
        <f>IFERROR(SUMIF(Лист1!$A:$A,Лист3!$A230,Лист1!O:O)/$F230,0)</f>
        <v/>
      </c>
      <c r="L230" s="468">
        <f>IFERROR(SUMIF(Лист1!$A:$A,Лист3!$A230,Лист1!P:P)/$F230,0)</f>
        <v/>
      </c>
    </row>
    <row r="231" customFormat="1" s="144">
      <c r="A231" s="338" t="inlineStr">
        <is>
          <t>E-1XZ-484-D25-X02-Y16</t>
        </is>
      </c>
      <c r="B231" s="627" t="inlineStr">
        <is>
          <t>Хрен закуска "Столовый" Добрая Хозяйка ТОЛЬКО ДЛЯ ВЭД</t>
        </is>
      </c>
      <c r="C231" s="630" t="inlineStr">
        <is>
          <t>250 г</t>
        </is>
      </c>
      <c r="D231" s="631" t="n">
        <v>16</v>
      </c>
      <c r="E231" s="97" t="inlineStr">
        <is>
          <t>9 месяцев</t>
        </is>
      </c>
      <c r="F231" s="536" t="n">
        <v>144</v>
      </c>
      <c r="G231" s="468">
        <f>IFERROR(SUMIF(Лист1!$A:$A,Лист3!$A231,Лист1!K:K)/$F231,0)</f>
        <v/>
      </c>
      <c r="H231" s="468">
        <f>IFERROR(SUMIF(Лист1!$A:$A,Лист3!$A231,Лист1!L:L)/$F231,0)</f>
        <v/>
      </c>
      <c r="I231" s="468">
        <f>IFERROR(SUMIF(Лист1!$A:$A,Лист3!$A231,Лист1!M:M)/$F231,0)</f>
        <v/>
      </c>
      <c r="J231" s="468">
        <f>IFERROR(SUMIF(Лист1!$A:$A,Лист3!$A231,Лист1!N:N)/$F231,0)</f>
        <v/>
      </c>
      <c r="K231" s="468">
        <f>IFERROR(SUMIF(Лист1!$A:$A,Лист3!$A231,Лист1!O:O)/$F231,0)</f>
        <v/>
      </c>
      <c r="L231" s="468">
        <f>IFERROR(SUMIF(Лист1!$A:$A,Лист3!$A231,Лист1!P:P)/$F231,0)</f>
        <v/>
      </c>
    </row>
    <row r="232" ht="13.5" customFormat="1" customHeight="1" s="144" thickBot="1">
      <c r="A232" s="338" t="inlineStr">
        <is>
          <t>E-1XZ-206-B19-X00-Y12</t>
        </is>
      </c>
      <c r="B232" s="628" t="inlineStr">
        <is>
          <t>Хрен закуска "Столовый" Махеевъ с/банка ТВИСТ</t>
        </is>
      </c>
      <c r="C232" s="280" t="inlineStr">
        <is>
          <t>190 г</t>
        </is>
      </c>
      <c r="D232" s="288" t="n">
        <v>12</v>
      </c>
      <c r="E232" s="94" t="inlineStr">
        <is>
          <t>9 месяцев</t>
        </is>
      </c>
      <c r="F232" s="129" t="n">
        <v>190</v>
      </c>
      <c r="G232" s="468">
        <f>IFERROR(SUMIF(Лист1!$A:$A,Лист3!$A232,Лист1!K:K)/$F232,0)</f>
        <v/>
      </c>
      <c r="H232" s="468">
        <f>IFERROR(SUMIF(Лист1!$A:$A,Лист3!$A232,Лист1!L:L)/$F232,0)</f>
        <v/>
      </c>
      <c r="I232" s="468">
        <f>IFERROR(SUMIF(Лист1!$A:$A,Лист3!$A232,Лист1!M:M)/$F232,0)</f>
        <v/>
      </c>
      <c r="J232" s="468">
        <f>IFERROR(SUMIF(Лист1!$A:$A,Лист3!$A232,Лист1!N:N)/$F232,0)</f>
        <v/>
      </c>
      <c r="K232" s="468">
        <f>IFERROR(SUMIF(Лист1!$A:$A,Лист3!$A232,Лист1!O:O)/$F232,0)</f>
        <v/>
      </c>
      <c r="L232" s="468">
        <f>IFERROR(SUMIF(Лист1!$A:$A,Лист3!$A232,Лист1!P:P)/$F232,0)</f>
        <v/>
      </c>
    </row>
    <row r="233" ht="13.5" customFormat="1" customHeight="1" s="144" thickBot="1">
      <c r="A233" s="338" t="n"/>
      <c r="B233" s="226" t="inlineStr">
        <is>
          <t>итого брутто</t>
        </is>
      </c>
      <c r="C233" s="227" t="n"/>
      <c r="D233" s="228" t="n"/>
      <c r="E233" s="228" t="n"/>
      <c r="F233" s="230" t="n"/>
      <c r="G233" s="468">
        <f>IFERROR(SUMIF(Лист1!$A:$A,Лист3!$A233,Лист1!K:K)/$F233,0)</f>
        <v/>
      </c>
      <c r="H233" s="468">
        <f>IFERROR(SUMIF(Лист1!$A:$A,Лист3!$A233,Лист1!L:L)/$F233,0)</f>
        <v/>
      </c>
      <c r="I233" s="468">
        <f>IFERROR(SUMIF(Лист1!$A:$A,Лист3!$A233,Лист1!M:M)/$F233,0)</f>
        <v/>
      </c>
      <c r="J233" s="468">
        <f>IFERROR(SUMIF(Лист1!$A:$A,Лист3!$A233,Лист1!N:N)/$F233,0)</f>
        <v/>
      </c>
      <c r="K233" s="468">
        <f>IFERROR(SUMIF(Лист1!$A:$A,Лист3!$A233,Лист1!O:O)/$F233,0)</f>
        <v/>
      </c>
      <c r="L233" s="468">
        <f>IFERROR(SUMIF(Лист1!$A:$A,Лист3!$A233,Лист1!P:P)/$F233,0)</f>
        <v/>
      </c>
    </row>
    <row r="234" ht="13.5" customFormat="1" customHeight="1" s="144" thickBot="1">
      <c r="A234" s="338" t="n"/>
      <c r="B234" s="1044" t="inlineStr">
        <is>
          <t>АДЖИКА</t>
        </is>
      </c>
      <c r="C234" s="377" t="n"/>
      <c r="D234" s="378" t="n"/>
      <c r="E234" s="378" t="n"/>
      <c r="F234" s="378" t="n"/>
      <c r="G234" s="468">
        <f>IFERROR(SUMIF(Лист1!$A:$A,Лист3!$A234,Лист1!K:K)/$F234,0)</f>
        <v/>
      </c>
      <c r="H234" s="468">
        <f>IFERROR(SUMIF(Лист1!$A:$A,Лист3!$A234,Лист1!L:L)/$F234,0)</f>
        <v/>
      </c>
      <c r="I234" s="468">
        <f>IFERROR(SUMIF(Лист1!$A:$A,Лист3!$A234,Лист1!M:M)/$F234,0)</f>
        <v/>
      </c>
      <c r="J234" s="468">
        <f>IFERROR(SUMIF(Лист1!$A:$A,Лист3!$A234,Лист1!N:N)/$F234,0)</f>
        <v/>
      </c>
      <c r="K234" s="468">
        <f>IFERROR(SUMIF(Лист1!$A:$A,Лист3!$A234,Лист1!O:O)/$F234,0)</f>
        <v/>
      </c>
      <c r="L234" s="468">
        <f>IFERROR(SUMIF(Лист1!$A:$A,Лист3!$A234,Лист1!P:P)/$F234,0)</f>
        <v/>
      </c>
    </row>
    <row r="235" customFormat="1" s="144">
      <c r="A235" s="338" t="inlineStr">
        <is>
          <t>E-3PP-229-T10-X00-Y15</t>
        </is>
      </c>
      <c r="B235" s="335" t="inlineStr">
        <is>
          <t>Приправа пищевкусовая "Аджика острая" Махеевъ туба</t>
        </is>
      </c>
      <c r="C235" s="277" t="inlineStr">
        <is>
          <t>100 г</t>
        </is>
      </c>
      <c r="D235" s="289" t="n">
        <v>15</v>
      </c>
      <c r="E235" s="95" t="inlineStr">
        <is>
          <t>9 месяцев</t>
        </is>
      </c>
      <c r="F235" s="131" t="n">
        <v>168</v>
      </c>
      <c r="G235" s="468">
        <f>IFERROR(SUMIF(Лист1!$A:$A,Лист3!$A235,Лист1!K:K)/$F235,0)</f>
        <v/>
      </c>
      <c r="H235" s="468">
        <f>IFERROR(SUMIF(Лист1!$A:$A,Лист3!$A235,Лист1!L:L)/$F235,0)</f>
        <v/>
      </c>
      <c r="I235" s="468">
        <f>IFERROR(SUMIF(Лист1!$A:$A,Лист3!$A235,Лист1!M:M)/$F235,0)</f>
        <v/>
      </c>
      <c r="J235" s="468">
        <f>IFERROR(SUMIF(Лист1!$A:$A,Лист3!$A235,Лист1!N:N)/$F235,0)</f>
        <v/>
      </c>
      <c r="K235" s="468">
        <f>IFERROR(SUMIF(Лист1!$A:$A,Лист3!$A235,Лист1!O:O)/$F235,0)</f>
        <v/>
      </c>
      <c r="L235" s="468">
        <f>IFERROR(SUMIF(Лист1!$A:$A,Лист3!$A235,Лист1!P:P)/$F235,0)</f>
        <v/>
      </c>
    </row>
    <row r="236" customFormat="1" s="144">
      <c r="A236" s="338" t="inlineStr">
        <is>
          <t>E-3PP-230-D14-X00-Y18</t>
        </is>
      </c>
      <c r="B236" s="331" t="inlineStr">
        <is>
          <t xml:space="preserve">Приправа пищевкусовая Махеевъ "Аджика острая" ДОЙ-ПАК  </t>
        </is>
      </c>
      <c r="C236" s="272" t="inlineStr">
        <is>
          <t>140 г</t>
        </is>
      </c>
      <c r="D236" s="581" t="n">
        <v>18</v>
      </c>
      <c r="E236" s="97" t="inlineStr">
        <is>
          <t>9 месяцев</t>
        </is>
      </c>
      <c r="F236" s="52" t="n">
        <v>147</v>
      </c>
      <c r="G236" s="468">
        <f>IFERROR(SUMIF(Лист1!$A:$A,Лист3!$A236,Лист1!K:K)/$F236,0)</f>
        <v/>
      </c>
      <c r="H236" s="468">
        <f>IFERROR(SUMIF(Лист1!$A:$A,Лист3!$A236,Лист1!L:L)/$F236,0)</f>
        <v/>
      </c>
      <c r="I236" s="468">
        <f>IFERROR(SUMIF(Лист1!$A:$A,Лист3!$A236,Лист1!M:M)/$F236,0)</f>
        <v/>
      </c>
      <c r="J236" s="468">
        <f>IFERROR(SUMIF(Лист1!$A:$A,Лист3!$A236,Лист1!N:N)/$F236,0)</f>
        <v/>
      </c>
      <c r="K236" s="468">
        <f>IFERROR(SUMIF(Лист1!$A:$A,Лист3!$A236,Лист1!O:O)/$F236,0)</f>
        <v/>
      </c>
      <c r="L236" s="468">
        <f>IFERROR(SUMIF(Лист1!$A:$A,Лист3!$A236,Лист1!P:P)/$F236,0)</f>
        <v/>
      </c>
    </row>
    <row r="237" ht="13.5" customFormat="1" customHeight="1" s="144" thickBot="1">
      <c r="A237" s="338" t="inlineStr">
        <is>
          <t>E-3PP-682-D25-X00-Y16</t>
        </is>
      </c>
      <c r="B237" s="333" t="inlineStr">
        <is>
          <t>Приправа "Аджика острая Добрая Хозяйка" ДП 250 г  УП16</t>
        </is>
      </c>
      <c r="C237" s="630" t="inlineStr">
        <is>
          <t>250 г</t>
        </is>
      </c>
      <c r="D237" s="631" t="n">
        <v>16</v>
      </c>
      <c r="E237" s="97" t="inlineStr">
        <is>
          <t>9 месяцев</t>
        </is>
      </c>
      <c r="F237" s="536" t="n">
        <v>144</v>
      </c>
      <c r="G237" s="468">
        <f>IFERROR(SUMIF(Лист1!$A:$A,Лист3!$A237,Лист1!K:K)/$F237,0)</f>
        <v/>
      </c>
      <c r="H237" s="468">
        <f>IFERROR(SUMIF(Лист1!$A:$A,Лист3!$A237,Лист1!L:L)/$F237,0)</f>
        <v/>
      </c>
      <c r="I237" s="468">
        <f>IFERROR(SUMIF(Лист1!$A:$A,Лист3!$A237,Лист1!M:M)/$F237,0)</f>
        <v/>
      </c>
      <c r="J237" s="468">
        <f>IFERROR(SUMIF(Лист1!$A:$A,Лист3!$A237,Лист1!N:N)/$F237,0)</f>
        <v/>
      </c>
      <c r="K237" s="468">
        <f>IFERROR(SUMIF(Лист1!$A:$A,Лист3!$A237,Лист1!O:O)/$F237,0)</f>
        <v/>
      </c>
      <c r="L237" s="468">
        <f>IFERROR(SUMIF(Лист1!$A:$A,Лист3!$A237,Лист1!P:P)/$F237,0)</f>
        <v/>
      </c>
    </row>
    <row r="238" ht="13.5" customFormat="1" customHeight="1" s="144" thickBot="1">
      <c r="A238" s="338" t="inlineStr">
        <is>
          <t>E-3PP-230-B19-X00-Y12</t>
        </is>
      </c>
      <c r="B238" s="333" t="inlineStr">
        <is>
          <t>Приправа пищевкусовая "Аджика острая" Махеевъ с/банка ТВИСТ</t>
        </is>
      </c>
      <c r="C238" s="280" t="inlineStr">
        <is>
          <t>190 г</t>
        </is>
      </c>
      <c r="D238" s="288" t="n">
        <v>12</v>
      </c>
      <c r="E238" s="94" t="inlineStr">
        <is>
          <t>9 месяцев</t>
        </is>
      </c>
      <c r="F238" s="129" t="n">
        <v>190</v>
      </c>
      <c r="G238" s="468">
        <f>IFERROR(SUMIF(Лист1!$A:$A,Лист3!$A238,Лист1!K:K)/$F238,0)</f>
        <v/>
      </c>
      <c r="H238" s="468">
        <f>IFERROR(SUMIF(Лист1!$A:$A,Лист3!$A238,Лист1!L:L)/$F238,0)</f>
        <v/>
      </c>
      <c r="I238" s="468">
        <f>IFERROR(SUMIF(Лист1!$A:$A,Лист3!$A238,Лист1!M:M)/$F238,0)</f>
        <v/>
      </c>
      <c r="J238" s="468">
        <f>IFERROR(SUMIF(Лист1!$A:$A,Лист3!$A238,Лист1!N:N)/$F238,0)</f>
        <v/>
      </c>
      <c r="K238" s="468">
        <f>IFERROR(SUMIF(Лист1!$A:$A,Лист3!$A238,Лист1!O:O)/$F238,0)</f>
        <v/>
      </c>
      <c r="L238" s="468">
        <f>IFERROR(SUMIF(Лист1!$A:$A,Лист3!$A238,Лист1!P:P)/$F238,0)</f>
        <v/>
      </c>
    </row>
    <row r="239" ht="13.5" customFormat="1" customHeight="1" s="144" thickBot="1">
      <c r="A239" s="338" t="n"/>
      <c r="B239" s="226" t="inlineStr">
        <is>
          <t>итого брутто</t>
        </is>
      </c>
      <c r="C239" s="227" t="n"/>
      <c r="D239" s="228" t="n"/>
      <c r="E239" s="228" t="n"/>
      <c r="F239" s="230" t="n"/>
      <c r="G239" s="468">
        <f>IFERROR(SUMIF(Лист1!$A:$A,Лист3!$A239,Лист1!K:K)/$F239,0)</f>
        <v/>
      </c>
      <c r="H239" s="468">
        <f>IFERROR(SUMIF(Лист1!$A:$A,Лист3!$A239,Лист1!L:L)/$F239,0)</f>
        <v/>
      </c>
      <c r="I239" s="468">
        <f>IFERROR(SUMIF(Лист1!$A:$A,Лист3!$A239,Лист1!M:M)/$F239,0)</f>
        <v/>
      </c>
      <c r="J239" s="468">
        <f>IFERROR(SUMIF(Лист1!$A:$A,Лист3!$A239,Лист1!N:N)/$F239,0)</f>
        <v/>
      </c>
      <c r="K239" s="468">
        <f>IFERROR(SUMIF(Лист1!$A:$A,Лист3!$A239,Лист1!O:O)/$F239,0)</f>
        <v/>
      </c>
      <c r="L239" s="468">
        <f>IFERROR(SUMIF(Лист1!$A:$A,Лист3!$A239,Лист1!P:P)/$F239,0)</f>
        <v/>
      </c>
    </row>
    <row r="240" ht="13.5" customFormat="1" customHeight="1" s="144" thickBot="1">
      <c r="A240" s="338" t="n"/>
      <c r="B240" s="1044" t="inlineStr">
        <is>
          <t>Маринад "Махеевъ" НОВИНКА !!!</t>
        </is>
      </c>
      <c r="C240" s="377" t="n"/>
      <c r="D240" s="378" t="n"/>
      <c r="E240" s="378" t="n"/>
      <c r="F240" s="378" t="n"/>
      <c r="G240" s="468">
        <f>IFERROR(SUMIF(Лист1!$A:$A,Лист3!$A240,Лист1!K:K)/$F240,0)</f>
        <v/>
      </c>
      <c r="H240" s="468">
        <f>IFERROR(SUMIF(Лист1!$A:$A,Лист3!$A240,Лист1!L:L)/$F240,0)</f>
        <v/>
      </c>
      <c r="I240" s="468">
        <f>IFERROR(SUMIF(Лист1!$A:$A,Лист3!$A240,Лист1!M:M)/$F240,0)</f>
        <v/>
      </c>
      <c r="J240" s="468">
        <f>IFERROR(SUMIF(Лист1!$A:$A,Лист3!$A240,Лист1!N:N)/$F240,0)</f>
        <v/>
      </c>
      <c r="K240" s="468">
        <f>IFERROR(SUMIF(Лист1!$A:$A,Лист3!$A240,Лист1!O:O)/$F240,0)</f>
        <v/>
      </c>
      <c r="L240" s="468">
        <f>IFERROR(SUMIF(Лист1!$A:$A,Лист3!$A240,Лист1!P:P)/$F240,0)</f>
        <v/>
      </c>
    </row>
    <row r="241" customFormat="1" s="144">
      <c r="A241" s="338" t="inlineStr">
        <is>
          <t>E-3PP-254-D30-X00-Y16</t>
        </is>
      </c>
      <c r="B241" s="664" t="inlineStr">
        <is>
          <t>Пакет дой-пак,Махеевъ Маринад для курицы горчичный</t>
        </is>
      </c>
      <c r="C241" s="131" t="inlineStr">
        <is>
          <t>300 г</t>
        </is>
      </c>
      <c r="D241" s="131" t="n">
        <v>16</v>
      </c>
      <c r="E241" s="131" t="inlineStr">
        <is>
          <t>12 месяцев</t>
        </is>
      </c>
      <c r="F241" s="522" t="n">
        <v>144</v>
      </c>
      <c r="G241" s="468">
        <f>IFERROR(SUMIF(Лист1!$A:$A,Лист3!$A241,Лист1!K:K)/$F241,0)</f>
        <v/>
      </c>
      <c r="H241" s="468">
        <f>IFERROR(SUMIF(Лист1!$A:$A,Лист3!$A241,Лист1!L:L)/$F241,0)</f>
        <v/>
      </c>
      <c r="I241" s="468">
        <f>IFERROR(SUMIF(Лист1!$A:$A,Лист3!$A241,Лист1!M:M)/$F241,0)</f>
        <v/>
      </c>
      <c r="J241" s="468">
        <f>IFERROR(SUMIF(Лист1!$A:$A,Лист3!$A241,Лист1!N:N)/$F241,0)</f>
        <v/>
      </c>
      <c r="K241" s="468">
        <f>IFERROR(SUMIF(Лист1!$A:$A,Лист3!$A241,Лист1!O:O)/$F241,0)</f>
        <v/>
      </c>
      <c r="L241" s="468">
        <f>IFERROR(SUMIF(Лист1!$A:$A,Лист3!$A241,Лист1!P:P)/$F241,0)</f>
        <v/>
      </c>
    </row>
    <row r="242" customFormat="1" s="144">
      <c r="A242" s="338" t="inlineStr">
        <is>
          <t>E-3PP-256-D30-X00-Y16</t>
        </is>
      </c>
      <c r="B242" s="665" t="inlineStr">
        <is>
          <t>Пакет дой-пак,Махеевъ Маринад традиционный для вкусного шашлыка</t>
        </is>
      </c>
      <c r="C242" s="492" t="inlineStr">
        <is>
          <t>300 г</t>
        </is>
      </c>
      <c r="D242" s="492" t="n">
        <v>16</v>
      </c>
      <c r="E242" s="492" t="inlineStr">
        <is>
          <t>12 месяцев</t>
        </is>
      </c>
      <c r="F242" s="523" t="n">
        <v>144</v>
      </c>
      <c r="G242" s="468">
        <f>IFERROR(SUMIF(Лист1!$A:$A,Лист3!$A242,Лист1!K:K)/$F242,0)</f>
        <v/>
      </c>
      <c r="H242" s="468">
        <f>IFERROR(SUMIF(Лист1!$A:$A,Лист3!$A242,Лист1!L:L)/$F242,0)</f>
        <v/>
      </c>
      <c r="I242" s="468">
        <f>IFERROR(SUMIF(Лист1!$A:$A,Лист3!$A242,Лист1!M:M)/$F242,0)</f>
        <v/>
      </c>
      <c r="J242" s="468">
        <f>IFERROR(SUMIF(Лист1!$A:$A,Лист3!$A242,Лист1!N:N)/$F242,0)</f>
        <v/>
      </c>
      <c r="K242" s="468">
        <f>IFERROR(SUMIF(Лист1!$A:$A,Лист3!$A242,Лист1!O:O)/$F242,0)</f>
        <v/>
      </c>
      <c r="L242" s="468">
        <f>IFERROR(SUMIF(Лист1!$A:$A,Лист3!$A242,Лист1!P:P)/$F242,0)</f>
        <v/>
      </c>
    </row>
    <row r="243" customFormat="1" s="144">
      <c r="A243" s="338" t="inlineStr">
        <is>
          <t>E-3PP-464-D30-X00-Y16</t>
        </is>
      </c>
      <c r="B243" s="665" t="inlineStr">
        <is>
          <t>Пакет дой-пак, Махеевъ Маринад универсальный</t>
        </is>
      </c>
      <c r="C243" s="492" t="inlineStr">
        <is>
          <t>300 г</t>
        </is>
      </c>
      <c r="D243" s="492" t="n">
        <v>16</v>
      </c>
      <c r="E243" s="492" t="inlineStr">
        <is>
          <t>12 месяцев</t>
        </is>
      </c>
      <c r="F243" s="523" t="n">
        <v>144</v>
      </c>
      <c r="G243" s="468">
        <f>IFERROR(SUMIF(Лист1!$A:$A,Лист3!$A243,Лист1!K:K)/$F243,0)</f>
        <v/>
      </c>
      <c r="H243" s="468">
        <f>IFERROR(SUMIF(Лист1!$A:$A,Лист3!$A243,Лист1!L:L)/$F243,0)</f>
        <v/>
      </c>
      <c r="I243" s="468">
        <f>IFERROR(SUMIF(Лист1!$A:$A,Лист3!$A243,Лист1!M:M)/$F243,0)</f>
        <v/>
      </c>
      <c r="J243" s="468">
        <f>IFERROR(SUMIF(Лист1!$A:$A,Лист3!$A243,Лист1!N:N)/$F243,0)</f>
        <v/>
      </c>
      <c r="K243" s="468">
        <f>IFERROR(SUMIF(Лист1!$A:$A,Лист3!$A243,Лист1!O:O)/$F243,0)</f>
        <v/>
      </c>
      <c r="L243" s="468">
        <f>IFERROR(SUMIF(Лист1!$A:$A,Лист3!$A243,Лист1!P:P)/$F243,0)</f>
        <v/>
      </c>
    </row>
    <row r="244" customFormat="1" s="144">
      <c r="A244" s="338" t="inlineStr">
        <is>
          <t>E-3PP-767-D30-X00-Y16</t>
        </is>
      </c>
      <c r="B244" s="665" t="inlineStr">
        <is>
          <t>Приправа Махеевъ "Маринад Классический" ДП 300 г  УП16</t>
        </is>
      </c>
      <c r="C244" s="492" t="inlineStr">
        <is>
          <t>300 г</t>
        </is>
      </c>
      <c r="D244" s="492" t="n">
        <v>16</v>
      </c>
      <c r="E244" s="492" t="inlineStr">
        <is>
          <t>12 месяцев</t>
        </is>
      </c>
      <c r="F244" s="523" t="n">
        <v>144</v>
      </c>
      <c r="G244" s="468">
        <f>IFERROR(SUMIF(Лист1!$A:$A,Лист3!$A244,Лист1!K:K)/$F244,0)</f>
        <v/>
      </c>
      <c r="H244" s="468">
        <f>IFERROR(SUMIF(Лист1!$A:$A,Лист3!$A244,Лист1!L:L)/$F244,0)</f>
        <v/>
      </c>
      <c r="I244" s="468">
        <f>IFERROR(SUMIF(Лист1!$A:$A,Лист3!$A244,Лист1!M:M)/$F244,0)</f>
        <v/>
      </c>
      <c r="J244" s="468">
        <f>IFERROR(SUMIF(Лист1!$A:$A,Лист3!$A244,Лист1!N:N)/$F244,0)</f>
        <v/>
      </c>
      <c r="K244" s="468">
        <f>IFERROR(SUMIF(Лист1!$A:$A,Лист3!$A244,Лист1!O:O)/$F244,0)</f>
        <v/>
      </c>
      <c r="L244" s="468">
        <f>IFERROR(SUMIF(Лист1!$A:$A,Лист3!$A244,Лист1!P:P)/$F244,0)</f>
        <v/>
      </c>
    </row>
    <row r="245" customFormat="1" s="144">
      <c r="A245" s="338" t="inlineStr">
        <is>
          <t>E-3PP-257-D30-X00-Y16</t>
        </is>
      </c>
      <c r="B245" s="665" t="inlineStr">
        <is>
          <t xml:space="preserve">Приправа Махеевъ "Маринад чесночный" ДП 300 г </t>
        </is>
      </c>
      <c r="C245" s="492" t="inlineStr">
        <is>
          <t>300 г</t>
        </is>
      </c>
      <c r="D245" s="492" t="n">
        <v>16</v>
      </c>
      <c r="E245" s="492" t="inlineStr">
        <is>
          <t>12 месяцев</t>
        </is>
      </c>
      <c r="F245" s="523" t="n">
        <v>144</v>
      </c>
      <c r="G245" s="468">
        <f>IFERROR(SUMIF(Лист1!$A:$A,Лист3!$A245,Лист1!K:K)/$F245,0)</f>
        <v/>
      </c>
      <c r="H245" s="468">
        <f>IFERROR(SUMIF(Лист1!$A:$A,Лист3!$A245,Лист1!L:L)/$F245,0)</f>
        <v/>
      </c>
      <c r="I245" s="468">
        <f>IFERROR(SUMIF(Лист1!$A:$A,Лист3!$A245,Лист1!M:M)/$F245,0)</f>
        <v/>
      </c>
      <c r="J245" s="468">
        <f>IFERROR(SUMIF(Лист1!$A:$A,Лист3!$A245,Лист1!N:N)/$F245,0)</f>
        <v/>
      </c>
      <c r="K245" s="468">
        <f>IFERROR(SUMIF(Лист1!$A:$A,Лист3!$A245,Лист1!O:O)/$F245,0)</f>
        <v/>
      </c>
      <c r="L245" s="468">
        <f>IFERROR(SUMIF(Лист1!$A:$A,Лист3!$A245,Лист1!P:P)/$F245,0)</f>
        <v/>
      </c>
    </row>
    <row r="246" customFormat="1" s="144">
      <c r="A246" s="338" t="inlineStr">
        <is>
          <t>E-3PP-253-D30-X00-Y16</t>
        </is>
      </c>
      <c r="B246" s="665" t="inlineStr">
        <is>
          <t>Пакет дой-пак,Махеевъ Маринад для барбекю</t>
        </is>
      </c>
      <c r="C246" s="492" t="inlineStr">
        <is>
          <t>300 г</t>
        </is>
      </c>
      <c r="D246" s="492" t="n">
        <v>16</v>
      </c>
      <c r="E246" s="492" t="inlineStr">
        <is>
          <t>12 месяцев</t>
        </is>
      </c>
      <c r="F246" s="523" t="n">
        <v>144</v>
      </c>
      <c r="G246" s="468">
        <f>IFERROR(SUMIF(Лист1!$A:$A,Лист3!$A246,Лист1!K:K)/$F246,0)</f>
        <v/>
      </c>
      <c r="H246" s="468">
        <f>IFERROR(SUMIF(Лист1!$A:$A,Лист3!$A246,Лист1!L:L)/$F246,0)</f>
        <v/>
      </c>
      <c r="I246" s="468">
        <f>IFERROR(SUMIF(Лист1!$A:$A,Лист3!$A246,Лист1!M:M)/$F246,0)</f>
        <v/>
      </c>
      <c r="J246" s="468">
        <f>IFERROR(SUMIF(Лист1!$A:$A,Лист3!$A246,Лист1!N:N)/$F246,0)</f>
        <v/>
      </c>
      <c r="K246" s="468">
        <f>IFERROR(SUMIF(Лист1!$A:$A,Лист3!$A246,Лист1!O:O)/$F246,0)</f>
        <v/>
      </c>
      <c r="L246" s="468">
        <f>IFERROR(SUMIF(Лист1!$A:$A,Лист3!$A246,Лист1!P:P)/$F246,0)</f>
        <v/>
      </c>
    </row>
    <row r="247" ht="13.5" customFormat="1" customHeight="1" s="144" thickBot="1">
      <c r="A247" s="338" t="n"/>
      <c r="B247" s="519" t="inlineStr">
        <is>
          <t>итого брутто</t>
        </is>
      </c>
      <c r="C247" s="520" t="n"/>
      <c r="D247" s="493" t="n"/>
      <c r="E247" s="493" t="n"/>
      <c r="F247" s="521" t="n"/>
      <c r="G247" s="468">
        <f>IFERROR(SUMIF(Лист1!$A:$A,Лист3!$A247,Лист1!K:K)/$F247,0)</f>
        <v/>
      </c>
      <c r="H247" s="468">
        <f>IFERROR(SUMIF(Лист1!$A:$A,Лист3!$A247,Лист1!L:L)/$F247,0)</f>
        <v/>
      </c>
      <c r="I247" s="468">
        <f>IFERROR(SUMIF(Лист1!$A:$A,Лист3!$A247,Лист1!M:M)/$F247,0)</f>
        <v/>
      </c>
      <c r="J247" s="468">
        <f>IFERROR(SUMIF(Лист1!$A:$A,Лист3!$A247,Лист1!N:N)/$F247,0)</f>
        <v/>
      </c>
      <c r="K247" s="468">
        <f>IFERROR(SUMIF(Лист1!$A:$A,Лист3!$A247,Лист1!O:O)/$F247,0)</f>
        <v/>
      </c>
      <c r="L247" s="468">
        <f>IFERROR(SUMIF(Лист1!$A:$A,Лист3!$A247,Лист1!P:P)/$F247,0)</f>
        <v/>
      </c>
    </row>
    <row r="248" ht="13.5" customFormat="1" customHeight="1" s="144" thickBot="1">
      <c r="A248" s="864" t="n"/>
      <c r="B248" s="1006" t="inlineStr">
        <is>
          <t xml:space="preserve">Соус деликатесный "Махеевъ" НОВИНКА !!! </t>
        </is>
      </c>
      <c r="C248" s="1044" t="n"/>
      <c r="D248" s="1044" t="n"/>
      <c r="E248" s="1044" t="n"/>
      <c r="F248" s="1045" t="n"/>
      <c r="G248" s="468">
        <f>IFERROR(SUMIF(Лист1!$A:$A,Лист3!$A248,Лист1!K:K)/$F248,0)</f>
        <v/>
      </c>
      <c r="H248" s="468">
        <f>IFERROR(SUMIF(Лист1!$A:$A,Лист3!$A248,Лист1!L:L)/$F248,0)</f>
        <v/>
      </c>
      <c r="I248" s="468">
        <f>IFERROR(SUMIF(Лист1!$A:$A,Лист3!$A248,Лист1!M:M)/$F248,0)</f>
        <v/>
      </c>
      <c r="J248" s="468">
        <f>IFERROR(SUMIF(Лист1!$A:$A,Лист3!$A248,Лист1!N:N)/$F248,0)</f>
        <v/>
      </c>
      <c r="K248" s="468">
        <f>IFERROR(SUMIF(Лист1!$A:$A,Лист3!$A248,Лист1!O:O)/$F248,0)</f>
        <v/>
      </c>
      <c r="L248" s="468">
        <f>IFERROR(SUMIF(Лист1!$A:$A,Лист3!$A248,Лист1!P:P)/$F248,0)</f>
        <v/>
      </c>
    </row>
    <row r="249" customFormat="1" s="144">
      <c r="A249" s="864" t="inlineStr">
        <is>
          <t>E-3SD-232-D23-X00-Y16</t>
        </is>
      </c>
      <c r="B249" s="1015" t="inlineStr">
        <is>
          <t>Соус деликатесный Махеевъ "Барбекю" ДП 230 г</t>
        </is>
      </c>
      <c r="C249" s="131" t="inlineStr">
        <is>
          <t>230 г</t>
        </is>
      </c>
      <c r="D249" s="289" t="n">
        <v>16</v>
      </c>
      <c r="E249" s="131" t="inlineStr">
        <is>
          <t>12 месяцев</t>
        </is>
      </c>
      <c r="F249" s="588" t="n">
        <v>144</v>
      </c>
      <c r="G249" s="468">
        <f>IFERROR(SUMIF(Лист1!$A:$A,Лист3!$A249,Лист1!K:K)/$F249,0)</f>
        <v/>
      </c>
      <c r="H249" s="468">
        <f>IFERROR(SUMIF(Лист1!$A:$A,Лист3!$A249,Лист1!L:L)/$F249,0)</f>
        <v/>
      </c>
      <c r="I249" s="468">
        <f>IFERROR(SUMIF(Лист1!$A:$A,Лист3!$A249,Лист1!M:M)/$F249,0)</f>
        <v/>
      </c>
      <c r="J249" s="468">
        <f>IFERROR(SUMIF(Лист1!$A:$A,Лист3!$A249,Лист1!N:N)/$F249,0)</f>
        <v/>
      </c>
      <c r="K249" s="468">
        <f>IFERROR(SUMIF(Лист1!$A:$A,Лист3!$A249,Лист1!O:O)/$F249,0)</f>
        <v/>
      </c>
      <c r="L249" s="468">
        <f>IFERROR(SUMIF(Лист1!$A:$A,Лист3!$A249,Лист1!P:P)/$F249,0)</f>
        <v/>
      </c>
    </row>
    <row r="250" customFormat="1" s="144">
      <c r="A250" s="864" t="inlineStr">
        <is>
          <t>E-3SD-243-D23-X00-Y16</t>
        </is>
      </c>
      <c r="B250" s="966" t="inlineStr">
        <is>
          <t>Соус деликатесный Махеевъ "Кисло-сладкий" ДП 230 г</t>
        </is>
      </c>
      <c r="C250" s="492" t="inlineStr">
        <is>
          <t>230 г</t>
        </is>
      </c>
      <c r="D250" s="290" t="n">
        <v>16</v>
      </c>
      <c r="E250" s="492" t="inlineStr">
        <is>
          <t>12 месяцев</t>
        </is>
      </c>
      <c r="F250" s="589" t="n">
        <v>144</v>
      </c>
      <c r="G250" s="468">
        <f>IFERROR(SUMIF(Лист1!$A:$A,Лист3!$A250,Лист1!K:K)/$F250,0)</f>
        <v/>
      </c>
      <c r="H250" s="468">
        <f>IFERROR(SUMIF(Лист1!$A:$A,Лист3!$A250,Лист1!L:L)/$F250,0)</f>
        <v/>
      </c>
      <c r="I250" s="468">
        <f>IFERROR(SUMIF(Лист1!$A:$A,Лист3!$A250,Лист1!M:M)/$F250,0)</f>
        <v/>
      </c>
      <c r="J250" s="468">
        <f>IFERROR(SUMIF(Лист1!$A:$A,Лист3!$A250,Лист1!N:N)/$F250,0)</f>
        <v/>
      </c>
      <c r="K250" s="468">
        <f>IFERROR(SUMIF(Лист1!$A:$A,Лист3!$A250,Лист1!O:O)/$F250,0)</f>
        <v/>
      </c>
      <c r="L250" s="468">
        <f>IFERROR(SUMIF(Лист1!$A:$A,Лист3!$A250,Лист1!P:P)/$F250,0)</f>
        <v/>
      </c>
    </row>
    <row r="251" customFormat="1" s="144">
      <c r="A251" s="864" t="inlineStr">
        <is>
          <t>E-3SD-753-D23-X00-Y16</t>
        </is>
      </c>
      <c r="B251" s="966" t="inlineStr">
        <is>
          <t>Соус Махеевъ "Сладкий Чили" ДП 230 г  УП16</t>
        </is>
      </c>
      <c r="C251" s="492" t="inlineStr">
        <is>
          <t>230 г</t>
        </is>
      </c>
      <c r="D251" s="290" t="n">
        <v>16</v>
      </c>
      <c r="E251" s="492" t="inlineStr">
        <is>
          <t>12 месяцев</t>
        </is>
      </c>
      <c r="F251" s="589" t="n">
        <v>144</v>
      </c>
      <c r="G251" s="468">
        <f>IFERROR(SUMIF(Лист1!$A:$A,Лист3!$A251,Лист1!K:K)/$F251,0)</f>
        <v/>
      </c>
      <c r="H251" s="468">
        <f>IFERROR(SUMIF(Лист1!$A:$A,Лист3!$A251,Лист1!L:L)/$F251,0)</f>
        <v/>
      </c>
      <c r="I251" s="468">
        <f>IFERROR(SUMIF(Лист1!$A:$A,Лист3!$A251,Лист1!M:M)/$F251,0)</f>
        <v/>
      </c>
      <c r="J251" s="468">
        <f>IFERROR(SUMIF(Лист1!$A:$A,Лист3!$A251,Лист1!N:N)/$F251,0)</f>
        <v/>
      </c>
      <c r="K251" s="468">
        <f>IFERROR(SUMIF(Лист1!$A:$A,Лист3!$A251,Лист1!O:O)/$F251,0)</f>
        <v/>
      </c>
      <c r="L251" s="468">
        <f>IFERROR(SUMIF(Лист1!$A:$A,Лист3!$A251,Лист1!P:P)/$F251,0)</f>
        <v/>
      </c>
    </row>
    <row r="252" customFormat="1" s="144">
      <c r="A252" s="864" t="inlineStr">
        <is>
          <t>E-3SD-282-D23-X00-Y16</t>
        </is>
      </c>
      <c r="B252" s="966" t="inlineStr">
        <is>
          <t>Соус деликатесный Махеевъ "Терияки" ДП 230 г</t>
        </is>
      </c>
      <c r="C252" s="492" t="inlineStr">
        <is>
          <t>230 г</t>
        </is>
      </c>
      <c r="D252" s="290" t="n">
        <v>16</v>
      </c>
      <c r="E252" s="492" t="inlineStr">
        <is>
          <t>12 месяцев</t>
        </is>
      </c>
      <c r="F252" s="589" t="n">
        <v>144</v>
      </c>
      <c r="G252" s="468">
        <f>IFERROR(SUMIF(Лист1!$A:$A,Лист3!$A252,Лист1!K:K)/$F252,0)</f>
        <v/>
      </c>
      <c r="H252" s="468">
        <f>IFERROR(SUMIF(Лист1!$A:$A,Лист3!$A252,Лист1!L:L)/$F252,0)</f>
        <v/>
      </c>
      <c r="I252" s="468">
        <f>IFERROR(SUMIF(Лист1!$A:$A,Лист3!$A252,Лист1!M:M)/$F252,0)</f>
        <v/>
      </c>
      <c r="J252" s="468">
        <f>IFERROR(SUMIF(Лист1!$A:$A,Лист3!$A252,Лист1!N:N)/$F252,0)</f>
        <v/>
      </c>
      <c r="K252" s="468">
        <f>IFERROR(SUMIF(Лист1!$A:$A,Лист3!$A252,Лист1!O:O)/$F252,0)</f>
        <v/>
      </c>
      <c r="L252" s="468">
        <f>IFERROR(SUMIF(Лист1!$A:$A,Лист3!$A252,Лист1!P:P)/$F252,0)</f>
        <v/>
      </c>
    </row>
    <row r="253" customFormat="1" s="144">
      <c r="A253" s="864" t="inlineStr">
        <is>
          <t>E-3SD-282-P00-X00-Y8</t>
        </is>
      </c>
      <c r="B253" s="966" t="inlineStr">
        <is>
          <t>Соус Махеевъ "Терияки" ДП 1000 г  УП8</t>
        </is>
      </c>
      <c r="C253" s="492" t="inlineStr">
        <is>
          <t>1000 г</t>
        </is>
      </c>
      <c r="D253" s="276" t="n">
        <v>8</v>
      </c>
      <c r="E253" s="97" t="inlineStr">
        <is>
          <t>12 месяцев</t>
        </is>
      </c>
      <c r="F253" s="406" t="n">
        <v>64</v>
      </c>
      <c r="G253" s="468">
        <f>IFERROR(SUMIF(Лист1!$A:$A,Лист3!$A253,Лист1!K:K)/$F253,0)</f>
        <v/>
      </c>
      <c r="H253" s="468">
        <f>IFERROR(SUMIF(Лист1!$A:$A,Лист3!$A253,Лист1!L:L)/$F253,0)</f>
        <v/>
      </c>
      <c r="I253" s="468">
        <f>IFERROR(SUMIF(Лист1!$A:$A,Лист3!$A253,Лист1!M:M)/$F253,0)</f>
        <v/>
      </c>
      <c r="J253" s="468">
        <f>IFERROR(SUMIF(Лист1!$A:$A,Лист3!$A253,Лист1!N:N)/$F253,0)</f>
        <v/>
      </c>
      <c r="K253" s="468">
        <f>IFERROR(SUMIF(Лист1!$A:$A,Лист3!$A253,Лист1!O:O)/$F253,0)</f>
        <v/>
      </c>
      <c r="L253" s="468">
        <f>IFERROR(SUMIF(Лист1!$A:$A,Лист3!$A253,Лист1!P:P)/$F253,0)</f>
        <v/>
      </c>
    </row>
    <row r="254" customFormat="1" s="144">
      <c r="A254" s="864" t="inlineStr">
        <is>
          <t>E-3SD-534-D23-X00-Y16</t>
        </is>
      </c>
      <c r="B254" s="966" t="inlineStr">
        <is>
          <t xml:space="preserve">Соус Махеевъ "Манго-Чили" ДП 230 г  </t>
        </is>
      </c>
      <c r="C254" s="492" t="inlineStr">
        <is>
          <t>230 г</t>
        </is>
      </c>
      <c r="D254" s="290" t="n">
        <v>16</v>
      </c>
      <c r="E254" s="492" t="inlineStr">
        <is>
          <t>12 месяцев</t>
        </is>
      </c>
      <c r="F254" s="589" t="n">
        <v>144</v>
      </c>
      <c r="G254" s="468">
        <f>IFERROR(SUMIF(Лист1!$A:$A,Лист3!$A254,Лист1!K:K)/$F254,0)</f>
        <v/>
      </c>
      <c r="H254" s="468">
        <f>IFERROR(SUMIF(Лист1!$A:$A,Лист3!$A254,Лист1!L:L)/$F254,0)</f>
        <v/>
      </c>
      <c r="I254" s="468">
        <f>IFERROR(SUMIF(Лист1!$A:$A,Лист3!$A254,Лист1!M:M)/$F254,0)</f>
        <v/>
      </c>
      <c r="J254" s="468">
        <f>IFERROR(SUMIF(Лист1!$A:$A,Лист3!$A254,Лист1!N:N)/$F254,0)</f>
        <v/>
      </c>
      <c r="K254" s="468">
        <f>IFERROR(SUMIF(Лист1!$A:$A,Лист3!$A254,Лист1!O:O)/$F254,0)</f>
        <v/>
      </c>
      <c r="L254" s="468">
        <f>IFERROR(SUMIF(Лист1!$A:$A,Лист3!$A254,Лист1!P:P)/$F254,0)</f>
        <v/>
      </c>
    </row>
    <row r="255" customFormat="1" s="144">
      <c r="A255" s="864" t="inlineStr">
        <is>
          <t>E-3SD-534-P00-X00-Y8</t>
        </is>
      </c>
      <c r="B255" s="966" t="inlineStr">
        <is>
          <t>Соус Махеевъ "Манго-Чили" ДП 1000 г  УП8</t>
        </is>
      </c>
      <c r="C255" s="492" t="inlineStr">
        <is>
          <t>1000 г</t>
        </is>
      </c>
      <c r="D255" s="276" t="n">
        <v>8</v>
      </c>
      <c r="E255" s="97" t="inlineStr">
        <is>
          <t>12 месяцев</t>
        </is>
      </c>
      <c r="F255" s="406" t="n">
        <v>64</v>
      </c>
      <c r="G255" s="468">
        <f>IFERROR(SUMIF(Лист1!$A:$A,Лист3!$A255,Лист1!K:K)/$F255,0)</f>
        <v/>
      </c>
      <c r="H255" s="468">
        <f>IFERROR(SUMIF(Лист1!$A:$A,Лист3!$A255,Лист1!L:L)/$F255,0)</f>
        <v/>
      </c>
      <c r="I255" s="468">
        <f>IFERROR(SUMIF(Лист1!$A:$A,Лист3!$A255,Лист1!M:M)/$F255,0)</f>
        <v/>
      </c>
      <c r="J255" s="468">
        <f>IFERROR(SUMIF(Лист1!$A:$A,Лист3!$A255,Лист1!N:N)/$F255,0)</f>
        <v/>
      </c>
      <c r="K255" s="468">
        <f>IFERROR(SUMIF(Лист1!$A:$A,Лист3!$A255,Лист1!O:O)/$F255,0)</f>
        <v/>
      </c>
      <c r="L255" s="468">
        <f>IFERROR(SUMIF(Лист1!$A:$A,Лист3!$A255,Лист1!P:P)/$F255,0)</f>
        <v/>
      </c>
    </row>
    <row r="256" customFormat="1" s="144">
      <c r="A256" s="864" t="inlineStr">
        <is>
          <t>E-3SD-753-P00-X00-Y8</t>
        </is>
      </c>
      <c r="B256" s="966" t="inlineStr">
        <is>
          <t>Соус Махеевъ "Сладкий Чили" ДП 1000 г  УП8</t>
        </is>
      </c>
      <c r="C256" s="492" t="inlineStr">
        <is>
          <t>1000 г</t>
        </is>
      </c>
      <c r="D256" s="276" t="n">
        <v>8</v>
      </c>
      <c r="E256" s="97" t="inlineStr">
        <is>
          <t>12 месяцев</t>
        </is>
      </c>
      <c r="F256" s="406" t="n">
        <v>64</v>
      </c>
      <c r="G256" s="468">
        <f>IFERROR(SUMIF(Лист1!$A:$A,Лист3!$A256,Лист1!K:K)/$F256,0)</f>
        <v/>
      </c>
      <c r="H256" s="468">
        <f>IFERROR(SUMIF(Лист1!$A:$A,Лист3!$A256,Лист1!L:L)/$F256,0)</f>
        <v/>
      </c>
      <c r="I256" s="468">
        <f>IFERROR(SUMIF(Лист1!$A:$A,Лист3!$A256,Лист1!M:M)/$F256,0)</f>
        <v/>
      </c>
      <c r="J256" s="468">
        <f>IFERROR(SUMIF(Лист1!$A:$A,Лист3!$A256,Лист1!N:N)/$F256,0)</f>
        <v/>
      </c>
      <c r="K256" s="468">
        <f>IFERROR(SUMIF(Лист1!$A:$A,Лист3!$A256,Лист1!O:O)/$F256,0)</f>
        <v/>
      </c>
      <c r="L256" s="468">
        <f>IFERROR(SUMIF(Лист1!$A:$A,Лист3!$A256,Лист1!P:P)/$F256,0)</f>
        <v/>
      </c>
    </row>
    <row r="257" customFormat="1" s="144">
      <c r="A257" s="864" t="inlineStr">
        <is>
          <t>E-3SD-535-D23-X00-Y16</t>
        </is>
      </c>
      <c r="B257" s="966" t="inlineStr">
        <is>
          <t xml:space="preserve">Соус Махеевъ "Пять Перцев" ДП 230 г </t>
        </is>
      </c>
      <c r="C257" s="492" t="inlineStr">
        <is>
          <t>230 г</t>
        </is>
      </c>
      <c r="D257" s="290" t="n">
        <v>16</v>
      </c>
      <c r="E257" s="492" t="inlineStr">
        <is>
          <t>12 месяцев</t>
        </is>
      </c>
      <c r="F257" s="589" t="n">
        <v>144</v>
      </c>
      <c r="G257" s="468">
        <f>IFERROR(SUMIF(Лист1!$A:$A,Лист3!$A257,Лист1!K:K)/$F257,0)</f>
        <v/>
      </c>
      <c r="H257" s="468">
        <f>IFERROR(SUMIF(Лист1!$A:$A,Лист3!$A257,Лист1!L:L)/$F257,0)</f>
        <v/>
      </c>
      <c r="I257" s="468">
        <f>IFERROR(SUMIF(Лист1!$A:$A,Лист3!$A257,Лист1!M:M)/$F257,0)</f>
        <v/>
      </c>
      <c r="J257" s="468">
        <f>IFERROR(SUMIF(Лист1!$A:$A,Лист3!$A257,Лист1!N:N)/$F257,0)</f>
        <v/>
      </c>
      <c r="K257" s="468">
        <f>IFERROR(SUMIF(Лист1!$A:$A,Лист3!$A257,Лист1!O:O)/$F257,0)</f>
        <v/>
      </c>
      <c r="L257" s="468">
        <f>IFERROR(SUMIF(Лист1!$A:$A,Лист3!$A257,Лист1!P:P)/$F257,0)</f>
        <v/>
      </c>
    </row>
    <row r="258" customFormat="1" s="144">
      <c r="A258" s="864" t="inlineStr">
        <is>
          <t>E-3SD-506-D23-X19-Y16</t>
        </is>
      </c>
      <c r="B258" s="966" t="inlineStr">
        <is>
          <t>Соус Добрая Хозяйка "Барбекю" ДП 230 г  УП16</t>
        </is>
      </c>
      <c r="C258" s="492" t="inlineStr">
        <is>
          <t>230 г</t>
        </is>
      </c>
      <c r="D258" s="290" t="n">
        <v>16</v>
      </c>
      <c r="E258" s="492" t="inlineStr">
        <is>
          <t>12 месяцев</t>
        </is>
      </c>
      <c r="F258" s="589" t="n">
        <v>144</v>
      </c>
      <c r="G258" s="468">
        <f>IFERROR(SUMIF(Лист1!$A:$A,Лист3!$A258,Лист1!K:K)/$F258,0)</f>
        <v/>
      </c>
      <c r="H258" s="468">
        <f>IFERROR(SUMIF(Лист1!$A:$A,Лист3!$A258,Лист1!L:L)/$F258,0)</f>
        <v/>
      </c>
      <c r="I258" s="468">
        <f>IFERROR(SUMIF(Лист1!$A:$A,Лист3!$A258,Лист1!M:M)/$F258,0)</f>
        <v/>
      </c>
      <c r="J258" s="468">
        <f>IFERROR(SUMIF(Лист1!$A:$A,Лист3!$A258,Лист1!N:N)/$F258,0)</f>
        <v/>
      </c>
      <c r="K258" s="468">
        <f>IFERROR(SUMIF(Лист1!$A:$A,Лист3!$A258,Лист1!O:O)/$F258,0)</f>
        <v/>
      </c>
      <c r="L258" s="468">
        <f>IFERROR(SUMIF(Лист1!$A:$A,Лист3!$A258,Лист1!P:P)/$F258,0)</f>
        <v/>
      </c>
    </row>
    <row r="259" customFormat="1" s="144">
      <c r="A259" s="864" t="inlineStr">
        <is>
          <t>E-3SD-507-D23-X19-Y16</t>
        </is>
      </c>
      <c r="B259" s="966" t="inlineStr">
        <is>
          <t>Соус Добрая Хозяйка "Острый" ДП 230 г  УП16</t>
        </is>
      </c>
      <c r="C259" s="492" t="inlineStr">
        <is>
          <t>230 г</t>
        </is>
      </c>
      <c r="D259" s="290" t="n">
        <v>16</v>
      </c>
      <c r="E259" s="492" t="inlineStr">
        <is>
          <t>12 месяцев</t>
        </is>
      </c>
      <c r="F259" s="589" t="n">
        <v>144</v>
      </c>
      <c r="G259" s="468">
        <f>IFERROR(SUMIF(Лист1!$A:$A,Лист3!$A259,Лист1!K:K)/$F259,0)</f>
        <v/>
      </c>
      <c r="H259" s="468">
        <f>IFERROR(SUMIF(Лист1!$A:$A,Лист3!$A259,Лист1!L:L)/$F259,0)</f>
        <v/>
      </c>
      <c r="I259" s="468">
        <f>IFERROR(SUMIF(Лист1!$A:$A,Лист3!$A259,Лист1!M:M)/$F259,0)</f>
        <v/>
      </c>
      <c r="J259" s="468">
        <f>IFERROR(SUMIF(Лист1!$A:$A,Лист3!$A259,Лист1!N:N)/$F259,0)</f>
        <v/>
      </c>
      <c r="K259" s="468">
        <f>IFERROR(SUMIF(Лист1!$A:$A,Лист3!$A259,Лист1!O:O)/$F259,0)</f>
        <v/>
      </c>
      <c r="L259" s="468">
        <f>IFERROR(SUMIF(Лист1!$A:$A,Лист3!$A259,Лист1!P:P)/$F259,0)</f>
        <v/>
      </c>
    </row>
    <row r="260" customFormat="1" s="144">
      <c r="A260" s="864" t="inlineStr">
        <is>
          <t>E-3SD-232-D35-X00-Y12</t>
        </is>
      </c>
      <c r="B260" s="966" t="inlineStr">
        <is>
          <t>Соус Махеевъ "Барбекю" ДП 350 г  УП12</t>
        </is>
      </c>
      <c r="C260" s="492" t="inlineStr">
        <is>
          <t>350 г</t>
        </is>
      </c>
      <c r="D260" s="290" t="n">
        <v>12</v>
      </c>
      <c r="E260" s="492" t="inlineStr">
        <is>
          <t>12 месяцев</t>
        </is>
      </c>
      <c r="F260" s="589" t="n">
        <v>144</v>
      </c>
      <c r="G260" s="468">
        <f>IFERROR(SUMIF(Лист1!$A:$A,Лист3!$A260,Лист1!K:K)/$F260,0)</f>
        <v/>
      </c>
      <c r="H260" s="468">
        <f>IFERROR(SUMIF(Лист1!$A:$A,Лист3!$A260,Лист1!L:L)/$F260,0)</f>
        <v/>
      </c>
      <c r="I260" s="468">
        <f>IFERROR(SUMIF(Лист1!$A:$A,Лист3!$A260,Лист1!M:M)/$F260,0)</f>
        <v/>
      </c>
      <c r="J260" s="468">
        <f>IFERROR(SUMIF(Лист1!$A:$A,Лист3!$A260,Лист1!N:N)/$F260,0)</f>
        <v/>
      </c>
      <c r="K260" s="468">
        <f>IFERROR(SUMIF(Лист1!$A:$A,Лист3!$A260,Лист1!O:O)/$F260,0)</f>
        <v/>
      </c>
      <c r="L260" s="468">
        <f>IFERROR(SUMIF(Лист1!$A:$A,Лист3!$A260,Лист1!P:P)/$F260,0)</f>
        <v/>
      </c>
    </row>
    <row r="261" customFormat="1" s="144">
      <c r="A261" s="864" t="inlineStr">
        <is>
          <t>E-3SD-506-D70-X00-Y6</t>
        </is>
      </c>
      <c r="B261" s="966" t="inlineStr">
        <is>
          <t>Соус Добрая Хозяйка "Барбекю" ДП 700 г  УП6</t>
        </is>
      </c>
      <c r="C261" s="492" t="n">
        <v>700</v>
      </c>
      <c r="D261" s="290" t="n">
        <v>6</v>
      </c>
      <c r="E261" s="492" t="inlineStr">
        <is>
          <t>12 месяцев</t>
        </is>
      </c>
      <c r="F261" s="1014" t="n">
        <v>144</v>
      </c>
      <c r="G261" s="468">
        <f>IFERROR(SUMIF(Лист1!$A:$A,Лист3!$A261,Лист1!K:K)/$F261,0)</f>
        <v/>
      </c>
      <c r="H261" s="468">
        <f>IFERROR(SUMIF(Лист1!$A:$A,Лист3!$A261,Лист1!L:L)/$F261,0)</f>
        <v/>
      </c>
      <c r="I261" s="468">
        <f>IFERROR(SUMIF(Лист1!$A:$A,Лист3!$A261,Лист1!M:M)/$F261,0)</f>
        <v/>
      </c>
      <c r="J261" s="468">
        <f>IFERROR(SUMIF(Лист1!$A:$A,Лист3!$A261,Лист1!N:N)/$F261,0)</f>
        <v/>
      </c>
      <c r="K261" s="468">
        <f>IFERROR(SUMIF(Лист1!$A:$A,Лист3!$A261,Лист1!O:O)/$F261,0)</f>
        <v/>
      </c>
      <c r="L261" s="468">
        <f>IFERROR(SUMIF(Лист1!$A:$A,Лист3!$A261,Лист1!P:P)/$F261,0)</f>
        <v/>
      </c>
    </row>
    <row r="262" customFormat="1" s="144">
      <c r="A262" s="864" t="inlineStr">
        <is>
          <t>E-3SD-232-P00-X00-Y8</t>
        </is>
      </c>
      <c r="B262" s="966" t="inlineStr">
        <is>
          <t>Соус Махеевъ "Барбекю" ДП 1000 г  УП8</t>
        </is>
      </c>
      <c r="C262" s="492" t="inlineStr">
        <is>
          <t>1000 г</t>
        </is>
      </c>
      <c r="D262" s="276" t="n">
        <v>8</v>
      </c>
      <c r="E262" s="97" t="inlineStr">
        <is>
          <t>12 месяцев</t>
        </is>
      </c>
      <c r="F262" s="406" t="n">
        <v>64</v>
      </c>
      <c r="G262" s="468">
        <f>IFERROR(SUMIF(Лист1!$A:$A,Лист3!$A262,Лист1!K:K)/$F262,0)</f>
        <v/>
      </c>
      <c r="H262" s="468">
        <f>IFERROR(SUMIF(Лист1!$A:$A,Лист3!$A262,Лист1!L:L)/$F262,0)</f>
        <v/>
      </c>
      <c r="I262" s="468">
        <f>IFERROR(SUMIF(Лист1!$A:$A,Лист3!$A262,Лист1!M:M)/$F262,0)</f>
        <v/>
      </c>
      <c r="J262" s="468">
        <f>IFERROR(SUMIF(Лист1!$A:$A,Лист3!$A262,Лист1!N:N)/$F262,0)</f>
        <v/>
      </c>
      <c r="K262" s="468">
        <f>IFERROR(SUMIF(Лист1!$A:$A,Лист3!$A262,Лист1!O:O)/$F262,0)</f>
        <v/>
      </c>
      <c r="L262" s="468">
        <f>IFERROR(SUMIF(Лист1!$A:$A,Лист3!$A262,Лист1!P:P)/$F262,0)</f>
        <v/>
      </c>
    </row>
    <row r="263" ht="13.5" customFormat="1" customHeight="1" s="144" thickBot="1">
      <c r="A263" s="1013" t="inlineStr">
        <is>
          <t>E-3SD-243-D35-X00-Y12</t>
        </is>
      </c>
      <c r="B263" s="1016" t="inlineStr">
        <is>
          <t>Соус Махеевъ "Кисло-Сладкий" ДП 350 г  УП12</t>
        </is>
      </c>
      <c r="C263" s="612" t="inlineStr">
        <is>
          <t>350 г</t>
        </is>
      </c>
      <c r="D263" s="1017" t="n">
        <v>12</v>
      </c>
      <c r="E263" s="612" t="inlineStr">
        <is>
          <t>12 месяцев</t>
        </is>
      </c>
      <c r="F263" s="1008" t="n">
        <v>144</v>
      </c>
      <c r="G263" s="468">
        <f>IFERROR(SUMIF(Лист1!$A:$A,Лист3!$A263,Лист1!K:K)/$F263,0)</f>
        <v/>
      </c>
      <c r="H263" s="468">
        <f>IFERROR(SUMIF(Лист1!$A:$A,Лист3!$A263,Лист1!L:L)/$F263,0)</f>
        <v/>
      </c>
      <c r="I263" s="468">
        <f>IFERROR(SUMIF(Лист1!$A:$A,Лист3!$A263,Лист1!M:M)/$F263,0)</f>
        <v/>
      </c>
      <c r="J263" s="468">
        <f>IFERROR(SUMIF(Лист1!$A:$A,Лист3!$A263,Лист1!N:N)/$F263,0)</f>
        <v/>
      </c>
      <c r="K263" s="468">
        <f>IFERROR(SUMIF(Лист1!$A:$A,Лист3!$A263,Лист1!O:O)/$F263,0)</f>
        <v/>
      </c>
      <c r="L263" s="468">
        <f>IFERROR(SUMIF(Лист1!$A:$A,Лист3!$A263,Лист1!P:P)/$F263,0)</f>
        <v/>
      </c>
    </row>
    <row r="264" ht="13.5" customFormat="1" customHeight="1" s="144" thickBot="1">
      <c r="A264" s="338" t="n"/>
      <c r="B264" s="519" t="inlineStr">
        <is>
          <t>итого брутто</t>
        </is>
      </c>
      <c r="C264" s="520" t="n"/>
      <c r="D264" s="493" t="n"/>
      <c r="E264" s="493" t="n"/>
      <c r="F264" s="521" t="n"/>
      <c r="G264" s="468">
        <f>IFERROR(SUMIF(Лист1!$A:$A,Лист3!$A264,Лист1!K:K)/$F264,0)</f>
        <v/>
      </c>
      <c r="H264" s="468">
        <f>IFERROR(SUMIF(Лист1!$A:$A,Лист3!$A264,Лист1!L:L)/$F264,0)</f>
        <v/>
      </c>
      <c r="I264" s="468">
        <f>IFERROR(SUMIF(Лист1!$A:$A,Лист3!$A264,Лист1!M:M)/$F264,0)</f>
        <v/>
      </c>
      <c r="J264" s="468">
        <f>IFERROR(SUMIF(Лист1!$A:$A,Лист3!$A264,Лист1!N:N)/$F264,0)</f>
        <v/>
      </c>
      <c r="K264" s="468">
        <f>IFERROR(SUMIF(Лист1!$A:$A,Лист3!$A264,Лист1!O:O)/$F264,0)</f>
        <v/>
      </c>
      <c r="L264" s="468">
        <f>IFERROR(SUMIF(Лист1!$A:$A,Лист3!$A264,Лист1!P:P)/$F264,0)</f>
        <v/>
      </c>
    </row>
    <row r="265" customFormat="1" s="144">
      <c r="A265" s="338" t="n"/>
      <c r="B265" s="1044" t="inlineStr">
        <is>
          <t>Махеевъ Соус для Вторых Блюд</t>
        </is>
      </c>
      <c r="C265" s="1044" t="n"/>
      <c r="D265" s="378" t="n"/>
      <c r="E265" s="378" t="n"/>
      <c r="F265" s="378" t="n"/>
      <c r="G265" s="468">
        <f>IFERROR(SUMIF(Лист1!$A:$A,Лист3!$A265,Лист1!K:K)/$F265,0)</f>
        <v/>
      </c>
      <c r="H265" s="468">
        <f>IFERROR(SUMIF(Лист1!$A:$A,Лист3!$A265,Лист1!L:L)/$F265,0)</f>
        <v/>
      </c>
      <c r="I265" s="468">
        <f>IFERROR(SUMIF(Лист1!$A:$A,Лист3!$A265,Лист1!M:M)/$F265,0)</f>
        <v/>
      </c>
      <c r="J265" s="468">
        <f>IFERROR(SUMIF(Лист1!$A:$A,Лист3!$A265,Лист1!N:N)/$F265,0)</f>
        <v/>
      </c>
      <c r="K265" s="468">
        <f>IFERROR(SUMIF(Лист1!$A:$A,Лист3!$A265,Лист1!O:O)/$F265,0)</f>
        <v/>
      </c>
      <c r="L265" s="468">
        <f>IFERROR(SUMIF(Лист1!$A:$A,Лист3!$A265,Лист1!P:P)/$F265,0)</f>
        <v/>
      </c>
    </row>
    <row r="266" ht="13.5" customFormat="1" customHeight="1" s="144" thickBot="1">
      <c r="A266" s="338" t="inlineStr">
        <is>
          <t>E-3SD-387-D25-X00-Y16</t>
        </is>
      </c>
      <c r="B266" s="333" t="inlineStr">
        <is>
          <t xml:space="preserve">Соус Махеевъ "Карбонара" ДП 250 г  УП16  </t>
        </is>
      </c>
      <c r="C266" s="280" t="inlineStr">
        <is>
          <t>250 г</t>
        </is>
      </c>
      <c r="D266" s="288" t="n">
        <v>16</v>
      </c>
      <c r="E266" s="94" t="inlineStr">
        <is>
          <t>6 месяцев</t>
        </is>
      </c>
      <c r="F266" s="382" t="n">
        <v>144</v>
      </c>
      <c r="G266" s="468">
        <f>IFERROR(SUMIF(Лист1!$A:$A,Лист3!$A266,Лист1!K:K)/$F266,0)</f>
        <v/>
      </c>
      <c r="H266" s="468">
        <f>IFERROR(SUMIF(Лист1!$A:$A,Лист3!$A266,Лист1!L:L)/$F266,0)</f>
        <v/>
      </c>
      <c r="I266" s="468">
        <f>IFERROR(SUMIF(Лист1!$A:$A,Лист3!$A266,Лист1!M:M)/$F266,0)</f>
        <v/>
      </c>
      <c r="J266" s="468">
        <f>IFERROR(SUMIF(Лист1!$A:$A,Лист3!$A266,Лист1!N:N)/$F266,0)</f>
        <v/>
      </c>
      <c r="K266" s="468">
        <f>IFERROR(SUMIF(Лист1!$A:$A,Лист3!$A266,Лист1!O:O)/$F266,0)</f>
        <v/>
      </c>
      <c r="L266" s="468">
        <f>IFERROR(SUMIF(Лист1!$A:$A,Лист3!$A266,Лист1!P:P)/$F266,0)</f>
        <v/>
      </c>
    </row>
    <row r="267" ht="13.5" customFormat="1" customHeight="1" s="144" thickBot="1">
      <c r="A267" s="338" t="n"/>
      <c r="B267" s="226" t="inlineStr">
        <is>
          <t>итого брутто</t>
        </is>
      </c>
      <c r="C267" s="227" t="n"/>
      <c r="D267" s="228" t="n"/>
      <c r="E267" s="228" t="n"/>
      <c r="F267" s="230" t="n"/>
      <c r="G267" s="468">
        <f>IFERROR(SUMIF(Лист1!$A:$A,Лист3!$A267,Лист1!K:K)/$F267,0)</f>
        <v/>
      </c>
      <c r="H267" s="468">
        <f>IFERROR(SUMIF(Лист1!$A:$A,Лист3!$A267,Лист1!L:L)/$F267,0)</f>
        <v/>
      </c>
      <c r="I267" s="468">
        <f>IFERROR(SUMIF(Лист1!$A:$A,Лист3!$A267,Лист1!M:M)/$F267,0)</f>
        <v/>
      </c>
      <c r="J267" s="468">
        <f>IFERROR(SUMIF(Лист1!$A:$A,Лист3!$A267,Лист1!N:N)/$F267,0)</f>
        <v/>
      </c>
      <c r="K267" s="468">
        <f>IFERROR(SUMIF(Лист1!$A:$A,Лист3!$A267,Лист1!O:O)/$F267,0)</f>
        <v/>
      </c>
      <c r="L267" s="468">
        <f>IFERROR(SUMIF(Лист1!$A:$A,Лист3!$A267,Лист1!P:P)/$F267,0)</f>
        <v/>
      </c>
    </row>
    <row r="268" customFormat="1" s="144">
      <c r="A268" s="338" t="n"/>
      <c r="B268" s="1044" t="inlineStr">
        <is>
          <t>Заправка для супа</t>
        </is>
      </c>
      <c r="C268" s="1044" t="n"/>
      <c r="D268" s="378" t="n"/>
      <c r="E268" s="378" t="n"/>
      <c r="F268" s="378" t="n"/>
      <c r="G268" s="468">
        <f>IFERROR(SUMIF(Лист1!$A:$A,Лист3!$A268,Лист1!K:K)/$F268,0)</f>
        <v/>
      </c>
      <c r="H268" s="468">
        <f>IFERROR(SUMIF(Лист1!$A:$A,Лист3!$A268,Лист1!L:L)/$F268,0)</f>
        <v/>
      </c>
      <c r="I268" s="468">
        <f>IFERROR(SUMIF(Лист1!$A:$A,Лист3!$A268,Лист1!M:M)/$F268,0)</f>
        <v/>
      </c>
      <c r="J268" s="468">
        <f>IFERROR(SUMIF(Лист1!$A:$A,Лист3!$A268,Лист1!N:N)/$F268,0)</f>
        <v/>
      </c>
      <c r="K268" s="468">
        <f>IFERROR(SUMIF(Лист1!$A:$A,Лист3!$A268,Лист1!O:O)/$F268,0)</f>
        <v/>
      </c>
      <c r="L268" s="468">
        <f>IFERROR(SUMIF(Лист1!$A:$A,Лист3!$A268,Лист1!P:P)/$F268,0)</f>
        <v/>
      </c>
    </row>
    <row r="269" ht="13.5" customFormat="1" customHeight="1" s="144" thickBot="1">
      <c r="A269" s="338" t="inlineStr">
        <is>
          <t>E-3PP-239-D25-X00-Y16</t>
        </is>
      </c>
      <c r="B269" s="331" t="inlineStr">
        <is>
          <t>Приправа пищевкусовая "Заправка для солянки" Махеевъ ДОЙ-ПАК</t>
        </is>
      </c>
      <c r="C269" s="278" t="inlineStr">
        <is>
          <t>250 г</t>
        </is>
      </c>
      <c r="D269" s="290" t="n">
        <v>16</v>
      </c>
      <c r="E269" s="97" t="inlineStr">
        <is>
          <t>9 месяцев</t>
        </is>
      </c>
      <c r="F269" s="124" t="n">
        <v>144</v>
      </c>
      <c r="G269" s="468">
        <f>IFERROR(SUMIF(Лист1!$A:$A,Лист3!$A269,Лист1!K:K)/$F269,0)</f>
        <v/>
      </c>
      <c r="H269" s="468">
        <f>IFERROR(SUMIF(Лист1!$A:$A,Лист3!$A269,Лист1!L:L)/$F269,0)</f>
        <v/>
      </c>
      <c r="I269" s="468">
        <f>IFERROR(SUMIF(Лист1!$A:$A,Лист3!$A269,Лист1!M:M)/$F269,0)</f>
        <v/>
      </c>
      <c r="J269" s="468">
        <f>IFERROR(SUMIF(Лист1!$A:$A,Лист3!$A269,Лист1!N:N)/$F269,0)</f>
        <v/>
      </c>
      <c r="K269" s="468">
        <f>IFERROR(SUMIF(Лист1!$A:$A,Лист3!$A269,Лист1!O:O)/$F269,0)</f>
        <v/>
      </c>
      <c r="L269" s="468">
        <f>IFERROR(SUMIF(Лист1!$A:$A,Лист3!$A269,Лист1!P:P)/$F269,0)</f>
        <v/>
      </c>
    </row>
    <row r="270" ht="13.5" customFormat="1" customHeight="1" s="144" thickBot="1">
      <c r="A270" s="338" t="n"/>
      <c r="B270" s="226" t="inlineStr">
        <is>
          <t>итого брутто</t>
        </is>
      </c>
      <c r="C270" s="227" t="n"/>
      <c r="D270" s="228" t="n"/>
      <c r="E270" s="228" t="n"/>
      <c r="F270" s="230" t="n"/>
      <c r="G270" s="468">
        <f>IFERROR(SUMIF(Лист1!$A:$A,Лист3!$A270,Лист1!K:K)/$F270,0)</f>
        <v/>
      </c>
      <c r="H270" s="468">
        <f>IFERROR(SUMIF(Лист1!$A:$A,Лист3!$A270,Лист1!L:L)/$F270,0)</f>
        <v/>
      </c>
      <c r="I270" s="468">
        <f>IFERROR(SUMIF(Лист1!$A:$A,Лист3!$A270,Лист1!M:M)/$F270,0)</f>
        <v/>
      </c>
      <c r="J270" s="468">
        <f>IFERROR(SUMIF(Лист1!$A:$A,Лист3!$A270,Лист1!N:N)/$F270,0)</f>
        <v/>
      </c>
      <c r="K270" s="468">
        <f>IFERROR(SUMIF(Лист1!$A:$A,Лист3!$A270,Лист1!O:O)/$F270,0)</f>
        <v/>
      </c>
      <c r="L270" s="468">
        <f>IFERROR(SUMIF(Лист1!$A:$A,Лист3!$A270,Лист1!P:P)/$F270,0)</f>
        <v/>
      </c>
    </row>
    <row r="271" ht="13.5" customFormat="1" customHeight="1" s="144" thickBot="1">
      <c r="A271" s="338" t="n"/>
      <c r="B271" s="1044" t="inlineStr">
        <is>
          <t>СУП-ПЮРЕ</t>
        </is>
      </c>
      <c r="C271" s="1044" t="n"/>
      <c r="D271" s="378" t="n"/>
      <c r="E271" s="378" t="n"/>
      <c r="F271" s="378" t="n"/>
      <c r="G271" s="468">
        <f>IFERROR(SUMIF(Лист1!$A:$A,Лист3!$A271,Лист1!K:K)/$F271,0)</f>
        <v/>
      </c>
      <c r="H271" s="468">
        <f>IFERROR(SUMIF(Лист1!$A:$A,Лист3!$A271,Лист1!L:L)/$F271,0)</f>
        <v/>
      </c>
      <c r="I271" s="468">
        <f>IFERROR(SUMIF(Лист1!$A:$A,Лист3!$A271,Лист1!M:M)/$F271,0)</f>
        <v/>
      </c>
      <c r="J271" s="468">
        <f>IFERROR(SUMIF(Лист1!$A:$A,Лист3!$A271,Лист1!N:N)/$F271,0)</f>
        <v/>
      </c>
      <c r="K271" s="468">
        <f>IFERROR(SUMIF(Лист1!$A:$A,Лист3!$A271,Лист1!O:O)/$F271,0)</f>
        <v/>
      </c>
      <c r="L271" s="468">
        <f>IFERROR(SUMIF(Лист1!$A:$A,Лист3!$A271,Лист1!P:P)/$F271,0)</f>
        <v/>
      </c>
    </row>
    <row r="272" customFormat="1" s="144">
      <c r="A272" s="338" t="inlineStr">
        <is>
          <t>E-4SP-308-C23-X07-Y64</t>
        </is>
      </c>
      <c r="B272" s="664" t="inlineStr">
        <is>
          <t xml:space="preserve">Суп-пюре быстрого приготовления со вкусом курицы и с сухариками стакан </t>
        </is>
      </c>
      <c r="C272" s="443" t="inlineStr">
        <is>
          <t>23 г/стакан</t>
        </is>
      </c>
      <c r="D272" s="131" t="n">
        <v>64</v>
      </c>
      <c r="E272" s="131" t="inlineStr">
        <is>
          <t>12 месяцев</t>
        </is>
      </c>
      <c r="F272" s="407" t="n">
        <v>36</v>
      </c>
      <c r="G272" s="468">
        <f>IFERROR(SUMIF(Лист1!$A:$A,Лист3!$A272,Лист1!K:K)/$F272,0)</f>
        <v/>
      </c>
      <c r="H272" s="468">
        <f>IFERROR(SUMIF(Лист1!$A:$A,Лист3!$A272,Лист1!L:L)/$F272,0)</f>
        <v/>
      </c>
      <c r="I272" s="468">
        <f>IFERROR(SUMIF(Лист1!$A:$A,Лист3!$A272,Лист1!M:M)/$F272,0)</f>
        <v/>
      </c>
      <c r="J272" s="468">
        <f>IFERROR(SUMIF(Лист1!$A:$A,Лист3!$A272,Лист1!N:N)/$F272,0)</f>
        <v/>
      </c>
      <c r="K272" s="468">
        <f>IFERROR(SUMIF(Лист1!$A:$A,Лист3!$A272,Лист1!O:O)/$F272,0)</f>
        <v/>
      </c>
      <c r="L272" s="468">
        <f>IFERROR(SUMIF(Лист1!$A:$A,Лист3!$A272,Лист1!P:P)/$F272,0)</f>
        <v/>
      </c>
    </row>
    <row r="273" customFormat="1" s="144">
      <c r="A273" s="338" t="inlineStr">
        <is>
          <t>E-4SP-306-C21-X00-Y64</t>
        </is>
      </c>
      <c r="B273" s="665" t="inlineStr">
        <is>
          <t>Суп-пюре быстрого приготовления со вкусом курицы стакан</t>
        </is>
      </c>
      <c r="C273" s="442" t="inlineStr">
        <is>
          <t>21 г/стакан</t>
        </is>
      </c>
      <c r="D273" s="492" t="n">
        <v>64</v>
      </c>
      <c r="E273" s="492" t="inlineStr">
        <is>
          <t>12 месяцев</t>
        </is>
      </c>
      <c r="F273" s="124" t="n">
        <v>36</v>
      </c>
      <c r="G273" s="468">
        <f>IFERROR(SUMIF(Лист1!$A:$A,Лист3!$A273,Лист1!K:K)/$F273,0)</f>
        <v/>
      </c>
      <c r="H273" s="468">
        <f>IFERROR(SUMIF(Лист1!$A:$A,Лист3!$A273,Лист1!L:L)/$F273,0)</f>
        <v/>
      </c>
      <c r="I273" s="468">
        <f>IFERROR(SUMIF(Лист1!$A:$A,Лист3!$A273,Лист1!M:M)/$F273,0)</f>
        <v/>
      </c>
      <c r="J273" s="468">
        <f>IFERROR(SUMIF(Лист1!$A:$A,Лист3!$A273,Лист1!N:N)/$F273,0)</f>
        <v/>
      </c>
      <c r="K273" s="468">
        <f>IFERROR(SUMIF(Лист1!$A:$A,Лист3!$A273,Лист1!O:O)/$F273,0)</f>
        <v/>
      </c>
      <c r="L273" s="468">
        <f>IFERROR(SUMIF(Лист1!$A:$A,Лист3!$A273,Лист1!P:P)/$F273,0)</f>
        <v/>
      </c>
    </row>
    <row r="274" ht="13.5" customFormat="1" customHeight="1" s="144" thickBot="1">
      <c r="A274" s="690" t="inlineStr">
        <is>
          <t>E-4SP-301-C24-X07-Y64</t>
        </is>
      </c>
      <c r="B274" s="666" t="inlineStr">
        <is>
          <t>Суп-пюре быстрого приготовления с грибами стакан</t>
        </is>
      </c>
      <c r="C274" s="446" t="inlineStr">
        <is>
          <t>24 г/стакан</t>
        </is>
      </c>
      <c r="D274" s="492" t="n">
        <v>64</v>
      </c>
      <c r="E274" s="463" t="inlineStr">
        <is>
          <t>12 месяцев</t>
        </is>
      </c>
      <c r="F274" s="382" t="n">
        <v>36</v>
      </c>
      <c r="G274" s="468">
        <f>IFERROR(SUMIF(Лист1!$A:$A,Лист3!$A274,Лист1!K:K)/$F274,0)</f>
        <v/>
      </c>
      <c r="H274" s="468">
        <f>IFERROR(SUMIF(Лист1!$A:$A,Лист3!$A274,Лист1!L:L)/$F274,0)</f>
        <v/>
      </c>
      <c r="I274" s="468">
        <f>IFERROR(SUMIF(Лист1!$A:$A,Лист3!$A274,Лист1!M:M)/$F274,0)</f>
        <v/>
      </c>
      <c r="J274" s="468">
        <f>IFERROR(SUMIF(Лист1!$A:$A,Лист3!$A274,Лист1!N:N)/$F274,0)</f>
        <v/>
      </c>
      <c r="K274" s="468">
        <f>IFERROR(SUMIF(Лист1!$A:$A,Лист3!$A274,Лист1!O:O)/$F274,0)</f>
        <v/>
      </c>
      <c r="L274" s="468">
        <f>IFERROR(SUMIF(Лист1!$A:$A,Лист3!$A274,Лист1!P:P)/$F274,0)</f>
        <v/>
      </c>
    </row>
    <row r="275" ht="13.5" customFormat="1" customHeight="1" s="144" thickBot="1">
      <c r="A275" s="690" t="n"/>
      <c r="B275" s="226" t="inlineStr">
        <is>
          <t>итого брутто</t>
        </is>
      </c>
      <c r="C275" s="227" t="n"/>
      <c r="D275" s="493" t="n"/>
      <c r="E275" s="228" t="n"/>
      <c r="F275" s="230" t="n"/>
      <c r="G275" s="468">
        <f>IFERROR(SUMIF(Лист1!$A:$A,Лист3!$A275,Лист1!K:K)/$F275,0)</f>
        <v/>
      </c>
      <c r="H275" s="468">
        <f>IFERROR(SUMIF(Лист1!$A:$A,Лист3!$A275,Лист1!L:L)/$F275,0)</f>
        <v/>
      </c>
      <c r="I275" s="468">
        <f>IFERROR(SUMIF(Лист1!$A:$A,Лист3!$A275,Лист1!M:M)/$F275,0)</f>
        <v/>
      </c>
      <c r="J275" s="468">
        <f>IFERROR(SUMIF(Лист1!$A:$A,Лист3!$A275,Лист1!N:N)/$F275,0)</f>
        <v/>
      </c>
      <c r="K275" s="468">
        <f>IFERROR(SUMIF(Лист1!$A:$A,Лист3!$A275,Лист1!O:O)/$F275,0)</f>
        <v/>
      </c>
      <c r="L275" s="468">
        <f>IFERROR(SUMIF(Лист1!$A:$A,Лист3!$A275,Лист1!P:P)/$F275,0)</f>
        <v/>
      </c>
    </row>
    <row r="276" ht="13.5" customFormat="1" customHeight="1" s="144" thickBot="1">
      <c r="A276" s="690" t="n"/>
      <c r="B276" s="378" t="inlineStr">
        <is>
          <t xml:space="preserve"> Картофельное пюре</t>
        </is>
      </c>
      <c r="C276" s="378" t="n"/>
      <c r="D276" s="378" t="n"/>
      <c r="E276" s="378" t="n"/>
      <c r="F276" s="378" t="n"/>
      <c r="G276" s="468">
        <f>IFERROR(SUMIF(Лист1!$A:$A,Лист3!$A276,Лист1!K:K)/$F276,0)</f>
        <v/>
      </c>
      <c r="H276" s="468">
        <f>IFERROR(SUMIF(Лист1!$A:$A,Лист3!$A276,Лист1!L:L)/$F276,0)</f>
        <v/>
      </c>
      <c r="I276" s="468">
        <f>IFERROR(SUMIF(Лист1!$A:$A,Лист3!$A276,Лист1!M:M)/$F276,0)</f>
        <v/>
      </c>
      <c r="J276" s="468">
        <f>IFERROR(SUMIF(Лист1!$A:$A,Лист3!$A276,Лист1!N:N)/$F276,0)</f>
        <v/>
      </c>
      <c r="K276" s="468">
        <f>IFERROR(SUMIF(Лист1!$A:$A,Лист3!$A276,Лист1!O:O)/$F276,0)</f>
        <v/>
      </c>
      <c r="L276" s="468">
        <f>IFERROR(SUMIF(Лист1!$A:$A,Лист3!$A276,Лист1!P:P)/$F276,0)</f>
        <v/>
      </c>
    </row>
    <row r="277" customFormat="1" s="144">
      <c r="A277" s="690" t="inlineStr">
        <is>
          <t>E-4BP-303-C36-X00-Y64</t>
        </is>
      </c>
      <c r="B277" s="667" t="inlineStr">
        <is>
          <t>Пюре картофельное быстрого приготовления со вкусом бекона</t>
        </is>
      </c>
      <c r="C277" s="95" t="inlineStr">
        <is>
          <t>36 гр</t>
        </is>
      </c>
      <c r="D277" s="111" t="n">
        <v>64</v>
      </c>
      <c r="E277" s="131" t="inlineStr">
        <is>
          <t>12 месяцев</t>
        </is>
      </c>
      <c r="F277" s="95" t="n">
        <v>36</v>
      </c>
      <c r="G277" s="468">
        <f>IFERROR(SUMIF(Лист1!$A:$A,Лист3!$A277,Лист1!K:K)/$F277,0)</f>
        <v/>
      </c>
      <c r="H277" s="468">
        <f>IFERROR(SUMIF(Лист1!$A:$A,Лист3!$A277,Лист1!L:L)/$F277,0)</f>
        <v/>
      </c>
      <c r="I277" s="468">
        <f>IFERROR(SUMIF(Лист1!$A:$A,Лист3!$A277,Лист1!M:M)/$F277,0)</f>
        <v/>
      </c>
      <c r="J277" s="468">
        <f>IFERROR(SUMIF(Лист1!$A:$A,Лист3!$A277,Лист1!N:N)/$F277,0)</f>
        <v/>
      </c>
      <c r="K277" s="468">
        <f>IFERROR(SUMIF(Лист1!$A:$A,Лист3!$A277,Лист1!O:O)/$F277,0)</f>
        <v/>
      </c>
      <c r="L277" s="468">
        <f>IFERROR(SUMIF(Лист1!$A:$A,Лист3!$A277,Лист1!P:P)/$F277,0)</f>
        <v/>
      </c>
    </row>
    <row r="278" customFormat="1" s="144">
      <c r="A278" s="690" t="inlineStr">
        <is>
          <t>E-4BP-306-C36-X00-Y64</t>
        </is>
      </c>
      <c r="B278" s="668" t="inlineStr">
        <is>
          <t xml:space="preserve">Пюре картофельное быстрого приготовления со вкусом курицы </t>
        </is>
      </c>
      <c r="C278" s="97" t="inlineStr">
        <is>
          <t>36 гр</t>
        </is>
      </c>
      <c r="D278" s="1075" t="n"/>
      <c r="E278" s="492" t="inlineStr">
        <is>
          <t>12 месяцев</t>
        </is>
      </c>
      <c r="F278" s="97" t="n">
        <v>36</v>
      </c>
      <c r="G278" s="468">
        <f>IFERROR(SUMIF(Лист1!$A:$A,Лист3!$A278,Лист1!K:K)/$F278,0)</f>
        <v/>
      </c>
      <c r="H278" s="468">
        <f>IFERROR(SUMIF(Лист1!$A:$A,Лист3!$A278,Лист1!L:L)/$F278,0)</f>
        <v/>
      </c>
      <c r="I278" s="468">
        <f>IFERROR(SUMIF(Лист1!$A:$A,Лист3!$A278,Лист1!M:M)/$F278,0)</f>
        <v/>
      </c>
      <c r="J278" s="468">
        <f>IFERROR(SUMIF(Лист1!$A:$A,Лист3!$A278,Лист1!N:N)/$F278,0)</f>
        <v/>
      </c>
      <c r="K278" s="468">
        <f>IFERROR(SUMIF(Лист1!$A:$A,Лист3!$A278,Лист1!O:O)/$F278,0)</f>
        <v/>
      </c>
      <c r="L278" s="468">
        <f>IFERROR(SUMIF(Лист1!$A:$A,Лист3!$A278,Лист1!P:P)/$F278,0)</f>
        <v/>
      </c>
    </row>
    <row r="279" ht="12.75" customFormat="1" customHeight="1" s="144">
      <c r="A279" s="690" t="inlineStr">
        <is>
          <t>E-4BP-308-C04-X07-Y64</t>
        </is>
      </c>
      <c r="B279" s="665" t="inlineStr">
        <is>
          <t>со вкусом курицы и сухариками</t>
        </is>
      </c>
      <c r="C279" s="1074" t="inlineStr">
        <is>
          <t>40 гр/стакан</t>
        </is>
      </c>
      <c r="D279" s="1075" t="n"/>
      <c r="E279" s="492" t="inlineStr">
        <is>
          <t>12 месяцев</t>
        </is>
      </c>
      <c r="F279" s="97" t="n">
        <v>36</v>
      </c>
      <c r="G279" s="468">
        <f>IFERROR(SUMIF(Лист1!$A:$A,Лист3!$A279,Лист1!K:K)/$F279,0)</f>
        <v/>
      </c>
      <c r="H279" s="468">
        <f>IFERROR(SUMIF(Лист1!$A:$A,Лист3!$A279,Лист1!L:L)/$F279,0)</f>
        <v/>
      </c>
      <c r="I279" s="468">
        <f>IFERROR(SUMIF(Лист1!$A:$A,Лист3!$A279,Лист1!M:M)/$F279,0)</f>
        <v/>
      </c>
      <c r="J279" s="468">
        <f>IFERROR(SUMIF(Лист1!$A:$A,Лист3!$A279,Лист1!N:N)/$F279,0)</f>
        <v/>
      </c>
      <c r="K279" s="468">
        <f>IFERROR(SUMIF(Лист1!$A:$A,Лист3!$A279,Лист1!O:O)/$F279,0)</f>
        <v/>
      </c>
      <c r="L279" s="468">
        <f>IFERROR(SUMIF(Лист1!$A:$A,Лист3!$A279,Лист1!P:P)/$F279,0)</f>
        <v/>
      </c>
    </row>
    <row r="280" customFormat="1" s="144">
      <c r="A280" s="690" t="inlineStr">
        <is>
          <t>E-4BP-305-C04-X07-Y64</t>
        </is>
      </c>
      <c r="B280" s="665" t="inlineStr">
        <is>
          <t>со вкусом говядины и зеленым луком</t>
        </is>
      </c>
      <c r="C280" s="1075" t="n"/>
      <c r="D280" s="1075" t="n"/>
      <c r="E280" s="492" t="inlineStr">
        <is>
          <t>12 месяцев</t>
        </is>
      </c>
      <c r="F280" s="97" t="n">
        <v>36</v>
      </c>
      <c r="G280" s="468">
        <f>IFERROR(SUMIF(Лист1!$A:$A,Лист3!$A280,Лист1!K:K)/$F280,0)</f>
        <v/>
      </c>
      <c r="H280" s="468">
        <f>IFERROR(SUMIF(Лист1!$A:$A,Лист3!$A280,Лист1!L:L)/$F280,0)</f>
        <v/>
      </c>
      <c r="I280" s="468">
        <f>IFERROR(SUMIF(Лист1!$A:$A,Лист3!$A280,Лист1!M:M)/$F280,0)</f>
        <v/>
      </c>
      <c r="J280" s="468">
        <f>IFERROR(SUMIF(Лист1!$A:$A,Лист3!$A280,Лист1!N:N)/$F280,0)</f>
        <v/>
      </c>
      <c r="K280" s="468">
        <f>IFERROR(SUMIF(Лист1!$A:$A,Лист3!$A280,Лист1!O:O)/$F280,0)</f>
        <v/>
      </c>
      <c r="L280" s="468">
        <f>IFERROR(SUMIF(Лист1!$A:$A,Лист3!$A280,Лист1!P:P)/$F280,0)</f>
        <v/>
      </c>
    </row>
    <row r="281" customFormat="1" s="144">
      <c r="A281" s="690" t="inlineStr">
        <is>
          <t>E-4BP-420-C04-X00-Y64</t>
        </is>
      </c>
      <c r="B281" s="665" t="inlineStr">
        <is>
          <t>Пюре картофельное быстрого приготовления</t>
        </is>
      </c>
      <c r="C281" s="1075" t="n"/>
      <c r="D281" s="1075" t="n"/>
      <c r="E281" s="492" t="inlineStr">
        <is>
          <t>12 месяцев</t>
        </is>
      </c>
      <c r="F281" s="124" t="n">
        <v>36</v>
      </c>
      <c r="G281" s="468">
        <f>IFERROR(SUMIF(Лист1!$A:$A,Лист3!$A281,Лист1!K:K)/$F281,0)</f>
        <v/>
      </c>
      <c r="H281" s="468">
        <f>IFERROR(SUMIF(Лист1!$A:$A,Лист3!$A281,Лист1!L:L)/$F281,0)</f>
        <v/>
      </c>
      <c r="I281" s="468">
        <f>IFERROR(SUMIF(Лист1!$A:$A,Лист3!$A281,Лист1!M:M)/$F281,0)</f>
        <v/>
      </c>
      <c r="J281" s="468">
        <f>IFERROR(SUMIF(Лист1!$A:$A,Лист3!$A281,Лист1!N:N)/$F281,0)</f>
        <v/>
      </c>
      <c r="K281" s="468">
        <f>IFERROR(SUMIF(Лист1!$A:$A,Лист3!$A281,Лист1!O:O)/$F281,0)</f>
        <v/>
      </c>
      <c r="L281" s="468">
        <f>IFERROR(SUMIF(Лист1!$A:$A,Лист3!$A281,Лист1!P:P)/$F281,0)</f>
        <v/>
      </c>
    </row>
    <row r="282" customFormat="1" s="144">
      <c r="A282" s="690" t="inlineStr">
        <is>
          <t>E-4BP-309-C04-X00-Y64</t>
        </is>
      </c>
      <c r="B282" s="665" t="inlineStr">
        <is>
          <t xml:space="preserve">со вкусом охотничьих колбасок </t>
        </is>
      </c>
      <c r="C282" s="1075" t="n"/>
      <c r="D282" s="1075" t="n"/>
      <c r="E282" s="492" t="inlineStr">
        <is>
          <t>12 месяцев</t>
        </is>
      </c>
      <c r="F282" s="124" t="n">
        <v>36</v>
      </c>
      <c r="G282" s="468">
        <f>IFERROR(SUMIF(Лист1!$A:$A,Лист3!$A282,Лист1!K:K)/$F282,0)</f>
        <v/>
      </c>
      <c r="H282" s="468">
        <f>IFERROR(SUMIF(Лист1!$A:$A,Лист3!$A282,Лист1!L:L)/$F282,0)</f>
        <v/>
      </c>
      <c r="I282" s="468">
        <f>IFERROR(SUMIF(Лист1!$A:$A,Лист3!$A282,Лист1!M:M)/$F282,0)</f>
        <v/>
      </c>
      <c r="J282" s="468">
        <f>IFERROR(SUMIF(Лист1!$A:$A,Лист3!$A282,Лист1!N:N)/$F282,0)</f>
        <v/>
      </c>
      <c r="K282" s="468">
        <f>IFERROR(SUMIF(Лист1!$A:$A,Лист3!$A282,Лист1!O:O)/$F282,0)</f>
        <v/>
      </c>
      <c r="L282" s="468">
        <f>IFERROR(SUMIF(Лист1!$A:$A,Лист3!$A282,Лист1!P:P)/$F282,0)</f>
        <v/>
      </c>
    </row>
    <row r="283" ht="12.75" customFormat="1" customHeight="1" s="144">
      <c r="A283" s="690" t="inlineStr">
        <is>
          <t>E-4BP-306-C04-X00-Y64</t>
        </is>
      </c>
      <c r="B283" s="665" t="inlineStr">
        <is>
          <t>со вкусом курицы</t>
        </is>
      </c>
      <c r="C283" s="1075" t="n"/>
      <c r="D283" s="1075" t="n"/>
      <c r="E283" s="492" t="inlineStr">
        <is>
          <t>12 месяцев</t>
        </is>
      </c>
      <c r="F283" s="124" t="n">
        <v>36</v>
      </c>
      <c r="G283" s="468">
        <f>IFERROR(SUMIF(Лист1!$A:$A,Лист3!$A283,Лист1!K:K)/$F283,0)</f>
        <v/>
      </c>
      <c r="H283" s="468">
        <f>IFERROR(SUMIF(Лист1!$A:$A,Лист3!$A283,Лист1!L:L)/$F283,0)</f>
        <v/>
      </c>
      <c r="I283" s="468">
        <f>IFERROR(SUMIF(Лист1!$A:$A,Лист3!$A283,Лист1!M:M)/$F283,0)</f>
        <v/>
      </c>
      <c r="J283" s="468">
        <f>IFERROR(SUMIF(Лист1!$A:$A,Лист3!$A283,Лист1!N:N)/$F283,0)</f>
        <v/>
      </c>
      <c r="K283" s="468">
        <f>IFERROR(SUMIF(Лист1!$A:$A,Лист3!$A283,Лист1!O:O)/$F283,0)</f>
        <v/>
      </c>
      <c r="L283" s="468">
        <f>IFERROR(SUMIF(Лист1!$A:$A,Лист3!$A283,Лист1!P:P)/$F283,0)</f>
        <v/>
      </c>
    </row>
    <row r="284" ht="12" customFormat="1" customHeight="1" s="144">
      <c r="A284" s="690" t="inlineStr">
        <is>
          <t>E-4BP-301-C04-X07-Y64</t>
        </is>
      </c>
      <c r="B284" s="665" t="inlineStr">
        <is>
          <t>с грибами</t>
        </is>
      </c>
      <c r="C284" s="1075" t="n"/>
      <c r="D284" s="1075" t="n"/>
      <c r="E284" s="492" t="inlineStr">
        <is>
          <t>12 месяцев</t>
        </is>
      </c>
      <c r="F284" s="52" t="n">
        <v>36</v>
      </c>
      <c r="G284" s="468">
        <f>IFERROR(SUMIF(Лист1!$A:$A,Лист3!$A284,Лист1!K:K)/$F284,0)</f>
        <v/>
      </c>
      <c r="H284" s="468">
        <f>IFERROR(SUMIF(Лист1!$A:$A,Лист3!$A284,Лист1!L:L)/$F284,0)</f>
        <v/>
      </c>
      <c r="I284" s="468">
        <f>IFERROR(SUMIF(Лист1!$A:$A,Лист3!$A284,Лист1!M:M)/$F284,0)</f>
        <v/>
      </c>
      <c r="J284" s="468">
        <f>IFERROR(SUMIF(Лист1!$A:$A,Лист3!$A284,Лист1!N:N)/$F284,0)</f>
        <v/>
      </c>
      <c r="K284" s="468">
        <f>IFERROR(SUMIF(Лист1!$A:$A,Лист3!$A284,Лист1!O:O)/$F284,0)</f>
        <v/>
      </c>
      <c r="L284" s="468">
        <f>IFERROR(SUMIF(Лист1!$A:$A,Лист3!$A284,Лист1!P:P)/$F284,0)</f>
        <v/>
      </c>
    </row>
    <row r="285" ht="12.75" customFormat="1" customHeight="1" s="144">
      <c r="A285" s="690" t="inlineStr">
        <is>
          <t>E-4BP-307-C04-X07-Y64</t>
        </is>
      </c>
      <c r="B285" s="665" t="inlineStr">
        <is>
          <t>со вкусом курицы и зеленым луком</t>
        </is>
      </c>
      <c r="C285" s="1076" t="n"/>
      <c r="D285" s="1076" t="n"/>
      <c r="E285" s="492" t="inlineStr">
        <is>
          <t>12 месяцев</t>
        </is>
      </c>
      <c r="F285" s="124" t="n">
        <v>36</v>
      </c>
      <c r="G285" s="468">
        <f>IFERROR(SUMIF(Лист1!$A:$A,Лист3!$A285,Лист1!K:K)/$F285,0)</f>
        <v/>
      </c>
      <c r="H285" s="468">
        <f>IFERROR(SUMIF(Лист1!$A:$A,Лист3!$A285,Лист1!L:L)/$F285,0)</f>
        <v/>
      </c>
      <c r="I285" s="468">
        <f>IFERROR(SUMIF(Лист1!$A:$A,Лист3!$A285,Лист1!M:M)/$F285,0)</f>
        <v/>
      </c>
      <c r="J285" s="468">
        <f>IFERROR(SUMIF(Лист1!$A:$A,Лист3!$A285,Лист1!N:N)/$F285,0)</f>
        <v/>
      </c>
      <c r="K285" s="468">
        <f>IFERROR(SUMIF(Лист1!$A:$A,Лист3!$A285,Лист1!O:O)/$F285,0)</f>
        <v/>
      </c>
      <c r="L285" s="468">
        <f>IFERROR(SUMIF(Лист1!$A:$A,Лист3!$A285,Лист1!P:P)/$F285,0)</f>
        <v/>
      </c>
    </row>
    <row r="286" ht="12.75" customFormat="1" customHeight="1" s="144">
      <c r="A286" s="690" t="inlineStr">
        <is>
          <t>E-4BP-305-C04-X00-Y32</t>
        </is>
      </c>
      <c r="B286" s="669" t="inlineStr">
        <is>
          <t>Пюре картофельное БП со вкусом говядины и с зеленым луком СТ ДЛЯ ВЭД</t>
        </is>
      </c>
      <c r="C286" s="579" t="inlineStr">
        <is>
          <t>40 гр</t>
        </is>
      </c>
      <c r="D286" s="112" t="n">
        <v>32</v>
      </c>
      <c r="E286" s="492" t="inlineStr">
        <is>
          <t>12 месяцев</t>
        </is>
      </c>
      <c r="F286" s="124" t="n">
        <v>60</v>
      </c>
      <c r="G286" s="468">
        <f>IFERROR(SUMIF(Лист1!$A:$A,Лист3!$A286,Лист1!K:K)/$F286,0)</f>
        <v/>
      </c>
      <c r="H286" s="468">
        <f>IFERROR(SUMIF(Лист1!$A:$A,Лист3!$A286,Лист1!L:L)/$F286,0)</f>
        <v/>
      </c>
      <c r="I286" s="468">
        <f>IFERROR(SUMIF(Лист1!$A:$A,Лист3!$A286,Лист1!M:M)/$F286,0)</f>
        <v/>
      </c>
      <c r="J286" s="468">
        <f>IFERROR(SUMIF(Лист1!$A:$A,Лист3!$A286,Лист1!N:N)/$F286,0)</f>
        <v/>
      </c>
      <c r="K286" s="468">
        <f>IFERROR(SUMIF(Лист1!$A:$A,Лист3!$A286,Лист1!O:O)/$F286,0)</f>
        <v/>
      </c>
      <c r="L286" s="468">
        <f>IFERROR(SUMIF(Лист1!$A:$A,Лист3!$A286,Лист1!P:P)/$F286,0)</f>
        <v/>
      </c>
    </row>
    <row r="287" ht="12.75" customFormat="1" customHeight="1" s="144">
      <c r="A287" s="690" t="inlineStr">
        <is>
          <t>E-4BP-306-C04-X00-Y32</t>
        </is>
      </c>
      <c r="B287" s="669" t="inlineStr">
        <is>
          <t>Пюре картофельное БП со вкусом курицы СТ ДЛЯ ВЭД</t>
        </is>
      </c>
      <c r="C287" s="579" t="inlineStr">
        <is>
          <t>40 гр</t>
        </is>
      </c>
      <c r="D287" s="1075" t="n"/>
      <c r="E287" s="492" t="inlineStr">
        <is>
          <t>12 месяцев</t>
        </is>
      </c>
      <c r="F287" s="124" t="n">
        <v>60</v>
      </c>
      <c r="G287" s="468">
        <f>IFERROR(SUMIF(Лист1!$A:$A,Лист3!$A287,Лист1!K:K)/$F287,0)</f>
        <v/>
      </c>
      <c r="H287" s="468">
        <f>IFERROR(SUMIF(Лист1!$A:$A,Лист3!$A287,Лист1!L:L)/$F287,0)</f>
        <v/>
      </c>
      <c r="I287" s="468">
        <f>IFERROR(SUMIF(Лист1!$A:$A,Лист3!$A287,Лист1!M:M)/$F287,0)</f>
        <v/>
      </c>
      <c r="J287" s="468">
        <f>IFERROR(SUMIF(Лист1!$A:$A,Лист3!$A287,Лист1!N:N)/$F287,0)</f>
        <v/>
      </c>
      <c r="K287" s="468">
        <f>IFERROR(SUMIF(Лист1!$A:$A,Лист3!$A287,Лист1!O:O)/$F287,0)</f>
        <v/>
      </c>
      <c r="L287" s="468">
        <f>IFERROR(SUMIF(Лист1!$A:$A,Лист3!$A287,Лист1!P:P)/$F287,0)</f>
        <v/>
      </c>
    </row>
    <row r="288" ht="12.75" customFormat="1" customHeight="1" s="144">
      <c r="A288" s="690" t="inlineStr">
        <is>
          <t>E-4BP-307-C04-X00-Y32</t>
        </is>
      </c>
      <c r="B288" s="669" t="inlineStr">
        <is>
          <t>Пюре картофельное БП со вкусом курицы и с зеленым луком СТ ДЛЯ ВЭД</t>
        </is>
      </c>
      <c r="C288" s="579" t="inlineStr">
        <is>
          <t>40 гр</t>
        </is>
      </c>
      <c r="D288" s="1075" t="n"/>
      <c r="E288" s="492" t="inlineStr">
        <is>
          <t>12 месяцев</t>
        </is>
      </c>
      <c r="F288" s="124" t="n">
        <v>60</v>
      </c>
      <c r="G288" s="468">
        <f>IFERROR(SUMIF(Лист1!$A:$A,Лист3!$A288,Лист1!K:K)/$F288,0)</f>
        <v/>
      </c>
      <c r="H288" s="468">
        <f>IFERROR(SUMIF(Лист1!$A:$A,Лист3!$A288,Лист1!L:L)/$F288,0)</f>
        <v/>
      </c>
      <c r="I288" s="468">
        <f>IFERROR(SUMIF(Лист1!$A:$A,Лист3!$A288,Лист1!M:M)/$F288,0)</f>
        <v/>
      </c>
      <c r="J288" s="468">
        <f>IFERROR(SUMIF(Лист1!$A:$A,Лист3!$A288,Лист1!N:N)/$F288,0)</f>
        <v/>
      </c>
      <c r="K288" s="468">
        <f>IFERROR(SUMIF(Лист1!$A:$A,Лист3!$A288,Лист1!O:O)/$F288,0)</f>
        <v/>
      </c>
      <c r="L288" s="468">
        <f>IFERROR(SUMIF(Лист1!$A:$A,Лист3!$A288,Лист1!P:P)/$F288,0)</f>
        <v/>
      </c>
    </row>
    <row r="289" ht="12.75" customFormat="1" customHeight="1" s="144">
      <c r="A289" s="690" t="inlineStr">
        <is>
          <t>E-4BP-308-C04-X07-Y32</t>
        </is>
      </c>
      <c r="B289" s="669" t="inlineStr">
        <is>
          <t>Пюре картофельное БП со вкусом курицы и сухариками СТ ДЛЯ ВЭД</t>
        </is>
      </c>
      <c r="C289" s="579" t="inlineStr">
        <is>
          <t>40 гр</t>
        </is>
      </c>
      <c r="D289" s="1075" t="n"/>
      <c r="E289" s="492" t="inlineStr">
        <is>
          <t>12 месяцев</t>
        </is>
      </c>
      <c r="F289" s="124" t="n">
        <v>60</v>
      </c>
      <c r="G289" s="468">
        <f>IFERROR(SUMIF(Лист1!$A:$A,Лист3!$A289,Лист1!K:K)/$F289,0)</f>
        <v/>
      </c>
      <c r="H289" s="468">
        <f>IFERROR(SUMIF(Лист1!$A:$A,Лист3!$A289,Лист1!L:L)/$F289,0)</f>
        <v/>
      </c>
      <c r="I289" s="468">
        <f>IFERROR(SUMIF(Лист1!$A:$A,Лист3!$A289,Лист1!M:M)/$F289,0)</f>
        <v/>
      </c>
      <c r="J289" s="468">
        <f>IFERROR(SUMIF(Лист1!$A:$A,Лист3!$A289,Лист1!N:N)/$F289,0)</f>
        <v/>
      </c>
      <c r="K289" s="468">
        <f>IFERROR(SUMIF(Лист1!$A:$A,Лист3!$A289,Лист1!O:O)/$F289,0)</f>
        <v/>
      </c>
      <c r="L289" s="468">
        <f>IFERROR(SUMIF(Лист1!$A:$A,Лист3!$A289,Лист1!P:P)/$F289,0)</f>
        <v/>
      </c>
    </row>
    <row r="290" ht="12.75" customFormat="1" customHeight="1" s="144">
      <c r="A290" s="690" t="inlineStr">
        <is>
          <t>E-4BP-420-C04-X00-Y32</t>
        </is>
      </c>
      <c r="B290" s="669" t="inlineStr">
        <is>
          <t>Пюре картофельное БП СТ ДЛЯ ВЭД</t>
        </is>
      </c>
      <c r="C290" s="579" t="inlineStr">
        <is>
          <t>40 гр</t>
        </is>
      </c>
      <c r="D290" s="1075" t="n"/>
      <c r="E290" s="492" t="inlineStr">
        <is>
          <t>12 месяцев</t>
        </is>
      </c>
      <c r="F290" s="124" t="n">
        <v>60</v>
      </c>
      <c r="G290" s="468">
        <f>IFERROR(SUMIF(Лист1!$A:$A,Лист3!$A290,Лист1!K:K)/$F290,0)</f>
        <v/>
      </c>
      <c r="H290" s="468">
        <f>IFERROR(SUMIF(Лист1!$A:$A,Лист3!$A290,Лист1!L:L)/$F290,0)</f>
        <v/>
      </c>
      <c r="I290" s="468">
        <f>IFERROR(SUMIF(Лист1!$A:$A,Лист3!$A290,Лист1!M:M)/$F290,0)</f>
        <v/>
      </c>
      <c r="J290" s="468">
        <f>IFERROR(SUMIF(Лист1!$A:$A,Лист3!$A290,Лист1!N:N)/$F290,0)</f>
        <v/>
      </c>
      <c r="K290" s="468">
        <f>IFERROR(SUMIF(Лист1!$A:$A,Лист3!$A290,Лист1!O:O)/$F290,0)</f>
        <v/>
      </c>
      <c r="L290" s="468">
        <f>IFERROR(SUMIF(Лист1!$A:$A,Лист3!$A290,Лист1!P:P)/$F290,0)</f>
        <v/>
      </c>
    </row>
    <row r="291" ht="12.75" customFormat="1" customHeight="1" s="144">
      <c r="A291" s="690" t="inlineStr">
        <is>
          <t>E-4BP-309-C04-X00-Y32</t>
        </is>
      </c>
      <c r="B291" s="669" t="inlineStr">
        <is>
          <t>Пюре картофельное БП со вкусом охотничьих колбасок СТ ДЛЯ ВЭД</t>
        </is>
      </c>
      <c r="C291" s="579" t="inlineStr">
        <is>
          <t>40 гр</t>
        </is>
      </c>
      <c r="D291" s="1075" t="n"/>
      <c r="E291" s="492" t="inlineStr">
        <is>
          <t>12 месяцев</t>
        </is>
      </c>
      <c r="F291" s="124" t="n">
        <v>60</v>
      </c>
      <c r="G291" s="468">
        <f>IFERROR(SUMIF(Лист1!$A:$A,Лист3!$A291,Лист1!K:K)/$F291,0)</f>
        <v/>
      </c>
      <c r="H291" s="468">
        <f>IFERROR(SUMIF(Лист1!$A:$A,Лист3!$A291,Лист1!L:L)/$F291,0)</f>
        <v/>
      </c>
      <c r="I291" s="468">
        <f>IFERROR(SUMIF(Лист1!$A:$A,Лист3!$A291,Лист1!M:M)/$F291,0)</f>
        <v/>
      </c>
      <c r="J291" s="468">
        <f>IFERROR(SUMIF(Лист1!$A:$A,Лист3!$A291,Лист1!N:N)/$F291,0)</f>
        <v/>
      </c>
      <c r="K291" s="468">
        <f>IFERROR(SUMIF(Лист1!$A:$A,Лист3!$A291,Лист1!O:O)/$F291,0)</f>
        <v/>
      </c>
      <c r="L291" s="468">
        <f>IFERROR(SUMIF(Лист1!$A:$A,Лист3!$A291,Лист1!P:P)/$F291,0)</f>
        <v/>
      </c>
    </row>
    <row r="292" ht="12.75" customFormat="1" customHeight="1" s="144">
      <c r="A292" s="690" t="inlineStr">
        <is>
          <t>E-4BP-303-C36-X00-Y32</t>
        </is>
      </c>
      <c r="B292" s="669" t="inlineStr">
        <is>
          <t>Пюре картофельное БП со вкусом бекона СТ ДЛЯ ВЭД</t>
        </is>
      </c>
      <c r="C292" s="503" t="inlineStr">
        <is>
          <t>36 гр</t>
        </is>
      </c>
      <c r="D292" s="1075" t="n"/>
      <c r="E292" s="492" t="inlineStr">
        <is>
          <t>12 месяцев</t>
        </is>
      </c>
      <c r="F292" s="124" t="n">
        <v>60</v>
      </c>
      <c r="G292" s="468">
        <f>IFERROR(SUMIF(Лист1!$A:$A,Лист3!$A292,Лист1!K:K)/$F292,0)</f>
        <v/>
      </c>
      <c r="H292" s="468">
        <f>IFERROR(SUMIF(Лист1!$A:$A,Лист3!$A292,Лист1!L:L)/$F292,0)</f>
        <v/>
      </c>
      <c r="I292" s="468">
        <f>IFERROR(SUMIF(Лист1!$A:$A,Лист3!$A292,Лист1!M:M)/$F292,0)</f>
        <v/>
      </c>
      <c r="J292" s="468">
        <f>IFERROR(SUMIF(Лист1!$A:$A,Лист3!$A292,Лист1!N:N)/$F292,0)</f>
        <v/>
      </c>
      <c r="K292" s="468">
        <f>IFERROR(SUMIF(Лист1!$A:$A,Лист3!$A292,Лист1!O:O)/$F292,0)</f>
        <v/>
      </c>
      <c r="L292" s="468">
        <f>IFERROR(SUMIF(Лист1!$A:$A,Лист3!$A292,Лист1!P:P)/$F292,0)</f>
        <v/>
      </c>
    </row>
    <row r="293" ht="12.75" customFormat="1" customHeight="1" s="144">
      <c r="A293" s="690" t="inlineStr">
        <is>
          <t>E-4BP-306-C36-X00-Y32</t>
        </is>
      </c>
      <c r="B293" s="669" t="inlineStr">
        <is>
          <t>Пюре картофельное БП со вкусом курицы СТ ДЛЯ ВЭД</t>
        </is>
      </c>
      <c r="C293" s="503" t="inlineStr">
        <is>
          <t>36 гр</t>
        </is>
      </c>
      <c r="D293" s="1076" t="n"/>
      <c r="E293" s="492" t="inlineStr">
        <is>
          <t>12 месяцев</t>
        </is>
      </c>
      <c r="F293" s="124" t="n"/>
      <c r="G293" s="468">
        <f>IFERROR(SUMIF(Лист1!$A:$A,Лист3!$A293,Лист1!K:K)/$F293,0)</f>
        <v/>
      </c>
      <c r="H293" s="468">
        <f>IFERROR(SUMIF(Лист1!$A:$A,Лист3!$A293,Лист1!L:L)/$F293,0)</f>
        <v/>
      </c>
      <c r="I293" s="468">
        <f>IFERROR(SUMIF(Лист1!$A:$A,Лист3!$A293,Лист1!M:M)/$F293,0)</f>
        <v/>
      </c>
      <c r="J293" s="468">
        <f>IFERROR(SUMIF(Лист1!$A:$A,Лист3!$A293,Лист1!N:N)/$F293,0)</f>
        <v/>
      </c>
      <c r="K293" s="468">
        <f>IFERROR(SUMIF(Лист1!$A:$A,Лист3!$A293,Лист1!O:O)/$F293,0)</f>
        <v/>
      </c>
      <c r="L293" s="468">
        <f>IFERROR(SUMIF(Лист1!$A:$A,Лист3!$A293,Лист1!P:P)/$F293,0)</f>
        <v/>
      </c>
    </row>
    <row r="294" customFormat="1" s="144">
      <c r="A294" s="690" t="inlineStr">
        <is>
          <t>E-4BP-305-C04-X00-Y48</t>
        </is>
      </c>
      <c r="B294" s="665" t="inlineStr">
        <is>
          <t>со вкусом говядины и зеленым луком</t>
        </is>
      </c>
      <c r="C294" s="533" t="inlineStr">
        <is>
          <t>40 гр</t>
        </is>
      </c>
      <c r="D294" s="534" t="n">
        <v>48</v>
      </c>
      <c r="E294" s="492" t="inlineStr">
        <is>
          <t>12 месяцев</t>
        </is>
      </c>
      <c r="F294" s="124" t="n">
        <v>48</v>
      </c>
      <c r="G294" s="468">
        <f>IFERROR(SUMIF(Лист1!$A:$A,Лист3!$A294,Лист1!K:K)/$F294,0)</f>
        <v/>
      </c>
      <c r="H294" s="468">
        <f>IFERROR(SUMIF(Лист1!$A:$A,Лист3!$A294,Лист1!L:L)/$F294,0)</f>
        <v/>
      </c>
      <c r="I294" s="468">
        <f>IFERROR(SUMIF(Лист1!$A:$A,Лист3!$A294,Лист1!M:M)/$F294,0)</f>
        <v/>
      </c>
      <c r="J294" s="468">
        <f>IFERROR(SUMIF(Лист1!$A:$A,Лист3!$A294,Лист1!N:N)/$F294,0)</f>
        <v/>
      </c>
      <c r="K294" s="468">
        <f>IFERROR(SUMIF(Лист1!$A:$A,Лист3!$A294,Лист1!O:O)/$F294,0)</f>
        <v/>
      </c>
      <c r="L294" s="468">
        <f>IFERROR(SUMIF(Лист1!$A:$A,Лист3!$A294,Лист1!P:P)/$F294,0)</f>
        <v/>
      </c>
    </row>
    <row r="295" customFormat="1" s="144">
      <c r="A295" s="690" t="n">
        <v>31931</v>
      </c>
      <c r="B295" s="665" t="inlineStr">
        <is>
          <t>Пюре картофельное БП со вкусом говядины гриль СТ 37 г  УП32</t>
        </is>
      </c>
      <c r="C295" s="533" t="inlineStr">
        <is>
          <t>37 гр</t>
        </is>
      </c>
      <c r="D295" s="534" t="n">
        <v>32</v>
      </c>
      <c r="E295" s="492" t="inlineStr">
        <is>
          <t>12 месяцев</t>
        </is>
      </c>
      <c r="F295" s="124" t="n">
        <v>24</v>
      </c>
      <c r="G295" s="468">
        <f>IFERROR(SUMIF(Лист1!$A:$A,Лист3!$A295,Лист1!K:K)/$F295,0)</f>
        <v/>
      </c>
      <c r="H295" s="468">
        <f>IFERROR(SUMIF(Лист1!$A:$A,Лист3!$A295,Лист1!L:L)/$F295,0)</f>
        <v/>
      </c>
      <c r="I295" s="468">
        <f>IFERROR(SUMIF(Лист1!$A:$A,Лист3!$A295,Лист1!M:M)/$F295,0)</f>
        <v/>
      </c>
      <c r="J295" s="468">
        <f>IFERROR(SUMIF(Лист1!$A:$A,Лист3!$A295,Лист1!N:N)/$F295,0)</f>
        <v/>
      </c>
      <c r="K295" s="468">
        <f>IFERROR(SUMIF(Лист1!$A:$A,Лист3!$A295,Лист1!O:O)/$F295,0)</f>
        <v/>
      </c>
      <c r="L295" s="468">
        <f>IFERROR(SUMIF(Лист1!$A:$A,Лист3!$A295,Лист1!P:P)/$F295,0)</f>
        <v/>
      </c>
    </row>
    <row r="296" customFormat="1" s="144">
      <c r="A296" s="690" t="n">
        <v>31930</v>
      </c>
      <c r="B296" s="665" t="inlineStr">
        <is>
          <t>Пюре картофельное БП со вкусом жареной курицы СТ 37 г  УП32</t>
        </is>
      </c>
      <c r="C296" s="533" t="inlineStr">
        <is>
          <t>37 гр</t>
        </is>
      </c>
      <c r="D296" s="534" t="n">
        <v>32</v>
      </c>
      <c r="E296" s="492" t="inlineStr">
        <is>
          <t>12 месяцев</t>
        </is>
      </c>
      <c r="F296" s="124" t="n">
        <v>24</v>
      </c>
      <c r="G296" s="468">
        <f>IFERROR(SUMIF(Лист1!$A:$A,Лист3!$A296,Лист1!K:K)/$F296,0)</f>
        <v/>
      </c>
      <c r="H296" s="468">
        <f>IFERROR(SUMIF(Лист1!$A:$A,Лист3!$A296,Лист1!L:L)/$F296,0)</f>
        <v/>
      </c>
      <c r="I296" s="468">
        <f>IFERROR(SUMIF(Лист1!$A:$A,Лист3!$A296,Лист1!M:M)/$F296,0)</f>
        <v/>
      </c>
      <c r="J296" s="468">
        <f>IFERROR(SUMIF(Лист1!$A:$A,Лист3!$A296,Лист1!N:N)/$F296,0)</f>
        <v/>
      </c>
      <c r="K296" s="468">
        <f>IFERROR(SUMIF(Лист1!$A:$A,Лист3!$A296,Лист1!O:O)/$F296,0)</f>
        <v/>
      </c>
      <c r="L296" s="468">
        <f>IFERROR(SUMIF(Лист1!$A:$A,Лист3!$A296,Лист1!P:P)/$F296,0)</f>
        <v/>
      </c>
    </row>
    <row r="297" customFormat="1" s="144">
      <c r="A297" s="690" t="inlineStr">
        <is>
          <t>E-4BP-306-C45-X00-Y64</t>
        </is>
      </c>
      <c r="B297" s="665" t="inlineStr">
        <is>
          <t>Пюре картофельное БП со вкусом курицы СТ 45 г  УП64</t>
        </is>
      </c>
      <c r="C297" s="533" t="inlineStr">
        <is>
          <t>45 г</t>
        </is>
      </c>
      <c r="D297" s="534" t="n">
        <v>64</v>
      </c>
      <c r="E297" s="492" t="inlineStr">
        <is>
          <t>12 месяцев</t>
        </is>
      </c>
      <c r="F297" s="124" t="n">
        <v>36</v>
      </c>
      <c r="G297" s="468">
        <f>IFERROR(SUMIF(Лист1!$A:$A,Лист3!$A297,Лист1!K:K)/$F297,0)</f>
        <v/>
      </c>
      <c r="H297" s="468">
        <f>IFERROR(SUMIF(Лист1!$A:$A,Лист3!$A297,Лист1!L:L)/$F297,0)</f>
        <v/>
      </c>
      <c r="I297" s="468">
        <f>IFERROR(SUMIF(Лист1!$A:$A,Лист3!$A297,Лист1!M:M)/$F297,0)</f>
        <v/>
      </c>
      <c r="J297" s="468">
        <f>IFERROR(SUMIF(Лист1!$A:$A,Лист3!$A297,Лист1!N:N)/$F297,0)</f>
        <v/>
      </c>
      <c r="K297" s="468">
        <f>IFERROR(SUMIF(Лист1!$A:$A,Лист3!$A297,Лист1!O:O)/$F297,0)</f>
        <v/>
      </c>
      <c r="L297" s="468">
        <f>IFERROR(SUMIF(Лист1!$A:$A,Лист3!$A297,Лист1!P:P)/$F297,0)</f>
        <v/>
      </c>
    </row>
    <row r="298" ht="13.5" customFormat="1" customHeight="1" s="144" thickBot="1">
      <c r="A298" s="690" t="inlineStr">
        <is>
          <t>E-4BP-306-P20-X00-Y24</t>
        </is>
      </c>
      <c r="B298" s="670" t="inlineStr">
        <is>
          <t>со вкусом курицы</t>
        </is>
      </c>
      <c r="C298" s="52" t="inlineStr">
        <is>
          <t>200 г/пакет</t>
        </is>
      </c>
      <c r="D298" s="52" t="n">
        <v>24</v>
      </c>
      <c r="E298" s="492" t="inlineStr">
        <is>
          <t>12 месяцев</t>
        </is>
      </c>
      <c r="F298" s="52" t="n">
        <v>80</v>
      </c>
      <c r="G298" s="468">
        <f>IFERROR(SUMIF(Лист1!$A:$A,Лист3!$A298,Лист1!K:K)/$F298,0)</f>
        <v/>
      </c>
      <c r="H298" s="468">
        <f>IFERROR(SUMIF(Лист1!$A:$A,Лист3!$A298,Лист1!L:L)/$F298,0)</f>
        <v/>
      </c>
      <c r="I298" s="468">
        <f>IFERROR(SUMIF(Лист1!$A:$A,Лист3!$A298,Лист1!M:M)/$F298,0)</f>
        <v/>
      </c>
      <c r="J298" s="468">
        <f>IFERROR(SUMIF(Лист1!$A:$A,Лист3!$A298,Лист1!N:N)/$F298,0)</f>
        <v/>
      </c>
      <c r="K298" s="468">
        <f>IFERROR(SUMIF(Лист1!$A:$A,Лист3!$A298,Лист1!O:O)/$F298,0)</f>
        <v/>
      </c>
      <c r="L298" s="468">
        <f>IFERROR(SUMIF(Лист1!$A:$A,Лист3!$A298,Лист1!P:P)/$F298,0)</f>
        <v/>
      </c>
    </row>
    <row r="299" ht="13.5" customFormat="1" customHeight="1" s="144" thickBot="1">
      <c r="A299" s="338" t="n"/>
      <c r="B299" s="246" t="inlineStr">
        <is>
          <t>итого брутто</t>
        </is>
      </c>
      <c r="C299" s="247" t="n"/>
      <c r="D299" s="228" t="n"/>
      <c r="E299" s="228" t="n"/>
      <c r="F299" s="230" t="n"/>
      <c r="G299" s="468">
        <f>IFERROR(SUMIF(Лист1!$A:$A,Лист3!$A299,Лист1!K:K)/$F299,0)</f>
        <v/>
      </c>
      <c r="H299" s="468">
        <f>IFERROR(SUMIF(Лист1!$A:$A,Лист3!$A299,Лист1!L:L)/$F299,0)</f>
        <v/>
      </c>
      <c r="I299" s="468">
        <f>IFERROR(SUMIF(Лист1!$A:$A,Лист3!$A299,Лист1!M:M)/$F299,0)</f>
        <v/>
      </c>
      <c r="J299" s="468">
        <f>IFERROR(SUMIF(Лист1!$A:$A,Лист3!$A299,Лист1!N:N)/$F299,0)</f>
        <v/>
      </c>
      <c r="K299" s="468">
        <f>IFERROR(SUMIF(Лист1!$A:$A,Лист3!$A299,Лист1!O:O)/$F299,0)</f>
        <v/>
      </c>
      <c r="L299" s="468">
        <f>IFERROR(SUMIF(Лист1!$A:$A,Лист3!$A299,Лист1!P:P)/$F299,0)</f>
        <v/>
      </c>
    </row>
    <row r="300" customFormat="1" s="144">
      <c r="A300" s="338" t="inlineStr">
        <is>
          <t>E-1PF-005-P00-X00-Y1</t>
        </is>
      </c>
      <c r="B300" s="671" t="inlineStr">
        <is>
          <t>Фирменный пакет с логотипом "Махеевъ"</t>
        </is>
      </c>
      <c r="C300" s="80" t="n"/>
      <c r="D300" s="48" t="n">
        <v>500</v>
      </c>
      <c r="E300" s="48" t="n"/>
      <c r="F300" s="92" t="n"/>
      <c r="G300" s="468">
        <f>IFERROR(SUMIF(Лист1!$A:$A,Лист3!$A300,Лист1!K:K)/$F300,0)</f>
        <v/>
      </c>
      <c r="H300" s="468">
        <f>IFERROR(SUMIF(Лист1!$A:$A,Лист3!$A300,Лист1!L:L)/$F300,0)</f>
        <v/>
      </c>
      <c r="I300" s="468">
        <f>IFERROR(SUMIF(Лист1!$A:$A,Лист3!$A300,Лист1!M:M)/$F300,0)</f>
        <v/>
      </c>
      <c r="J300" s="468">
        <f>IFERROR(SUMIF(Лист1!$A:$A,Лист3!$A300,Лист1!N:N)/$F300,0)</f>
        <v/>
      </c>
      <c r="K300" s="468">
        <f>IFERROR(SUMIF(Лист1!$A:$A,Лист3!$A300,Лист1!O:O)/$F300,0)</f>
        <v/>
      </c>
      <c r="L300" s="468">
        <f>IFERROR(SUMIF(Лист1!$A:$A,Лист3!$A300,Лист1!P:P)/$F300,0)</f>
        <v/>
      </c>
    </row>
    <row r="301" customFormat="1" s="144">
      <c r="A301" s="338" t="inlineStr">
        <is>
          <t>Т0000032055</t>
        </is>
      </c>
      <c r="B301" s="672" t="inlineStr">
        <is>
          <t>Фирменный пакет с логотипом "cho KO-TE"</t>
        </is>
      </c>
      <c r="C301" s="571" t="n"/>
      <c r="D301" s="572" t="n">
        <v>500</v>
      </c>
      <c r="E301" s="572" t="n"/>
      <c r="F301" s="574" t="n"/>
      <c r="G301" s="468">
        <f>IFERROR(SUMIF(Лист1!$A:$A,Лист3!$A301,Лист1!K:K)/$F301,0)</f>
        <v/>
      </c>
      <c r="H301" s="468">
        <f>IFERROR(SUMIF(Лист1!$A:$A,Лист3!$A301,Лист1!L:L)/$F301,0)</f>
        <v/>
      </c>
      <c r="I301" s="468">
        <f>IFERROR(SUMIF(Лист1!$A:$A,Лист3!$A301,Лист1!M:M)/$F301,0)</f>
        <v/>
      </c>
      <c r="J301" s="468">
        <f>IFERROR(SUMIF(Лист1!$A:$A,Лист3!$A301,Лист1!N:N)/$F301,0)</f>
        <v/>
      </c>
      <c r="K301" s="468">
        <f>IFERROR(SUMIF(Лист1!$A:$A,Лист3!$A301,Лист1!O:O)/$F301,0)</f>
        <v/>
      </c>
      <c r="L301" s="468">
        <f>IFERROR(SUMIF(Лист1!$A:$A,Лист3!$A301,Лист1!P:P)/$F301,0)</f>
        <v/>
      </c>
    </row>
    <row r="302" ht="13.5" customFormat="1" customHeight="1" s="144" thickBot="1">
      <c r="A302" s="338" t="inlineStr">
        <is>
          <t>E-1PF-006-P00-X00-Y1</t>
        </is>
      </c>
      <c r="B302" s="673" t="inlineStr">
        <is>
          <t>Фирменный пакет с логотипом "35"</t>
        </is>
      </c>
      <c r="C302" s="428" t="n"/>
      <c r="D302" s="429" t="n">
        <v>500</v>
      </c>
      <c r="E302" s="429" t="n"/>
      <c r="F302" s="429" t="n"/>
      <c r="G302" s="468">
        <f>IFERROR(SUMIF(Лист1!$A:$A,Лист3!$A302,Лист1!K:K)/$F302,0)</f>
        <v/>
      </c>
      <c r="H302" s="468">
        <f>IFERROR(SUMIF(Лист1!$A:$A,Лист3!$A302,Лист1!L:L)/$F302,0)</f>
        <v/>
      </c>
      <c r="I302" s="468">
        <f>IFERROR(SUMIF(Лист1!$A:$A,Лист3!$A302,Лист1!M:M)/$F302,0)</f>
        <v/>
      </c>
      <c r="J302" s="468">
        <f>IFERROR(SUMIF(Лист1!$A:$A,Лист3!$A302,Лист1!N:N)/$F302,0)</f>
        <v/>
      </c>
      <c r="K302" s="468">
        <f>IFERROR(SUMIF(Лист1!$A:$A,Лист3!$A302,Лист1!O:O)/$F302,0)</f>
        <v/>
      </c>
      <c r="L302" s="468">
        <f>IFERROR(SUMIF(Лист1!$A:$A,Лист3!$A302,Лист1!P:P)/$F302,0)</f>
        <v/>
      </c>
    </row>
    <row r="303" customFormat="1" s="144">
      <c r="A303" s="338" t="inlineStr">
        <is>
          <t>E-5KP-176-P80-X00-Y25</t>
        </is>
      </c>
      <c r="B303" s="674" t="inlineStr">
        <is>
          <t>Кук. палочки "Кукурузинка"</t>
        </is>
      </c>
      <c r="C303" s="414" t="inlineStr">
        <is>
          <t>80 г</t>
        </is>
      </c>
      <c r="D303" s="841" t="n">
        <v>25</v>
      </c>
      <c r="E303" s="416" t="inlineStr">
        <is>
          <t>6 месяцев</t>
        </is>
      </c>
      <c r="F303" s="416" t="n">
        <v>35</v>
      </c>
      <c r="G303" s="468">
        <f>IFERROR(SUMIF(Лист1!$A:$A,Лист3!$A303,Лист1!K:K)/$F303,0)</f>
        <v/>
      </c>
      <c r="H303" s="468">
        <f>IFERROR(SUMIF(Лист1!$A:$A,Лист3!$A303,Лист1!L:L)/$F303,0)</f>
        <v/>
      </c>
      <c r="I303" s="468">
        <f>IFERROR(SUMIF(Лист1!$A:$A,Лист3!$A303,Лист1!M:M)/$F303,0)</f>
        <v/>
      </c>
      <c r="J303" s="468">
        <f>IFERROR(SUMIF(Лист1!$A:$A,Лист3!$A303,Лист1!N:N)/$F303,0)</f>
        <v/>
      </c>
      <c r="K303" s="468">
        <f>IFERROR(SUMIF(Лист1!$A:$A,Лист3!$A303,Лист1!O:O)/$F303,0)</f>
        <v/>
      </c>
      <c r="L303" s="468">
        <f>IFERROR(SUMIF(Лист1!$A:$A,Лист3!$A303,Лист1!P:P)/$F303,0)</f>
        <v/>
      </c>
    </row>
    <row r="304" customFormat="1" s="144">
      <c r="A304" s="338" t="inlineStr">
        <is>
          <t>E-5KP-183-P80-X00-Y25</t>
        </is>
      </c>
      <c r="B304" s="675" t="inlineStr">
        <is>
          <t>Кук. палочки "Кукурузинка" со вкусом клубники</t>
        </is>
      </c>
      <c r="C304" s="305" t="inlineStr">
        <is>
          <t>80 г</t>
        </is>
      </c>
      <c r="D304" s="276" t="n">
        <v>25</v>
      </c>
      <c r="E304" s="97" t="inlineStr">
        <is>
          <t>6 месяцев</t>
        </is>
      </c>
      <c r="F304" s="97" t="n">
        <v>35</v>
      </c>
      <c r="G304" s="468">
        <f>IFERROR(SUMIF(Лист1!$A:$A,Лист3!$A304,Лист1!K:K)/$F304,0)</f>
        <v/>
      </c>
      <c r="H304" s="468">
        <f>IFERROR(SUMIF(Лист1!$A:$A,Лист3!$A304,Лист1!L:L)/$F304,0)</f>
        <v/>
      </c>
      <c r="I304" s="468">
        <f>IFERROR(SUMIF(Лист1!$A:$A,Лист3!$A304,Лист1!M:M)/$F304,0)</f>
        <v/>
      </c>
      <c r="J304" s="468">
        <f>IFERROR(SUMIF(Лист1!$A:$A,Лист3!$A304,Лист1!N:N)/$F304,0)</f>
        <v/>
      </c>
      <c r="K304" s="468">
        <f>IFERROR(SUMIF(Лист1!$A:$A,Лист3!$A304,Лист1!O:O)/$F304,0)</f>
        <v/>
      </c>
      <c r="L304" s="468">
        <f>IFERROR(SUMIF(Лист1!$A:$A,Лист3!$A304,Лист1!P:P)/$F304,0)</f>
        <v/>
      </c>
    </row>
    <row r="305" customFormat="1" s="144">
      <c r="A305" s="338" t="inlineStr">
        <is>
          <t>E-5KP-185-P80-X00-Y25</t>
        </is>
      </c>
      <c r="B305" s="675" t="inlineStr">
        <is>
          <t>Кук. палочки "Кукурузинка" со вкусом сгущенного молока</t>
        </is>
      </c>
      <c r="C305" s="305" t="inlineStr">
        <is>
          <t>80 г</t>
        </is>
      </c>
      <c r="D305" s="276" t="n">
        <v>25</v>
      </c>
      <c r="E305" s="97" t="inlineStr">
        <is>
          <t>6 месяцев</t>
        </is>
      </c>
      <c r="F305" s="97" t="n">
        <v>35</v>
      </c>
      <c r="G305" s="468">
        <f>IFERROR(SUMIF(Лист1!$A:$A,Лист3!$A305,Лист1!K:K)/$F305,0)</f>
        <v/>
      </c>
      <c r="H305" s="468">
        <f>IFERROR(SUMIF(Лист1!$A:$A,Лист3!$A305,Лист1!L:L)/$F305,0)</f>
        <v/>
      </c>
      <c r="I305" s="468">
        <f>IFERROR(SUMIF(Лист1!$A:$A,Лист3!$A305,Лист1!M:M)/$F305,0)</f>
        <v/>
      </c>
      <c r="J305" s="468">
        <f>IFERROR(SUMIF(Лист1!$A:$A,Лист3!$A305,Лист1!N:N)/$F305,0)</f>
        <v/>
      </c>
      <c r="K305" s="468">
        <f>IFERROR(SUMIF(Лист1!$A:$A,Лист3!$A305,Лист1!O:O)/$F305,0)</f>
        <v/>
      </c>
      <c r="L305" s="468">
        <f>IFERROR(SUMIF(Лист1!$A:$A,Лист3!$A305,Лист1!P:P)/$F305,0)</f>
        <v/>
      </c>
    </row>
    <row r="306" customFormat="1" s="144">
      <c r="A306" s="338" t="inlineStr">
        <is>
          <t xml:space="preserve">E-5KP-181-P11-X00-Y14 </t>
        </is>
      </c>
      <c r="B306" s="675" t="inlineStr">
        <is>
          <t>Кук. палочки "Кукурузинка"</t>
        </is>
      </c>
      <c r="C306" s="305" t="inlineStr">
        <is>
          <t>125 г</t>
        </is>
      </c>
      <c r="D306" s="276" t="n">
        <v>14</v>
      </c>
      <c r="E306" s="97" t="inlineStr">
        <is>
          <t>6 месяцев</t>
        </is>
      </c>
      <c r="F306" s="97" t="n">
        <v>30</v>
      </c>
      <c r="G306" s="468">
        <f>IFERROR(SUMIF(Лист1!$A:$A,Лист3!$A306,Лист1!K:K)/$F306,0)</f>
        <v/>
      </c>
      <c r="H306" s="468">
        <f>IFERROR(SUMIF(Лист1!$A:$A,Лист3!$A306,Лист1!L:L)/$F306,0)</f>
        <v/>
      </c>
      <c r="I306" s="468">
        <f>IFERROR(SUMIF(Лист1!$A:$A,Лист3!$A306,Лист1!M:M)/$F306,0)</f>
        <v/>
      </c>
      <c r="J306" s="468">
        <f>IFERROR(SUMIF(Лист1!$A:$A,Лист3!$A306,Лист1!N:N)/$F306,0)</f>
        <v/>
      </c>
      <c r="K306" s="468">
        <f>IFERROR(SUMIF(Лист1!$A:$A,Лист3!$A306,Лист1!O:O)/$F306,0)</f>
        <v/>
      </c>
      <c r="L306" s="468">
        <f>IFERROR(SUMIF(Лист1!$A:$A,Лист3!$A306,Лист1!P:P)/$F306,0)</f>
        <v/>
      </c>
    </row>
    <row r="307" customFormat="1" s="144">
      <c r="A307" s="338" t="inlineStr">
        <is>
          <t>E-5KP-185-P11-X00-Y14</t>
        </is>
      </c>
      <c r="B307" s="675" t="inlineStr">
        <is>
          <t>Кук. палочки "Кукурузинка" со вкусом сгущенного молока</t>
        </is>
      </c>
      <c r="C307" s="305" t="inlineStr">
        <is>
          <t>125 г</t>
        </is>
      </c>
      <c r="D307" s="276" t="n">
        <v>14</v>
      </c>
      <c r="E307" s="97" t="inlineStr">
        <is>
          <t>6 месяцев</t>
        </is>
      </c>
      <c r="F307" s="97" t="n">
        <v>30</v>
      </c>
      <c r="G307" s="468">
        <f>IFERROR(SUMIF(Лист1!$A:$A,Лист3!$A307,Лист1!K:K)/$F307,0)</f>
        <v/>
      </c>
      <c r="H307" s="468">
        <f>IFERROR(SUMIF(Лист1!$A:$A,Лист3!$A307,Лист1!L:L)/$F307,0)</f>
        <v/>
      </c>
      <c r="I307" s="468">
        <f>IFERROR(SUMIF(Лист1!$A:$A,Лист3!$A307,Лист1!M:M)/$F307,0)</f>
        <v/>
      </c>
      <c r="J307" s="468">
        <f>IFERROR(SUMIF(Лист1!$A:$A,Лист3!$A307,Лист1!N:N)/$F307,0)</f>
        <v/>
      </c>
      <c r="K307" s="468">
        <f>IFERROR(SUMIF(Лист1!$A:$A,Лист3!$A307,Лист1!O:O)/$F307,0)</f>
        <v/>
      </c>
      <c r="L307" s="468">
        <f>IFERROR(SUMIF(Лист1!$A:$A,Лист3!$A307,Лист1!P:P)/$F307,0)</f>
        <v/>
      </c>
    </row>
    <row r="308" customFormat="1" s="144">
      <c r="A308" s="338" t="inlineStr">
        <is>
          <t>E-5KP-185-P14-X00-Y14</t>
        </is>
      </c>
      <c r="B308" s="675" t="inlineStr">
        <is>
          <t>Кук. палочки "Кукурузинка" со вкусом сгущенного молока</t>
        </is>
      </c>
      <c r="C308" s="305" t="inlineStr">
        <is>
          <t>140 г</t>
        </is>
      </c>
      <c r="D308" s="276" t="n">
        <v>14</v>
      </c>
      <c r="E308" s="97" t="inlineStr">
        <is>
          <t>6 месяцев</t>
        </is>
      </c>
      <c r="F308" s="97" t="n">
        <v>30</v>
      </c>
      <c r="G308" s="468">
        <f>IFERROR(SUMIF(Лист1!$A:$A,Лист3!$A308,Лист1!K:K)/$F308,0)</f>
        <v/>
      </c>
      <c r="H308" s="468">
        <f>IFERROR(SUMIF(Лист1!$A:$A,Лист3!$A308,Лист1!L:L)/$F308,0)</f>
        <v/>
      </c>
      <c r="I308" s="468">
        <f>IFERROR(SUMIF(Лист1!$A:$A,Лист3!$A308,Лист1!M:M)/$F308,0)</f>
        <v/>
      </c>
      <c r="J308" s="468">
        <f>IFERROR(SUMIF(Лист1!$A:$A,Лист3!$A308,Лист1!N:N)/$F308,0)</f>
        <v/>
      </c>
      <c r="K308" s="468">
        <f>IFERROR(SUMIF(Лист1!$A:$A,Лист3!$A308,Лист1!O:O)/$F308,0)</f>
        <v/>
      </c>
      <c r="L308" s="468">
        <f>IFERROR(SUMIF(Лист1!$A:$A,Лист3!$A308,Лист1!P:P)/$F308,0)</f>
        <v/>
      </c>
    </row>
    <row r="309" customFormat="1" s="144">
      <c r="A309" s="338" t="inlineStr">
        <is>
          <t>E-5KP-193-P60-X00-Y25</t>
        </is>
      </c>
      <c r="B309" s="675" t="inlineStr">
        <is>
          <t>Кукурузные палочки "Обжорики" с подарком для девочек 60 г</t>
        </is>
      </c>
      <c r="C309" s="305" t="inlineStr">
        <is>
          <t>60 гр</t>
        </is>
      </c>
      <c r="D309" s="183" t="n">
        <v>25</v>
      </c>
      <c r="E309" s="97" t="inlineStr">
        <is>
          <t>6 месяцев</t>
        </is>
      </c>
      <c r="F309" s="97" t="n">
        <v>35</v>
      </c>
      <c r="G309" s="468">
        <f>IFERROR(SUMIF(Лист1!$A:$A,Лист3!$A309,Лист1!K:K)/$F309,0)</f>
        <v/>
      </c>
      <c r="H309" s="468">
        <f>IFERROR(SUMIF(Лист1!$A:$A,Лист3!$A309,Лист1!L:L)/$F309,0)</f>
        <v/>
      </c>
      <c r="I309" s="468">
        <f>IFERROR(SUMIF(Лист1!$A:$A,Лист3!$A309,Лист1!M:M)/$F309,0)</f>
        <v/>
      </c>
      <c r="J309" s="468">
        <f>IFERROR(SUMIF(Лист1!$A:$A,Лист3!$A309,Лист1!N:N)/$F309,0)</f>
        <v/>
      </c>
      <c r="K309" s="468">
        <f>IFERROR(SUMIF(Лист1!$A:$A,Лист3!$A309,Лист1!O:O)/$F309,0)</f>
        <v/>
      </c>
      <c r="L309" s="468">
        <f>IFERROR(SUMIF(Лист1!$A:$A,Лист3!$A309,Лист1!P:P)/$F309,0)</f>
        <v/>
      </c>
    </row>
    <row r="310" customFormat="1" s="144">
      <c r="A310" s="338" t="inlineStr">
        <is>
          <t>E-5KP-194-P60-X00-Y25</t>
        </is>
      </c>
      <c r="B310" s="675" t="inlineStr">
        <is>
          <t>Кукурузные палочки "Обжорики" с подарком для мальчиков 60 г</t>
        </is>
      </c>
      <c r="C310" s="305" t="inlineStr">
        <is>
          <t>60 гр</t>
        </is>
      </c>
      <c r="D310" s="183" t="n">
        <v>25</v>
      </c>
      <c r="E310" s="97" t="inlineStr">
        <is>
          <t>6 месяцев</t>
        </is>
      </c>
      <c r="F310" s="97" t="n">
        <v>35</v>
      </c>
      <c r="G310" s="468">
        <f>IFERROR(SUMIF(Лист1!$A:$A,Лист3!$A310,Лист1!K:K)/$F310,0)</f>
        <v/>
      </c>
      <c r="H310" s="468">
        <f>IFERROR(SUMIF(Лист1!$A:$A,Лист3!$A310,Лист1!L:L)/$F310,0)</f>
        <v/>
      </c>
      <c r="I310" s="468">
        <f>IFERROR(SUMIF(Лист1!$A:$A,Лист3!$A310,Лист1!M:M)/$F310,0)</f>
        <v/>
      </c>
      <c r="J310" s="468">
        <f>IFERROR(SUMIF(Лист1!$A:$A,Лист3!$A310,Лист1!N:N)/$F310,0)</f>
        <v/>
      </c>
      <c r="K310" s="468">
        <f>IFERROR(SUMIF(Лист1!$A:$A,Лист3!$A310,Лист1!O:O)/$F310,0)</f>
        <v/>
      </c>
      <c r="L310" s="468">
        <f>IFERROR(SUMIF(Лист1!$A:$A,Лист3!$A310,Лист1!P:P)/$F310,0)</f>
        <v/>
      </c>
    </row>
    <row r="311" customFormat="1" s="144">
      <c r="A311" s="338" t="n">
        <v>31945</v>
      </c>
      <c r="B311" s="675" t="inlineStr">
        <is>
          <t>Кукурузные палочки "Обжорики" с подарком для девочек Пакет 80 г  УП14</t>
        </is>
      </c>
      <c r="C311" s="305" t="inlineStr">
        <is>
          <t xml:space="preserve">80 гр </t>
        </is>
      </c>
      <c r="D311" s="183" t="n">
        <v>14</v>
      </c>
      <c r="E311" s="97" t="inlineStr">
        <is>
          <t>6 месяцев</t>
        </is>
      </c>
      <c r="F311" s="97" t="n">
        <v>30</v>
      </c>
      <c r="G311" s="468">
        <f>IFERROR(SUMIF(Лист1!$A:$A,Лист3!$A311,Лист1!K:K)/$F311,0)</f>
        <v/>
      </c>
      <c r="H311" s="468">
        <f>IFERROR(SUMIF(Лист1!$A:$A,Лист3!$A311,Лист1!L:L)/$F311,0)</f>
        <v/>
      </c>
      <c r="I311" s="468">
        <f>IFERROR(SUMIF(Лист1!$A:$A,Лист3!$A311,Лист1!M:M)/$F311,0)</f>
        <v/>
      </c>
      <c r="J311" s="468">
        <f>IFERROR(SUMIF(Лист1!$A:$A,Лист3!$A311,Лист1!N:N)/$F311,0)</f>
        <v/>
      </c>
      <c r="K311" s="468">
        <f>IFERROR(SUMIF(Лист1!$A:$A,Лист3!$A311,Лист1!O:O)/$F311,0)</f>
        <v/>
      </c>
      <c r="L311" s="468">
        <f>IFERROR(SUMIF(Лист1!$A:$A,Лист3!$A311,Лист1!P:P)/$F311,0)</f>
        <v/>
      </c>
    </row>
    <row r="312" customFormat="1" s="144">
      <c r="A312" s="338" t="n">
        <v>31946</v>
      </c>
      <c r="B312" s="675" t="inlineStr">
        <is>
          <t>Кукурузные палочки "Обжорики" с подарком для мальчиков Пакет 80 г</t>
        </is>
      </c>
      <c r="C312" s="305" t="inlineStr">
        <is>
          <t xml:space="preserve">80 гр </t>
        </is>
      </c>
      <c r="D312" s="183" t="n">
        <v>14</v>
      </c>
      <c r="E312" s="97" t="inlineStr">
        <is>
          <t>6 месяцев</t>
        </is>
      </c>
      <c r="F312" s="97" t="n">
        <v>30</v>
      </c>
      <c r="G312" s="468">
        <f>IFERROR(SUMIF(Лист1!$A:$A,Лист3!$A312,Лист1!K:K)/$F312,0)</f>
        <v/>
      </c>
      <c r="H312" s="468">
        <f>IFERROR(SUMIF(Лист1!$A:$A,Лист3!$A312,Лист1!L:L)/$F312,0)</f>
        <v/>
      </c>
      <c r="I312" s="468">
        <f>IFERROR(SUMIF(Лист1!$A:$A,Лист3!$A312,Лист1!M:M)/$F312,0)</f>
        <v/>
      </c>
      <c r="J312" s="468">
        <f>IFERROR(SUMIF(Лист1!$A:$A,Лист3!$A312,Лист1!N:N)/$F312,0)</f>
        <v/>
      </c>
      <c r="K312" s="468">
        <f>IFERROR(SUMIF(Лист1!$A:$A,Лист3!$A312,Лист1!O:O)/$F312,0)</f>
        <v/>
      </c>
      <c r="L312" s="468">
        <f>IFERROR(SUMIF(Лист1!$A:$A,Лист3!$A312,Лист1!P:P)/$F312,0)</f>
        <v/>
      </c>
    </row>
    <row r="313" customFormat="1" s="144">
      <c r="A313" s="338" t="n"/>
      <c r="B313" s="675" t="n"/>
      <c r="C313" s="305" t="n"/>
      <c r="D313" s="183" t="n"/>
      <c r="E313" s="97" t="n"/>
      <c r="F313" s="97" t="n"/>
      <c r="G313" s="468">
        <f>IFERROR(SUMIF(Лист1!$A:$A,Лист3!$A313,Лист1!K:K)/$F313,0)</f>
        <v/>
      </c>
      <c r="H313" s="468">
        <f>IFERROR(SUMIF(Лист1!$A:$A,Лист3!$A313,Лист1!L:L)/$F313,0)</f>
        <v/>
      </c>
      <c r="I313" s="468">
        <f>IFERROR(SUMIF(Лист1!$A:$A,Лист3!$A313,Лист1!M:M)/$F313,0)</f>
        <v/>
      </c>
      <c r="J313" s="468">
        <f>IFERROR(SUMIF(Лист1!$A:$A,Лист3!$A313,Лист1!N:N)/$F313,0)</f>
        <v/>
      </c>
      <c r="K313" s="468">
        <f>IFERROR(SUMIF(Лист1!$A:$A,Лист3!$A313,Лист1!O:O)/$F313,0)</f>
        <v/>
      </c>
      <c r="L313" s="468">
        <f>IFERROR(SUMIF(Лист1!$A:$A,Лист3!$A313,Лист1!P:P)/$F313,0)</f>
        <v/>
      </c>
    </row>
    <row r="314" customFormat="1" s="144">
      <c r="A314" s="339" t="inlineStr">
        <is>
          <t>E-1ZG-195-P23-X00-Y30</t>
        </is>
      </c>
      <c r="B314" s="676" t="inlineStr">
        <is>
          <t>Завтраки готовые "Обжорики" шарики шоколадные 230 г</t>
        </is>
      </c>
      <c r="C314" s="306" t="inlineStr">
        <is>
          <t>230 гр</t>
        </is>
      </c>
      <c r="D314" s="303" t="n">
        <v>30</v>
      </c>
      <c r="E314" s="296" t="inlineStr">
        <is>
          <t>8 месяцев</t>
        </is>
      </c>
      <c r="F314" s="299" t="n">
        <v>30</v>
      </c>
      <c r="G314" s="468">
        <f>IFERROR(SUMIF(Лист1!$A:$A,Лист3!$A314,Лист1!K:K)/$F314,0)</f>
        <v/>
      </c>
      <c r="H314" s="468">
        <f>IFERROR(SUMIF(Лист1!$A:$A,Лист3!$A314,Лист1!L:L)/$F314,0)</f>
        <v/>
      </c>
      <c r="I314" s="468">
        <f>IFERROR(SUMIF(Лист1!$A:$A,Лист3!$A314,Лист1!M:M)/$F314,0)</f>
        <v/>
      </c>
      <c r="J314" s="468">
        <f>IFERROR(SUMIF(Лист1!$A:$A,Лист3!$A314,Лист1!N:N)/$F314,0)</f>
        <v/>
      </c>
      <c r="K314" s="468">
        <f>IFERROR(SUMIF(Лист1!$A:$A,Лист3!$A314,Лист1!O:O)/$F314,0)</f>
        <v/>
      </c>
      <c r="L314" s="468">
        <f>IFERROR(SUMIF(Лист1!$A:$A,Лист3!$A314,Лист1!P:P)/$F314,0)</f>
        <v/>
      </c>
    </row>
    <row r="315" customFormat="1" s="144">
      <c r="A315" s="339" t="inlineStr">
        <is>
          <t>E-1ZG-412-P23-X00-Y16</t>
        </is>
      </c>
      <c r="B315" s="676" t="inlineStr">
        <is>
          <t>Завтраки готовые "Обжорики" шарики шоколадные с подарком Пакет 230 г</t>
        </is>
      </c>
      <c r="C315" s="306" t="inlineStr">
        <is>
          <t>230 гр</t>
        </is>
      </c>
      <c r="D315" s="303" t="n">
        <v>16</v>
      </c>
      <c r="E315" s="296" t="inlineStr">
        <is>
          <t>8 месяцев</t>
        </is>
      </c>
      <c r="F315" s="299" t="n">
        <v>30</v>
      </c>
      <c r="G315" s="468">
        <f>IFERROR(SUMIF(Лист1!$A:$A,Лист3!$A315,Лист1!K:K)/$F315,0)</f>
        <v/>
      </c>
      <c r="H315" s="468">
        <f>IFERROR(SUMIF(Лист1!$A:$A,Лист3!$A315,Лист1!L:L)/$F315,0)</f>
        <v/>
      </c>
      <c r="I315" s="468">
        <f>IFERROR(SUMIF(Лист1!$A:$A,Лист3!$A315,Лист1!M:M)/$F315,0)</f>
        <v/>
      </c>
      <c r="J315" s="468">
        <f>IFERROR(SUMIF(Лист1!$A:$A,Лист3!$A315,Лист1!N:N)/$F315,0)</f>
        <v/>
      </c>
      <c r="K315" s="468">
        <f>IFERROR(SUMIF(Лист1!$A:$A,Лист3!$A315,Лист1!O:O)/$F315,0)</f>
        <v/>
      </c>
      <c r="L315" s="468">
        <f>IFERROR(SUMIF(Лист1!$A:$A,Лист3!$A315,Лист1!P:P)/$F315,0)</f>
        <v/>
      </c>
    </row>
    <row r="316" customFormat="1" s="144">
      <c r="A316" s="339" t="inlineStr">
        <is>
          <t>E-1ZG-195-K23-X00-Y20</t>
        </is>
      </c>
      <c r="B316" s="676" t="inlineStr">
        <is>
          <t>Завтраки готовые "Обжорики" шарики шоколадные с подарком коробка 230 г</t>
        </is>
      </c>
      <c r="C316" s="306" t="inlineStr">
        <is>
          <t>230 гр</t>
        </is>
      </c>
      <c r="D316" s="303" t="n">
        <v>20</v>
      </c>
      <c r="E316" s="296" t="inlineStr">
        <is>
          <t>8 месяцев</t>
        </is>
      </c>
      <c r="F316" s="299" t="n">
        <v>30</v>
      </c>
      <c r="G316" s="468">
        <f>IFERROR(SUMIF(Лист1!$A:$A,Лист3!$A316,Лист1!K:K)/$F316,0)</f>
        <v/>
      </c>
      <c r="H316" s="468">
        <f>IFERROR(SUMIF(Лист1!$A:$A,Лист3!$A316,Лист1!L:L)/$F316,0)</f>
        <v/>
      </c>
      <c r="I316" s="468">
        <f>IFERROR(SUMIF(Лист1!$A:$A,Лист3!$A316,Лист1!M:M)/$F316,0)</f>
        <v/>
      </c>
      <c r="J316" s="468">
        <f>IFERROR(SUMIF(Лист1!$A:$A,Лист3!$A316,Лист1!N:N)/$F316,0)</f>
        <v/>
      </c>
      <c r="K316" s="468">
        <f>IFERROR(SUMIF(Лист1!$A:$A,Лист3!$A316,Лист1!O:O)/$F316,0)</f>
        <v/>
      </c>
      <c r="L316" s="468">
        <f>IFERROR(SUMIF(Лист1!$A:$A,Лист3!$A316,Лист1!P:P)/$F316,0)</f>
        <v/>
      </c>
    </row>
    <row r="317" customFormat="1" s="144">
      <c r="A317" s="339" t="n"/>
      <c r="B317" s="676" t="n"/>
      <c r="C317" s="306" t="n"/>
      <c r="D317" s="303" t="n"/>
      <c r="E317" s="296" t="n"/>
      <c r="F317" s="299" t="n"/>
      <c r="G317" s="468">
        <f>IFERROR(SUMIF(Лист1!$A:$A,Лист3!$A317,Лист1!K:K)/$F317,0)</f>
        <v/>
      </c>
      <c r="H317" s="468">
        <f>IFERROR(SUMIF(Лист1!$A:$A,Лист3!$A317,Лист1!L:L)/$F317,0)</f>
        <v/>
      </c>
      <c r="I317" s="468">
        <f>IFERROR(SUMIF(Лист1!$A:$A,Лист3!$A317,Лист1!M:M)/$F317,0)</f>
        <v/>
      </c>
      <c r="J317" s="468">
        <f>IFERROR(SUMIF(Лист1!$A:$A,Лист3!$A317,Лист1!N:N)/$F317,0)</f>
        <v/>
      </c>
      <c r="K317" s="468">
        <f>IFERROR(SUMIF(Лист1!$A:$A,Лист3!$A317,Лист1!O:O)/$F317,0)</f>
        <v/>
      </c>
      <c r="L317" s="468">
        <f>IFERROR(SUMIF(Лист1!$A:$A,Лист3!$A317,Лист1!P:P)/$F317,0)</f>
        <v/>
      </c>
    </row>
    <row r="318" customFormat="1" s="144">
      <c r="A318" s="338" t="inlineStr">
        <is>
          <t>E-1PS-122-K04-X00-Y40</t>
        </is>
      </c>
      <c r="B318" s="675" t="inlineStr">
        <is>
          <t>Печенье сахарное "DESSERT" сливочное (весовое)</t>
        </is>
      </c>
      <c r="C318" s="305" t="inlineStr">
        <is>
          <t>4 кг</t>
        </is>
      </c>
      <c r="D318" s="183" t="n"/>
      <c r="E318" s="97" t="inlineStr">
        <is>
          <t>8 месяцев</t>
        </is>
      </c>
      <c r="F318" s="97" t="n">
        <v>100</v>
      </c>
      <c r="G318" s="468">
        <f>IFERROR(SUMIF(Лист1!$A:$A,Лист3!$A318,Лист1!K:K)/$F318,0)</f>
        <v/>
      </c>
      <c r="H318" s="468">
        <f>IFERROR(SUMIF(Лист1!$A:$A,Лист3!$A318,Лист1!L:L)/$F318,0)</f>
        <v/>
      </c>
      <c r="I318" s="468">
        <f>IFERROR(SUMIF(Лист1!$A:$A,Лист3!$A318,Лист1!M:M)/$F318,0)</f>
        <v/>
      </c>
      <c r="J318" s="468">
        <f>IFERROR(SUMIF(Лист1!$A:$A,Лист3!$A318,Лист1!N:N)/$F318,0)</f>
        <v/>
      </c>
      <c r="K318" s="468">
        <f>IFERROR(SUMIF(Лист1!$A:$A,Лист3!$A318,Лист1!O:O)/$F318,0)</f>
        <v/>
      </c>
      <c r="L318" s="468">
        <f>IFERROR(SUMIF(Лист1!$A:$A,Лист3!$A318,Лист1!P:P)/$F318,0)</f>
        <v/>
      </c>
    </row>
    <row r="319" customFormat="1" s="144">
      <c r="A319" s="338" t="inlineStr">
        <is>
          <t>E-1PS-123-K04-X00-Y40</t>
        </is>
      </c>
      <c r="B319" s="675" t="inlineStr">
        <is>
          <t xml:space="preserve">Печенье сахарное "DESSERT" со вкусом земляники (весовое) </t>
        </is>
      </c>
      <c r="C319" s="305" t="inlineStr">
        <is>
          <t>4 кг</t>
        </is>
      </c>
      <c r="D319" s="183" t="n"/>
      <c r="E319" s="97" t="inlineStr">
        <is>
          <t>8 месяцев</t>
        </is>
      </c>
      <c r="F319" s="97" t="n">
        <v>100</v>
      </c>
      <c r="G319" s="468">
        <f>IFERROR(SUMIF(Лист1!$A:$A,Лист3!$A319,Лист1!K:K)/$F319,0)</f>
        <v/>
      </c>
      <c r="H319" s="468">
        <f>IFERROR(SUMIF(Лист1!$A:$A,Лист3!$A319,Лист1!L:L)/$F319,0)</f>
        <v/>
      </c>
      <c r="I319" s="468">
        <f>IFERROR(SUMIF(Лист1!$A:$A,Лист3!$A319,Лист1!M:M)/$F319,0)</f>
        <v/>
      </c>
      <c r="J319" s="468">
        <f>IFERROR(SUMIF(Лист1!$A:$A,Лист3!$A319,Лист1!N:N)/$F319,0)</f>
        <v/>
      </c>
      <c r="K319" s="468">
        <f>IFERROR(SUMIF(Лист1!$A:$A,Лист3!$A319,Лист1!O:O)/$F319,0)</f>
        <v/>
      </c>
      <c r="L319" s="468">
        <f>IFERROR(SUMIF(Лист1!$A:$A,Лист3!$A319,Лист1!P:P)/$F319,0)</f>
        <v/>
      </c>
    </row>
    <row r="320" customFormat="1" s="144">
      <c r="A320" s="338" t="n">
        <v>31195</v>
      </c>
      <c r="B320" s="675" t="inlineStr">
        <is>
          <t xml:space="preserve">Печенье сахарное "Сладкие Сплетни" с курагой Пакет 135 г  </t>
        </is>
      </c>
      <c r="C320" s="305" t="inlineStr">
        <is>
          <t>135 гр</t>
        </is>
      </c>
      <c r="D320" s="183" t="n">
        <v>22</v>
      </c>
      <c r="E320" s="97" t="inlineStr">
        <is>
          <t>8 месяцев</t>
        </is>
      </c>
      <c r="F320" s="97" t="n">
        <v>80</v>
      </c>
      <c r="G320" s="468">
        <f>IFERROR(SUMIF(Лист1!$A:$A,Лист3!$A320,Лист1!K:K)/$F320,0)</f>
        <v/>
      </c>
      <c r="H320" s="468">
        <f>IFERROR(SUMIF(Лист1!$A:$A,Лист3!$A320,Лист1!L:L)/$F320,0)</f>
        <v/>
      </c>
      <c r="I320" s="468">
        <f>IFERROR(SUMIF(Лист1!$A:$A,Лист3!$A320,Лист1!M:M)/$F320,0)</f>
        <v/>
      </c>
      <c r="J320" s="468">
        <f>IFERROR(SUMIF(Лист1!$A:$A,Лист3!$A320,Лист1!N:N)/$F320,0)</f>
        <v/>
      </c>
      <c r="K320" s="468">
        <f>IFERROR(SUMIF(Лист1!$A:$A,Лист3!$A320,Лист1!O:O)/$F320,0)</f>
        <v/>
      </c>
      <c r="L320" s="468">
        <f>IFERROR(SUMIF(Лист1!$A:$A,Лист3!$A320,Лист1!P:P)/$F320,0)</f>
        <v/>
      </c>
    </row>
    <row r="321" customFormat="1" s="144">
      <c r="A321" s="338" t="inlineStr">
        <is>
          <t>E-1PS-432-P12-X00-Y22</t>
        </is>
      </c>
      <c r="B321" s="675" t="inlineStr">
        <is>
          <t>Печенье сахарное "Сладкие Сплетни" с манго и ананасом</t>
        </is>
      </c>
      <c r="C321" s="305" t="inlineStr">
        <is>
          <t>135 гр</t>
        </is>
      </c>
      <c r="D321" s="183" t="n">
        <v>22</v>
      </c>
      <c r="E321" s="97" t="n"/>
      <c r="F321" s="97" t="n">
        <v>80</v>
      </c>
      <c r="G321" s="468">
        <f>IFERROR(SUMIF(Лист1!$A:$A,Лист3!$A321,Лист1!K:K)/$F321,0)</f>
        <v/>
      </c>
      <c r="H321" s="468">
        <f>IFERROR(SUMIF(Лист1!$A:$A,Лист3!$A321,Лист1!L:L)/$F321,0)</f>
        <v/>
      </c>
      <c r="I321" s="468">
        <f>IFERROR(SUMIF(Лист1!$A:$A,Лист3!$A321,Лист1!M:M)/$F321,0)</f>
        <v/>
      </c>
      <c r="J321" s="468">
        <f>IFERROR(SUMIF(Лист1!$A:$A,Лист3!$A321,Лист1!N:N)/$F321,0)</f>
        <v/>
      </c>
      <c r="K321" s="468">
        <f>IFERROR(SUMIF(Лист1!$A:$A,Лист3!$A321,Лист1!O:O)/$F321,0)</f>
        <v/>
      </c>
      <c r="L321" s="468">
        <f>IFERROR(SUMIF(Лист1!$A:$A,Лист3!$A321,Лист1!P:P)/$F321,0)</f>
        <v/>
      </c>
    </row>
    <row r="322" customFormat="1" s="144">
      <c r="A322" s="338" t="n">
        <v>31198</v>
      </c>
      <c r="B322" s="675" t="inlineStr">
        <is>
          <t>Печенье сахарное "Ореховое" с овсяными хлопьями</t>
        </is>
      </c>
      <c r="C322" s="305" t="inlineStr">
        <is>
          <t>135 гр</t>
        </is>
      </c>
      <c r="D322" s="183" t="n">
        <v>22</v>
      </c>
      <c r="E322" s="97" t="inlineStr">
        <is>
          <t>6 месяцев</t>
        </is>
      </c>
      <c r="F322" s="97" t="n">
        <v>80</v>
      </c>
      <c r="G322" s="468">
        <f>IFERROR(SUMIF(Лист1!$A:$A,Лист3!$A322,Лист1!K:K)/$F322,0)</f>
        <v/>
      </c>
      <c r="H322" s="468">
        <f>IFERROR(SUMIF(Лист1!$A:$A,Лист3!$A322,Лист1!L:L)/$F322,0)</f>
        <v/>
      </c>
      <c r="I322" s="468">
        <f>IFERROR(SUMIF(Лист1!$A:$A,Лист3!$A322,Лист1!M:M)/$F322,0)</f>
        <v/>
      </c>
      <c r="J322" s="468">
        <f>IFERROR(SUMIF(Лист1!$A:$A,Лист3!$A322,Лист1!N:N)/$F322,0)</f>
        <v/>
      </c>
      <c r="K322" s="468">
        <f>IFERROR(SUMIF(Лист1!$A:$A,Лист3!$A322,Лист1!O:O)/$F322,0)</f>
        <v/>
      </c>
      <c r="L322" s="468">
        <f>IFERROR(SUMIF(Лист1!$A:$A,Лист3!$A322,Лист1!P:P)/$F322,0)</f>
        <v/>
      </c>
    </row>
    <row r="323" customFormat="1" s="144">
      <c r="A323" s="339" t="inlineStr">
        <is>
          <t>E-1PS-119-P23-X00-Y16</t>
        </is>
      </c>
      <c r="B323" s="676" t="inlineStr">
        <is>
          <t>Печенье сахарное "Dessert light" с арахисом 230 г</t>
        </is>
      </c>
      <c r="C323" s="306" t="inlineStr">
        <is>
          <t>230 гр</t>
        </is>
      </c>
      <c r="D323" s="303" t="n">
        <v>16</v>
      </c>
      <c r="E323" s="97" t="inlineStr">
        <is>
          <t>8 месяцев</t>
        </is>
      </c>
      <c r="F323" s="299" t="n">
        <v>80</v>
      </c>
      <c r="G323" s="468">
        <f>IFERROR(SUMIF(Лист1!$A:$A,Лист3!$A323,Лист1!K:K)/$F323,0)</f>
        <v/>
      </c>
      <c r="H323" s="468">
        <f>IFERROR(SUMIF(Лист1!$A:$A,Лист3!$A323,Лист1!L:L)/$F323,0)</f>
        <v/>
      </c>
      <c r="I323" s="468">
        <f>IFERROR(SUMIF(Лист1!$A:$A,Лист3!$A323,Лист1!M:M)/$F323,0)</f>
        <v/>
      </c>
      <c r="J323" s="468">
        <f>IFERROR(SUMIF(Лист1!$A:$A,Лист3!$A323,Лист1!N:N)/$F323,0)</f>
        <v/>
      </c>
      <c r="K323" s="468">
        <f>IFERROR(SUMIF(Лист1!$A:$A,Лист3!$A323,Лист1!O:O)/$F323,0)</f>
        <v/>
      </c>
      <c r="L323" s="468">
        <f>IFERROR(SUMIF(Лист1!$A:$A,Лист3!$A323,Лист1!P:P)/$F323,0)</f>
        <v/>
      </c>
    </row>
    <row r="324" customFormat="1" s="144">
      <c r="A324" s="339" t="inlineStr">
        <is>
          <t>E-1PS-117-P23-X00-Y16</t>
        </is>
      </c>
      <c r="B324" s="676" t="inlineStr">
        <is>
          <t>Печенье сахарное "Dessert light" Пакет 230 г  УП16</t>
        </is>
      </c>
      <c r="C324" s="306" t="inlineStr">
        <is>
          <t>230 гр</t>
        </is>
      </c>
      <c r="D324" s="303" t="n">
        <v>16</v>
      </c>
      <c r="E324" s="97" t="inlineStr">
        <is>
          <t>8 месяцев</t>
        </is>
      </c>
      <c r="F324" s="299" t="n">
        <v>80</v>
      </c>
      <c r="G324" s="468">
        <f>IFERROR(SUMIF(Лист1!$A:$A,Лист3!$A324,Лист1!K:K)/$F324,0)</f>
        <v/>
      </c>
      <c r="H324" s="468">
        <f>IFERROR(SUMIF(Лист1!$A:$A,Лист3!$A324,Лист1!L:L)/$F324,0)</f>
        <v/>
      </c>
      <c r="I324" s="468">
        <f>IFERROR(SUMIF(Лист1!$A:$A,Лист3!$A324,Лист1!M:M)/$F324,0)</f>
        <v/>
      </c>
      <c r="J324" s="468">
        <f>IFERROR(SUMIF(Лист1!$A:$A,Лист3!$A324,Лист1!N:N)/$F324,0)</f>
        <v/>
      </c>
      <c r="K324" s="468">
        <f>IFERROR(SUMIF(Лист1!$A:$A,Лист3!$A324,Лист1!O:O)/$F324,0)</f>
        <v/>
      </c>
      <c r="L324" s="468">
        <f>IFERROR(SUMIF(Лист1!$A:$A,Лист3!$A324,Лист1!P:P)/$F324,0)</f>
        <v/>
      </c>
    </row>
    <row r="325" customFormat="1" s="144">
      <c r="A325" s="339" t="inlineStr">
        <is>
          <t>E-1PS-118-P13-X00-Y29</t>
        </is>
      </c>
      <c r="B325" s="676" t="inlineStr">
        <is>
          <t>Печенье сахарное "Dessert light" глазированное белой шоколадной глазурью</t>
        </is>
      </c>
      <c r="C325" s="306" t="inlineStr">
        <is>
          <t>130 гр</t>
        </is>
      </c>
      <c r="D325" s="303" t="n">
        <v>29</v>
      </c>
      <c r="E325" s="97" t="inlineStr">
        <is>
          <t>8 месяцев</t>
        </is>
      </c>
      <c r="F325" s="299" t="n">
        <v>100</v>
      </c>
      <c r="G325" s="468">
        <f>IFERROR(SUMIF(Лист1!$A:$A,Лист3!$A325,Лист1!K:K)/$F325,0)</f>
        <v/>
      </c>
      <c r="H325" s="468">
        <f>IFERROR(SUMIF(Лист1!$A:$A,Лист3!$A325,Лист1!L:L)/$F325,0)</f>
        <v/>
      </c>
      <c r="I325" s="468">
        <f>IFERROR(SUMIF(Лист1!$A:$A,Лист3!$A325,Лист1!M:M)/$F325,0)</f>
        <v/>
      </c>
      <c r="J325" s="468">
        <f>IFERROR(SUMIF(Лист1!$A:$A,Лист3!$A325,Лист1!N:N)/$F325,0)</f>
        <v/>
      </c>
      <c r="K325" s="468">
        <f>IFERROR(SUMIF(Лист1!$A:$A,Лист3!$A325,Лист1!O:O)/$F325,0)</f>
        <v/>
      </c>
      <c r="L325" s="468">
        <f>IFERROR(SUMIF(Лист1!$A:$A,Лист3!$A325,Лист1!P:P)/$F325,0)</f>
        <v/>
      </c>
    </row>
    <row r="326" customFormat="1" s="144">
      <c r="A326" s="339" t="inlineStr">
        <is>
          <t>E-1PS-100-P19-X00-Y30</t>
        </is>
      </c>
      <c r="B326" s="676" t="inlineStr">
        <is>
          <t>Печенье сахарное "Dessert light" глазированное шоколадной глазурью</t>
        </is>
      </c>
      <c r="C326" s="306" t="inlineStr">
        <is>
          <t>119 гр</t>
        </is>
      </c>
      <c r="D326" s="303" t="n">
        <v>30</v>
      </c>
      <c r="E326" s="97" t="inlineStr">
        <is>
          <t>8 месяцев</t>
        </is>
      </c>
      <c r="F326" s="299" t="n">
        <v>100</v>
      </c>
      <c r="G326" s="468">
        <f>IFERROR(SUMIF(Лист1!$A:$A,Лист3!$A326,Лист1!K:K)/$F326,0)</f>
        <v/>
      </c>
      <c r="H326" s="468">
        <f>IFERROR(SUMIF(Лист1!$A:$A,Лист3!$A326,Лист1!L:L)/$F326,0)</f>
        <v/>
      </c>
      <c r="I326" s="468">
        <f>IFERROR(SUMIF(Лист1!$A:$A,Лист3!$A326,Лист1!M:M)/$F326,0)</f>
        <v/>
      </c>
      <c r="J326" s="468">
        <f>IFERROR(SUMIF(Лист1!$A:$A,Лист3!$A326,Лист1!N:N)/$F326,0)</f>
        <v/>
      </c>
      <c r="K326" s="468">
        <f>IFERROR(SUMIF(Лист1!$A:$A,Лист3!$A326,Лист1!O:O)/$F326,0)</f>
        <v/>
      </c>
      <c r="L326" s="468">
        <f>IFERROR(SUMIF(Лист1!$A:$A,Лист3!$A326,Лист1!P:P)/$F326,0)</f>
        <v/>
      </c>
    </row>
    <row r="327" customFormat="1" s="144">
      <c r="A327" s="339" t="inlineStr">
        <is>
          <t>E-1PS-101-P09-X00-Y30</t>
        </is>
      </c>
      <c r="B327" s="676" t="inlineStr">
        <is>
          <t>Печенье сахарное "Dessert light" частично глазированное шоколадной глазурью</t>
        </is>
      </c>
      <c r="C327" s="306" t="inlineStr">
        <is>
          <t>109 гр</t>
        </is>
      </c>
      <c r="D327" s="303" t="n">
        <v>30</v>
      </c>
      <c r="E327" s="97" t="inlineStr">
        <is>
          <t>8 месяцев</t>
        </is>
      </c>
      <c r="F327" s="299" t="n">
        <v>100</v>
      </c>
      <c r="G327" s="468">
        <f>IFERROR(SUMIF(Лист1!$A:$A,Лист3!$A327,Лист1!K:K)/$F327,0)</f>
        <v/>
      </c>
      <c r="H327" s="468">
        <f>IFERROR(SUMIF(Лист1!$A:$A,Лист3!$A327,Лист1!L:L)/$F327,0)</f>
        <v/>
      </c>
      <c r="I327" s="468">
        <f>IFERROR(SUMIF(Лист1!$A:$A,Лист3!$A327,Лист1!M:M)/$F327,0)</f>
        <v/>
      </c>
      <c r="J327" s="468">
        <f>IFERROR(SUMIF(Лист1!$A:$A,Лист3!$A327,Лист1!N:N)/$F327,0)</f>
        <v/>
      </c>
      <c r="K327" s="468">
        <f>IFERROR(SUMIF(Лист1!$A:$A,Лист3!$A327,Лист1!O:O)/$F327,0)</f>
        <v/>
      </c>
      <c r="L327" s="468">
        <f>IFERROR(SUMIF(Лист1!$A:$A,Лист3!$A327,Лист1!P:P)/$F327,0)</f>
        <v/>
      </c>
    </row>
    <row r="328" customFormat="1" s="144">
      <c r="A328" s="339" t="inlineStr">
        <is>
          <t>E-1PS-302-P09-X00-Y30</t>
        </is>
      </c>
      <c r="B328" s="676" t="inlineStr">
        <is>
          <t>Печенье сахарное с какао "Dessert light" частично глазированное шоколадной глазурью</t>
        </is>
      </c>
      <c r="C328" s="306" t="inlineStr">
        <is>
          <t>109 гр</t>
        </is>
      </c>
      <c r="D328" s="303" t="n">
        <v>20</v>
      </c>
      <c r="E328" s="97" t="inlineStr">
        <is>
          <t>8 месяцев</t>
        </is>
      </c>
      <c r="F328" s="299" t="n">
        <v>100</v>
      </c>
      <c r="G328" s="468">
        <f>IFERROR(SUMIF(Лист1!$A:$A,Лист3!$A328,Лист1!K:K)/$F328,0)</f>
        <v/>
      </c>
      <c r="H328" s="468">
        <f>IFERROR(SUMIF(Лист1!$A:$A,Лист3!$A328,Лист1!L:L)/$F328,0)</f>
        <v/>
      </c>
      <c r="I328" s="468">
        <f>IFERROR(SUMIF(Лист1!$A:$A,Лист3!$A328,Лист1!M:M)/$F328,0)</f>
        <v/>
      </c>
      <c r="J328" s="468">
        <f>IFERROR(SUMIF(Лист1!$A:$A,Лист3!$A328,Лист1!N:N)/$F328,0)</f>
        <v/>
      </c>
      <c r="K328" s="468">
        <f>IFERROR(SUMIF(Лист1!$A:$A,Лист3!$A328,Лист1!O:O)/$F328,0)</f>
        <v/>
      </c>
      <c r="L328" s="468">
        <f>IFERROR(SUMIF(Лист1!$A:$A,Лист3!$A328,Лист1!P:P)/$F328,0)</f>
        <v/>
      </c>
    </row>
    <row r="329" customFormat="1" s="144">
      <c r="A329" s="339" t="inlineStr">
        <is>
          <t>E-1PS-117-P81-X00-Y30</t>
        </is>
      </c>
      <c r="B329" s="676" t="inlineStr">
        <is>
          <t>Печенье сахарное "Dessert light"</t>
        </is>
      </c>
      <c r="C329" s="306" t="inlineStr">
        <is>
          <t>81 гр</t>
        </is>
      </c>
      <c r="D329" s="303" t="n">
        <v>30</v>
      </c>
      <c r="E329" s="97" t="inlineStr">
        <is>
          <t>8 месяцев</t>
        </is>
      </c>
      <c r="F329" s="299" t="n">
        <v>100</v>
      </c>
      <c r="G329" s="468">
        <f>IFERROR(SUMIF(Лист1!$A:$A,Лист3!$A329,Лист1!K:K)/$F329,0)</f>
        <v/>
      </c>
      <c r="H329" s="468">
        <f>IFERROR(SUMIF(Лист1!$A:$A,Лист3!$A329,Лист1!L:L)/$F329,0)</f>
        <v/>
      </c>
      <c r="I329" s="468">
        <f>IFERROR(SUMIF(Лист1!$A:$A,Лист3!$A329,Лист1!M:M)/$F329,0)</f>
        <v/>
      </c>
      <c r="J329" s="468">
        <f>IFERROR(SUMIF(Лист1!$A:$A,Лист3!$A329,Лист1!N:N)/$F329,0)</f>
        <v/>
      </c>
      <c r="K329" s="468">
        <f>IFERROR(SUMIF(Лист1!$A:$A,Лист3!$A329,Лист1!O:O)/$F329,0)</f>
        <v/>
      </c>
      <c r="L329" s="468">
        <f>IFERROR(SUMIF(Лист1!$A:$A,Лист3!$A329,Лист1!P:P)/$F329,0)</f>
        <v/>
      </c>
    </row>
    <row r="330" customFormat="1" s="144">
      <c r="A330" s="339" t="inlineStr">
        <is>
          <t>E-1PS-421-F65-X00-Y54</t>
        </is>
      </c>
      <c r="B330" s="676" t="inlineStr">
        <is>
          <t xml:space="preserve">Печенье сахарное "Сливочное" Флоупак 65 г  </t>
        </is>
      </c>
      <c r="C330" s="306" t="inlineStr">
        <is>
          <t>65 гр</t>
        </is>
      </c>
      <c r="D330" s="303" t="n">
        <v>60</v>
      </c>
      <c r="E330" s="97" t="inlineStr">
        <is>
          <t>8 месяцев</t>
        </is>
      </c>
      <c r="F330" s="299" t="n">
        <v>100</v>
      </c>
      <c r="G330" s="468">
        <f>IFERROR(SUMIF(Лист1!$A:$A,Лист3!$A330,Лист1!K:K)/$F330,0)</f>
        <v/>
      </c>
      <c r="H330" s="468">
        <f>IFERROR(SUMIF(Лист1!$A:$A,Лист3!$A330,Лист1!L:L)/$F330,0)</f>
        <v/>
      </c>
      <c r="I330" s="468">
        <f>IFERROR(SUMIF(Лист1!$A:$A,Лист3!$A330,Лист1!M:M)/$F330,0)</f>
        <v/>
      </c>
      <c r="J330" s="468">
        <f>IFERROR(SUMIF(Лист1!$A:$A,Лист3!$A330,Лист1!N:N)/$F330,0)</f>
        <v/>
      </c>
      <c r="K330" s="468">
        <f>IFERROR(SUMIF(Лист1!$A:$A,Лист3!$A330,Лист1!O:O)/$F330,0)</f>
        <v/>
      </c>
      <c r="L330" s="468">
        <f>IFERROR(SUMIF(Лист1!$A:$A,Лист3!$A330,Лист1!P:P)/$F330,0)</f>
        <v/>
      </c>
    </row>
    <row r="331" customFormat="1" s="144">
      <c r="A331" s="339" t="inlineStr">
        <is>
          <t>E-1PS-508-P40-X00-Y10</t>
        </is>
      </c>
      <c r="B331" s="676" t="inlineStr">
        <is>
          <t xml:space="preserve">Печенье сахарное "Сливочное" 400 г </t>
        </is>
      </c>
      <c r="C331" s="306" t="inlineStr">
        <is>
          <t>400 гр</t>
        </is>
      </c>
      <c r="D331" s="303" t="n">
        <v>10</v>
      </c>
      <c r="E331" s="97" t="inlineStr">
        <is>
          <t>8 месяцев</t>
        </is>
      </c>
      <c r="F331" s="299" t="n">
        <v>100</v>
      </c>
      <c r="G331" s="468">
        <f>IFERROR(SUMIF(Лист1!$A:$A,Лист3!$A331,Лист1!K:K)/$F331,0)</f>
        <v/>
      </c>
      <c r="H331" s="468">
        <f>IFERROR(SUMIF(Лист1!$A:$A,Лист3!$A331,Лист1!L:L)/$F331,0)</f>
        <v/>
      </c>
      <c r="I331" s="468">
        <f>IFERROR(SUMIF(Лист1!$A:$A,Лист3!$A331,Лист1!M:M)/$F331,0)</f>
        <v/>
      </c>
      <c r="J331" s="468">
        <f>IFERROR(SUMIF(Лист1!$A:$A,Лист3!$A331,Лист1!N:N)/$F331,0)</f>
        <v/>
      </c>
      <c r="K331" s="468">
        <f>IFERROR(SUMIF(Лист1!$A:$A,Лист3!$A331,Лист1!O:O)/$F331,0)</f>
        <v/>
      </c>
      <c r="L331" s="468">
        <f>IFERROR(SUMIF(Лист1!$A:$A,Лист3!$A331,Лист1!P:P)/$F331,0)</f>
        <v/>
      </c>
    </row>
    <row r="332" customFormat="1" s="144">
      <c r="A332" s="339" t="inlineStr">
        <is>
          <t>E-5KP-171-P85-X00-Y20</t>
        </is>
      </c>
      <c r="B332" s="675" t="inlineStr">
        <is>
          <t>Кукурузные палочки "КЛАЦ-КЛАЦ" со вкусом сыра</t>
        </is>
      </c>
      <c r="C332" s="305" t="inlineStr">
        <is>
          <t xml:space="preserve">85 гр </t>
        </is>
      </c>
      <c r="D332" s="183" t="n">
        <v>20</v>
      </c>
      <c r="E332" s="97" t="inlineStr">
        <is>
          <t>6 месяцев</t>
        </is>
      </c>
      <c r="F332" s="620" t="n">
        <v>30</v>
      </c>
      <c r="G332" s="468">
        <f>IFERROR(SUMIF(Лист1!$A:$A,Лист3!$A332,Лист1!K:K)/$F332,0)</f>
        <v/>
      </c>
      <c r="H332" s="468">
        <f>IFERROR(SUMIF(Лист1!$A:$A,Лист3!$A332,Лист1!L:L)/$F332,0)</f>
        <v/>
      </c>
      <c r="I332" s="468">
        <f>IFERROR(SUMIF(Лист1!$A:$A,Лист3!$A332,Лист1!M:M)/$F332,0)</f>
        <v/>
      </c>
      <c r="J332" s="468">
        <f>IFERROR(SUMIF(Лист1!$A:$A,Лист3!$A332,Лист1!N:N)/$F332,0)</f>
        <v/>
      </c>
      <c r="K332" s="468">
        <f>IFERROR(SUMIF(Лист1!$A:$A,Лист3!$A332,Лист1!O:O)/$F332,0)</f>
        <v/>
      </c>
      <c r="L332" s="468">
        <f>IFERROR(SUMIF(Лист1!$A:$A,Лист3!$A332,Лист1!P:P)/$F332,0)</f>
        <v/>
      </c>
    </row>
    <row r="333" customFormat="1" s="144">
      <c r="A333" s="339" t="inlineStr">
        <is>
          <t>E-5KP-538-P85-X00-Y20</t>
        </is>
      </c>
      <c r="B333" s="675" t="inlineStr">
        <is>
          <t xml:space="preserve">Кукурузные палочки "Клац-Клац" со вкусом кетчупа </t>
        </is>
      </c>
      <c r="C333" s="305" t="inlineStr">
        <is>
          <t xml:space="preserve">85 гр </t>
        </is>
      </c>
      <c r="D333" s="183" t="n">
        <v>20</v>
      </c>
      <c r="E333" s="97" t="inlineStr">
        <is>
          <t>6 месяцев</t>
        </is>
      </c>
      <c r="F333" s="620" t="n">
        <v>30</v>
      </c>
      <c r="G333" s="468">
        <f>IFERROR(SUMIF(Лист1!$A:$A,Лист3!$A333,Лист1!K:K)/$F333,0)</f>
        <v/>
      </c>
      <c r="H333" s="468">
        <f>IFERROR(SUMIF(Лист1!$A:$A,Лист3!$A333,Лист1!L:L)/$F333,0)</f>
        <v/>
      </c>
      <c r="I333" s="468">
        <f>IFERROR(SUMIF(Лист1!$A:$A,Лист3!$A333,Лист1!M:M)/$F333,0)</f>
        <v/>
      </c>
      <c r="J333" s="468">
        <f>IFERROR(SUMIF(Лист1!$A:$A,Лист3!$A333,Лист1!N:N)/$F333,0)</f>
        <v/>
      </c>
      <c r="K333" s="468">
        <f>IFERROR(SUMIF(Лист1!$A:$A,Лист3!$A333,Лист1!O:O)/$F333,0)</f>
        <v/>
      </c>
      <c r="L333" s="468">
        <f>IFERROR(SUMIF(Лист1!$A:$A,Лист3!$A333,Лист1!P:P)/$F333,0)</f>
        <v/>
      </c>
    </row>
    <row r="334" customFormat="1" s="144">
      <c r="A334" s="338" t="inlineStr">
        <is>
          <t>E-1HR-168-P05-X00-Y42</t>
        </is>
      </c>
      <c r="B334" s="675" t="inlineStr">
        <is>
          <t>Чипсы картофельные "КЛАЦ-КЛАЦ"со вкусом бекона пакет 50г</t>
        </is>
      </c>
      <c r="C334" s="305" t="inlineStr">
        <is>
          <t xml:space="preserve">50 г </t>
        </is>
      </c>
      <c r="D334" s="276" t="n">
        <v>42</v>
      </c>
      <c r="E334" s="97" t="inlineStr">
        <is>
          <t>8 месяцев</t>
        </is>
      </c>
      <c r="F334" s="97" t="n">
        <v>35</v>
      </c>
      <c r="G334" s="468">
        <f>IFERROR(SUMIF(Лист1!$A:$A,Лист3!$A334,Лист1!K:K)/$F334,0)</f>
        <v/>
      </c>
      <c r="H334" s="468">
        <f>IFERROR(SUMIF(Лист1!$A:$A,Лист3!$A334,Лист1!L:L)/$F334,0)</f>
        <v/>
      </c>
      <c r="I334" s="468">
        <f>IFERROR(SUMIF(Лист1!$A:$A,Лист3!$A334,Лист1!M:M)/$F334,0)</f>
        <v/>
      </c>
      <c r="J334" s="468">
        <f>IFERROR(SUMIF(Лист1!$A:$A,Лист3!$A334,Лист1!N:N)/$F334,0)</f>
        <v/>
      </c>
      <c r="K334" s="468">
        <f>IFERROR(SUMIF(Лист1!$A:$A,Лист3!$A334,Лист1!O:O)/$F334,0)</f>
        <v/>
      </c>
      <c r="L334" s="468">
        <f>IFERROR(SUMIF(Лист1!$A:$A,Лист3!$A334,Лист1!P:P)/$F334,0)</f>
        <v/>
      </c>
    </row>
    <row r="335" customFormat="1" s="144">
      <c r="A335" s="338" t="inlineStr">
        <is>
          <t>E-1HR-168-P80-X00-Y18</t>
        </is>
      </c>
      <c r="B335" s="675" t="inlineStr">
        <is>
          <t xml:space="preserve">Чипсы картофельные "КЛАЦ-КЛАЦ" со вкусом бекона Пакет 80 г </t>
        </is>
      </c>
      <c r="C335" s="305" t="inlineStr">
        <is>
          <t>80 г</t>
        </is>
      </c>
      <c r="D335" s="276" t="n">
        <v>18</v>
      </c>
      <c r="E335" s="97" t="inlineStr">
        <is>
          <t>8 месяцев</t>
        </is>
      </c>
      <c r="F335" s="97" t="n">
        <v>36</v>
      </c>
      <c r="G335" s="468">
        <f>IFERROR(SUMIF(Лист1!$A:$A,Лист3!$A335,Лист1!K:K)/$F335,0)</f>
        <v/>
      </c>
      <c r="H335" s="468">
        <f>IFERROR(SUMIF(Лист1!$A:$A,Лист3!$A335,Лист1!L:L)/$F335,0)</f>
        <v/>
      </c>
      <c r="I335" s="468">
        <f>IFERROR(SUMIF(Лист1!$A:$A,Лист3!$A335,Лист1!M:M)/$F335,0)</f>
        <v/>
      </c>
      <c r="J335" s="468">
        <f>IFERROR(SUMIF(Лист1!$A:$A,Лист3!$A335,Лист1!N:N)/$F335,0)</f>
        <v/>
      </c>
      <c r="K335" s="468">
        <f>IFERROR(SUMIF(Лист1!$A:$A,Лист3!$A335,Лист1!O:O)/$F335,0)</f>
        <v/>
      </c>
      <c r="L335" s="468">
        <f>IFERROR(SUMIF(Лист1!$A:$A,Лист3!$A335,Лист1!P:P)/$F335,0)</f>
        <v/>
      </c>
    </row>
    <row r="336" customFormat="1" s="144">
      <c r="A336" s="338" t="inlineStr">
        <is>
          <t>E-5KP-787-P80-X00-Y14</t>
        </is>
      </c>
      <c r="B336" s="675" t="inlineStr">
        <is>
          <t>Кукурузные палочки "CHO KO-TE" сладкие с подарком для девочек Пакет 80 г  УП14</t>
        </is>
      </c>
      <c r="C336" s="305" t="inlineStr">
        <is>
          <t>80 г</t>
        </is>
      </c>
      <c r="D336" s="276" t="n">
        <v>14</v>
      </c>
      <c r="E336" s="97" t="inlineStr">
        <is>
          <t>6 месяцев</t>
        </is>
      </c>
      <c r="F336" s="97" t="n">
        <v>24</v>
      </c>
      <c r="G336" s="468">
        <f>IFERROR(SUMIF(Лист1!$A:$A,Лист3!$A336,Лист1!K:K)/$F336,0)</f>
        <v/>
      </c>
      <c r="H336" s="468">
        <f>IFERROR(SUMIF(Лист1!$A:$A,Лист3!$A336,Лист1!L:L)/$F336,0)</f>
        <v/>
      </c>
      <c r="I336" s="468">
        <f>IFERROR(SUMIF(Лист1!$A:$A,Лист3!$A336,Лист1!M:M)/$F336,0)</f>
        <v/>
      </c>
      <c r="J336" s="468">
        <f>IFERROR(SUMIF(Лист1!$A:$A,Лист3!$A336,Лист1!N:N)/$F336,0)</f>
        <v/>
      </c>
      <c r="K336" s="468">
        <f>IFERROR(SUMIF(Лист1!$A:$A,Лист3!$A336,Лист1!O:O)/$F336,0)</f>
        <v/>
      </c>
      <c r="L336" s="468">
        <f>IFERROR(SUMIF(Лист1!$A:$A,Лист3!$A336,Лист1!P:P)/$F336,0)</f>
        <v/>
      </c>
    </row>
    <row r="337" customFormat="1" s="144">
      <c r="A337" s="338" t="inlineStr">
        <is>
          <t>E-5KP-786-P80-X00-Y14</t>
        </is>
      </c>
      <c r="B337" s="675" t="inlineStr">
        <is>
          <t>Кукурузные палочки "CHO KO-TE" сладкие с подарком для мальчиков Пакет 80 г  УП14</t>
        </is>
      </c>
      <c r="C337" s="305" t="inlineStr">
        <is>
          <t>80 г</t>
        </is>
      </c>
      <c r="D337" s="276" t="n">
        <v>14</v>
      </c>
      <c r="E337" s="97" t="inlineStr">
        <is>
          <t>6 месяцев</t>
        </is>
      </c>
      <c r="F337" s="97" t="n">
        <v>24</v>
      </c>
      <c r="G337" s="468">
        <f>IFERROR(SUMIF(Лист1!$A:$A,Лист3!$A337,Лист1!K:K)/$F337,0)</f>
        <v/>
      </c>
      <c r="H337" s="468">
        <f>IFERROR(SUMIF(Лист1!$A:$A,Лист3!$A337,Лист1!L:L)/$F337,0)</f>
        <v/>
      </c>
      <c r="I337" s="468">
        <f>IFERROR(SUMIF(Лист1!$A:$A,Лист3!$A337,Лист1!M:M)/$F337,0)</f>
        <v/>
      </c>
      <c r="J337" s="468">
        <f>IFERROR(SUMIF(Лист1!$A:$A,Лист3!$A337,Лист1!N:N)/$F337,0)</f>
        <v/>
      </c>
      <c r="K337" s="468">
        <f>IFERROR(SUMIF(Лист1!$A:$A,Лист3!$A337,Лист1!O:O)/$F337,0)</f>
        <v/>
      </c>
      <c r="L337" s="468">
        <f>IFERROR(SUMIF(Лист1!$A:$A,Лист3!$A337,Лист1!P:P)/$F337,0)</f>
        <v/>
      </c>
    </row>
    <row r="338" customFormat="1" s="144">
      <c r="A338" s="338" t="inlineStr">
        <is>
          <t>E-1HR-173-P05-X00-Y42</t>
        </is>
      </c>
      <c r="B338" s="675" t="inlineStr">
        <is>
          <t>Чипсы картофельные рифленые "КЛАЦ-КЛАЦ"со вкусом краба пакет 50г</t>
        </is>
      </c>
      <c r="C338" s="305" t="inlineStr">
        <is>
          <t xml:space="preserve">50 г </t>
        </is>
      </c>
      <c r="D338" s="276" t="n">
        <v>42</v>
      </c>
      <c r="E338" s="97" t="inlineStr">
        <is>
          <t>8 месяцев</t>
        </is>
      </c>
      <c r="F338" s="97" t="n">
        <v>35</v>
      </c>
      <c r="G338" s="468">
        <f>IFERROR(SUMIF(Лист1!$A:$A,Лист3!$A338,Лист1!K:K)/$F338,0)</f>
        <v/>
      </c>
      <c r="H338" s="468">
        <f>IFERROR(SUMIF(Лист1!$A:$A,Лист3!$A338,Лист1!L:L)/$F338,0)</f>
        <v/>
      </c>
      <c r="I338" s="468">
        <f>IFERROR(SUMIF(Лист1!$A:$A,Лист3!$A338,Лист1!M:M)/$F338,0)</f>
        <v/>
      </c>
      <c r="J338" s="468">
        <f>IFERROR(SUMIF(Лист1!$A:$A,Лист3!$A338,Лист1!N:N)/$F338,0)</f>
        <v/>
      </c>
      <c r="K338" s="468">
        <f>IFERROR(SUMIF(Лист1!$A:$A,Лист3!$A338,Лист1!O:O)/$F338,0)</f>
        <v/>
      </c>
      <c r="L338" s="468">
        <f>IFERROR(SUMIF(Лист1!$A:$A,Лист3!$A338,Лист1!P:P)/$F338,0)</f>
        <v/>
      </c>
    </row>
    <row r="339" customFormat="1" s="144">
      <c r="A339" s="338" t="inlineStr">
        <is>
          <t>E-1HR-169-P13-X00-Y18</t>
        </is>
      </c>
      <c r="B339" s="675" t="inlineStr">
        <is>
          <t>Чипсы картофельные со вкусом краба ТМ "КЛАЦ-КЛАЦ" Пакет 130 г  УП18</t>
        </is>
      </c>
      <c r="C339" s="305" t="inlineStr">
        <is>
          <t>130 гр</t>
        </is>
      </c>
      <c r="D339" s="276" t="n">
        <v>18</v>
      </c>
      <c r="E339" s="97" t="inlineStr">
        <is>
          <t>8 месяцев</t>
        </is>
      </c>
      <c r="F339" s="97" t="n">
        <v>28</v>
      </c>
      <c r="G339" s="468">
        <f>IFERROR(SUMIF(Лист1!$A:$A,Лист3!$A339,Лист1!K:K)/$F339,0)</f>
        <v/>
      </c>
      <c r="H339" s="468">
        <f>IFERROR(SUMIF(Лист1!$A:$A,Лист3!$A339,Лист1!L:L)/$F339,0)</f>
        <v/>
      </c>
      <c r="I339" s="468">
        <f>IFERROR(SUMIF(Лист1!$A:$A,Лист3!$A339,Лист1!M:M)/$F339,0)</f>
        <v/>
      </c>
      <c r="J339" s="468">
        <f>IFERROR(SUMIF(Лист1!$A:$A,Лист3!$A339,Лист1!N:N)/$F339,0)</f>
        <v/>
      </c>
      <c r="K339" s="468">
        <f>IFERROR(SUMIF(Лист1!$A:$A,Лист3!$A339,Лист1!O:O)/$F339,0)</f>
        <v/>
      </c>
      <c r="L339" s="468">
        <f>IFERROR(SUMIF(Лист1!$A:$A,Лист3!$A339,Лист1!P:P)/$F339,0)</f>
        <v/>
      </c>
    </row>
    <row r="340" customFormat="1" s="144">
      <c r="A340" s="338" t="inlineStr">
        <is>
          <t>E-1HR-170-P05-X00-Y42</t>
        </is>
      </c>
      <c r="B340" s="675" t="inlineStr">
        <is>
          <t>Чипсы картофельные рифленые "КЛАЦ-КЛАЦ"со вкусом сметаны и лука пакет 50 г</t>
        </is>
      </c>
      <c r="C340" s="305" t="inlineStr">
        <is>
          <t xml:space="preserve">50 г </t>
        </is>
      </c>
      <c r="D340" s="276" t="n">
        <v>42</v>
      </c>
      <c r="E340" s="97" t="inlineStr">
        <is>
          <t>8 месяцев</t>
        </is>
      </c>
      <c r="F340" s="97" t="n">
        <v>35</v>
      </c>
      <c r="G340" s="468">
        <f>IFERROR(SUMIF(Лист1!$A:$A,Лист3!$A340,Лист1!K:K)/$F340,0)</f>
        <v/>
      </c>
      <c r="H340" s="468">
        <f>IFERROR(SUMIF(Лист1!$A:$A,Лист3!$A340,Лист1!L:L)/$F340,0)</f>
        <v/>
      </c>
      <c r="I340" s="468">
        <f>IFERROR(SUMIF(Лист1!$A:$A,Лист3!$A340,Лист1!M:M)/$F340,0)</f>
        <v/>
      </c>
      <c r="J340" s="468">
        <f>IFERROR(SUMIF(Лист1!$A:$A,Лист3!$A340,Лист1!N:N)/$F340,0)</f>
        <v/>
      </c>
      <c r="K340" s="468">
        <f>IFERROR(SUMIF(Лист1!$A:$A,Лист3!$A340,Лист1!O:O)/$F340,0)</f>
        <v/>
      </c>
      <c r="L340" s="468">
        <f>IFERROR(SUMIF(Лист1!$A:$A,Лист3!$A340,Лист1!P:P)/$F340,0)</f>
        <v/>
      </c>
    </row>
    <row r="341" customFormat="1" s="144">
      <c r="A341" s="338" t="inlineStr">
        <is>
          <t>E-1HR-170-P80-X00-Y18</t>
        </is>
      </c>
      <c r="B341" s="675" t="inlineStr">
        <is>
          <t>Чипсы картофельные рифленые "КЛАЦ-КЛАЦ"со вкусом сметаны и лука пакет 80 г</t>
        </is>
      </c>
      <c r="C341" s="305" t="inlineStr">
        <is>
          <t>80 г</t>
        </is>
      </c>
      <c r="D341" s="276" t="n">
        <v>18</v>
      </c>
      <c r="E341" s="97" t="inlineStr">
        <is>
          <t>8 месяцев</t>
        </is>
      </c>
      <c r="F341" s="97" t="n">
        <v>36</v>
      </c>
      <c r="G341" s="468">
        <f>IFERROR(SUMIF(Лист1!$A:$A,Лист3!$A341,Лист1!K:K)/$F341,0)</f>
        <v/>
      </c>
      <c r="H341" s="468">
        <f>IFERROR(SUMIF(Лист1!$A:$A,Лист3!$A341,Лист1!L:L)/$F341,0)</f>
        <v/>
      </c>
      <c r="I341" s="468">
        <f>IFERROR(SUMIF(Лист1!$A:$A,Лист3!$A341,Лист1!M:M)/$F341,0)</f>
        <v/>
      </c>
      <c r="J341" s="468">
        <f>IFERROR(SUMIF(Лист1!$A:$A,Лист3!$A341,Лист1!N:N)/$F341,0)</f>
        <v/>
      </c>
      <c r="K341" s="468">
        <f>IFERROR(SUMIF(Лист1!$A:$A,Лист3!$A341,Лист1!O:O)/$F341,0)</f>
        <v/>
      </c>
      <c r="L341" s="468">
        <f>IFERROR(SUMIF(Лист1!$A:$A,Лист3!$A341,Лист1!P:P)/$F341,0)</f>
        <v/>
      </c>
    </row>
    <row r="342" customFormat="1" s="144">
      <c r="A342" s="338" t="inlineStr">
        <is>
          <t>E-1HR-170-P13-X00-Y18</t>
        </is>
      </c>
      <c r="B342" s="675" t="inlineStr">
        <is>
          <t>Чипсы картофельные со вкусом сметаны и лука ТМ "КЛАЦ-КЛАЦ" Пакет 130 г  УП18</t>
        </is>
      </c>
      <c r="C342" s="305" t="inlineStr">
        <is>
          <t>130 гр</t>
        </is>
      </c>
      <c r="D342" s="276" t="n">
        <v>18</v>
      </c>
      <c r="E342" s="97" t="inlineStr">
        <is>
          <t>8 месяцев</t>
        </is>
      </c>
      <c r="F342" s="97" t="n">
        <v>28</v>
      </c>
      <c r="G342" s="468">
        <f>IFERROR(SUMIF(Лист1!$A:$A,Лист3!$A342,Лист1!K:K)/$F342,0)</f>
        <v/>
      </c>
      <c r="H342" s="468">
        <f>IFERROR(SUMIF(Лист1!$A:$A,Лист3!$A342,Лист1!L:L)/$F342,0)</f>
        <v/>
      </c>
      <c r="I342" s="468">
        <f>IFERROR(SUMIF(Лист1!$A:$A,Лист3!$A342,Лист1!M:M)/$F342,0)</f>
        <v/>
      </c>
      <c r="J342" s="468">
        <f>IFERROR(SUMIF(Лист1!$A:$A,Лист3!$A342,Лист1!N:N)/$F342,0)</f>
        <v/>
      </c>
      <c r="K342" s="468">
        <f>IFERROR(SUMIF(Лист1!$A:$A,Лист3!$A342,Лист1!O:O)/$F342,0)</f>
        <v/>
      </c>
      <c r="L342" s="468">
        <f>IFERROR(SUMIF(Лист1!$A:$A,Лист3!$A342,Лист1!P:P)/$F342,0)</f>
        <v/>
      </c>
    </row>
    <row r="343" customFormat="1" s="144">
      <c r="A343" s="338" t="inlineStr">
        <is>
          <t>E-1HR-765-P13-X00-Y18</t>
        </is>
      </c>
      <c r="B343" s="675" t="inlineStr">
        <is>
          <t>Чипсы картофельные со вкусом кетчупа ТМ "КЛАЦ-КЛАЦ" Пакет 130 г  УП18</t>
        </is>
      </c>
      <c r="C343" s="305" t="inlineStr">
        <is>
          <t>130 гр</t>
        </is>
      </c>
      <c r="D343" s="276" t="n">
        <v>18</v>
      </c>
      <c r="E343" s="97" t="inlineStr">
        <is>
          <t>8 месяцев</t>
        </is>
      </c>
      <c r="F343" s="97" t="n">
        <v>28</v>
      </c>
      <c r="G343" s="468">
        <f>IFERROR(SUMIF(Лист1!$A:$A,Лист3!$A343,Лист1!K:K)/$F343,0)</f>
        <v/>
      </c>
      <c r="H343" s="468">
        <f>IFERROR(SUMIF(Лист1!$A:$A,Лист3!$A343,Лист1!L:L)/$F343,0)</f>
        <v/>
      </c>
      <c r="I343" s="468">
        <f>IFERROR(SUMIF(Лист1!$A:$A,Лист3!$A343,Лист1!M:M)/$F343,0)</f>
        <v/>
      </c>
      <c r="J343" s="468">
        <f>IFERROR(SUMIF(Лист1!$A:$A,Лист3!$A343,Лист1!N:N)/$F343,0)</f>
        <v/>
      </c>
      <c r="K343" s="468">
        <f>IFERROR(SUMIF(Лист1!$A:$A,Лист3!$A343,Лист1!O:O)/$F343,0)</f>
        <v/>
      </c>
      <c r="L343" s="468">
        <f>IFERROR(SUMIF(Лист1!$A:$A,Лист3!$A343,Лист1!P:P)/$F343,0)</f>
        <v/>
      </c>
    </row>
    <row r="344" customFormat="1" s="144">
      <c r="A344" s="338" t="inlineStr">
        <is>
          <t>E-1HR-171-P05-X00-Y42</t>
        </is>
      </c>
      <c r="B344" s="675" t="inlineStr">
        <is>
          <t>Чипсы картофельные "КЛАЦ-КЛАЦ" со вкусом сыра 50 г</t>
        </is>
      </c>
      <c r="C344" s="305" t="inlineStr">
        <is>
          <t xml:space="preserve">50 г </t>
        </is>
      </c>
      <c r="D344" s="276" t="n">
        <v>42</v>
      </c>
      <c r="E344" s="97" t="inlineStr">
        <is>
          <t>8 месяцев</t>
        </is>
      </c>
      <c r="F344" s="97" t="n">
        <v>35</v>
      </c>
      <c r="G344" s="468">
        <f>IFERROR(SUMIF(Лист1!$A:$A,Лист3!$A344,Лист1!K:K)/$F344,0)</f>
        <v/>
      </c>
      <c r="H344" s="468">
        <f>IFERROR(SUMIF(Лист1!$A:$A,Лист3!$A344,Лист1!L:L)/$F344,0)</f>
        <v/>
      </c>
      <c r="I344" s="468">
        <f>IFERROR(SUMIF(Лист1!$A:$A,Лист3!$A344,Лист1!M:M)/$F344,0)</f>
        <v/>
      </c>
      <c r="J344" s="468">
        <f>IFERROR(SUMIF(Лист1!$A:$A,Лист3!$A344,Лист1!N:N)/$F344,0)</f>
        <v/>
      </c>
      <c r="K344" s="468">
        <f>IFERROR(SUMIF(Лист1!$A:$A,Лист3!$A344,Лист1!O:O)/$F344,0)</f>
        <v/>
      </c>
      <c r="L344" s="468">
        <f>IFERROR(SUMIF(Лист1!$A:$A,Лист3!$A344,Лист1!P:P)/$F344,0)</f>
        <v/>
      </c>
    </row>
    <row r="345" customFormat="1" s="144">
      <c r="A345" s="338" t="inlineStr">
        <is>
          <t>E-1HR-633-P80-X00-Y18</t>
        </is>
      </c>
      <c r="B345" s="675" t="inlineStr">
        <is>
          <t>Чипсы картофельные Махеевъ со вкусом краба Пакет 80 г  УП18</t>
        </is>
      </c>
      <c r="C345" s="305" t="inlineStr">
        <is>
          <t>80 г</t>
        </is>
      </c>
      <c r="D345" s="276" t="n">
        <v>18</v>
      </c>
      <c r="E345" s="97" t="inlineStr">
        <is>
          <t>8 месяцев</t>
        </is>
      </c>
      <c r="F345" s="97" t="n">
        <v>36</v>
      </c>
      <c r="G345" s="468">
        <f>IFERROR(SUMIF(Лист1!$A:$A,Лист3!$A345,Лист1!K:K)/$F345,0)</f>
        <v/>
      </c>
      <c r="H345" s="468">
        <f>IFERROR(SUMIF(Лист1!$A:$A,Лист3!$A345,Лист1!L:L)/$F345,0)</f>
        <v/>
      </c>
      <c r="I345" s="468">
        <f>IFERROR(SUMIF(Лист1!$A:$A,Лист3!$A345,Лист1!M:M)/$F345,0)</f>
        <v/>
      </c>
      <c r="J345" s="468">
        <f>IFERROR(SUMIF(Лист1!$A:$A,Лист3!$A345,Лист1!N:N)/$F345,0)</f>
        <v/>
      </c>
      <c r="K345" s="468">
        <f>IFERROR(SUMIF(Лист1!$A:$A,Лист3!$A345,Лист1!O:O)/$F345,0)</f>
        <v/>
      </c>
      <c r="L345" s="468">
        <f>IFERROR(SUMIF(Лист1!$A:$A,Лист3!$A345,Лист1!P:P)/$F345,0)</f>
        <v/>
      </c>
    </row>
    <row r="346" customFormat="1" s="144">
      <c r="A346" s="338" t="inlineStr">
        <is>
          <t>E-1HR-633-P13-X00-Y18</t>
        </is>
      </c>
      <c r="B346" s="675" t="inlineStr">
        <is>
          <t>Чипсы картофельные Махеевъ со вкусом краба Пакет 130 г  УП18</t>
        </is>
      </c>
      <c r="C346" s="305" t="inlineStr">
        <is>
          <t>130 гр</t>
        </is>
      </c>
      <c r="D346" s="276" t="n">
        <v>18</v>
      </c>
      <c r="E346" s="97" t="inlineStr">
        <is>
          <t>8 месяцев</t>
        </is>
      </c>
      <c r="F346" s="97" t="n">
        <v>28</v>
      </c>
      <c r="G346" s="468">
        <f>IFERROR(SUMIF(Лист1!$A:$A,Лист3!$A346,Лист1!K:K)/$F346,0)</f>
        <v/>
      </c>
      <c r="H346" s="468">
        <f>IFERROR(SUMIF(Лист1!$A:$A,Лист3!$A346,Лист1!L:L)/$F346,0)</f>
        <v/>
      </c>
      <c r="I346" s="468">
        <f>IFERROR(SUMIF(Лист1!$A:$A,Лист3!$A346,Лист1!M:M)/$F346,0)</f>
        <v/>
      </c>
      <c r="J346" s="468">
        <f>IFERROR(SUMIF(Лист1!$A:$A,Лист3!$A346,Лист1!N:N)/$F346,0)</f>
        <v/>
      </c>
      <c r="K346" s="468">
        <f>IFERROR(SUMIF(Лист1!$A:$A,Лист3!$A346,Лист1!O:O)/$F346,0)</f>
        <v/>
      </c>
      <c r="L346" s="468">
        <f>IFERROR(SUMIF(Лист1!$A:$A,Лист3!$A346,Лист1!P:P)/$F346,0)</f>
        <v/>
      </c>
    </row>
    <row r="347" customFormat="1" s="144">
      <c r="A347" s="338" t="inlineStr">
        <is>
          <t>E-1HR-744-P80-X00-Y18</t>
        </is>
      </c>
      <c r="B347" s="675" t="inlineStr">
        <is>
          <t>Чипсы картофельные Махеевъ со вкусом сыра Пакет 80 г  УП18</t>
        </is>
      </c>
      <c r="C347" s="305" t="inlineStr">
        <is>
          <t>80 г</t>
        </is>
      </c>
      <c r="D347" s="276" t="n">
        <v>18</v>
      </c>
      <c r="E347" s="97" t="inlineStr">
        <is>
          <t>8 месяцев</t>
        </is>
      </c>
      <c r="F347" s="97" t="n">
        <v>36</v>
      </c>
      <c r="G347" s="468">
        <f>IFERROR(SUMIF(Лист1!$A:$A,Лист3!$A347,Лист1!K:K)/$F347,0)</f>
        <v/>
      </c>
      <c r="H347" s="468">
        <f>IFERROR(SUMIF(Лист1!$A:$A,Лист3!$A347,Лист1!L:L)/$F347,0)</f>
        <v/>
      </c>
      <c r="I347" s="468">
        <f>IFERROR(SUMIF(Лист1!$A:$A,Лист3!$A347,Лист1!M:M)/$F347,0)</f>
        <v/>
      </c>
      <c r="J347" s="468">
        <f>IFERROR(SUMIF(Лист1!$A:$A,Лист3!$A347,Лист1!N:N)/$F347,0)</f>
        <v/>
      </c>
      <c r="K347" s="468">
        <f>IFERROR(SUMIF(Лист1!$A:$A,Лист3!$A347,Лист1!O:O)/$F347,0)</f>
        <v/>
      </c>
      <c r="L347" s="468">
        <f>IFERROR(SUMIF(Лист1!$A:$A,Лист3!$A347,Лист1!P:P)/$F347,0)</f>
        <v/>
      </c>
    </row>
    <row r="348" customFormat="1" s="144">
      <c r="A348" s="338" t="inlineStr">
        <is>
          <t>E-1HR-745-P80-X00-Y18</t>
        </is>
      </c>
      <c r="B348" s="675" t="inlineStr">
        <is>
          <t>Чипсы картофельные Махеевъ со вкусом паприки Пакет 80 г  УП18</t>
        </is>
      </c>
      <c r="C348" s="305" t="inlineStr">
        <is>
          <t>80 г</t>
        </is>
      </c>
      <c r="D348" s="276" t="n">
        <v>18</v>
      </c>
      <c r="E348" s="97" t="inlineStr">
        <is>
          <t>8 месяцев</t>
        </is>
      </c>
      <c r="F348" s="97" t="n">
        <v>36</v>
      </c>
      <c r="G348" s="468">
        <f>IFERROR(SUMIF(Лист1!$A:$A,Лист3!$A348,Лист1!K:K)/$F348,0)</f>
        <v/>
      </c>
      <c r="H348" s="468">
        <f>IFERROR(SUMIF(Лист1!$A:$A,Лист3!$A348,Лист1!L:L)/$F348,0)</f>
        <v/>
      </c>
      <c r="I348" s="468">
        <f>IFERROR(SUMIF(Лист1!$A:$A,Лист3!$A348,Лист1!M:M)/$F348,0)</f>
        <v/>
      </c>
      <c r="J348" s="468">
        <f>IFERROR(SUMIF(Лист1!$A:$A,Лист3!$A348,Лист1!N:N)/$F348,0)</f>
        <v/>
      </c>
      <c r="K348" s="468">
        <f>IFERROR(SUMIF(Лист1!$A:$A,Лист3!$A348,Лист1!O:O)/$F348,0)</f>
        <v/>
      </c>
      <c r="L348" s="468">
        <f>IFERROR(SUMIF(Лист1!$A:$A,Лист3!$A348,Лист1!P:P)/$F348,0)</f>
        <v/>
      </c>
    </row>
    <row r="349" customFormat="1" s="144">
      <c r="A349" s="338" t="inlineStr">
        <is>
          <t>E-1HR-764-P80-X00-Y18</t>
        </is>
      </c>
      <c r="B349" s="675" t="inlineStr">
        <is>
          <t>Чипсы картофельные Махеевъ со вкусом ребрышек гриль Пакет 80 г  УП18</t>
        </is>
      </c>
      <c r="C349" s="305" t="inlineStr">
        <is>
          <t>80 г</t>
        </is>
      </c>
      <c r="D349" s="276" t="n">
        <v>18</v>
      </c>
      <c r="E349" s="97" t="inlineStr">
        <is>
          <t>8 месяцев</t>
        </is>
      </c>
      <c r="F349" s="97" t="n">
        <v>36</v>
      </c>
      <c r="G349" s="468">
        <f>IFERROR(SUMIF(Лист1!$A:$A,Лист3!$A349,Лист1!K:K)/$F349,0)</f>
        <v/>
      </c>
      <c r="H349" s="468">
        <f>IFERROR(SUMIF(Лист1!$A:$A,Лист3!$A349,Лист1!L:L)/$F349,0)</f>
        <v/>
      </c>
      <c r="I349" s="468">
        <f>IFERROR(SUMIF(Лист1!$A:$A,Лист3!$A349,Лист1!M:M)/$F349,0)</f>
        <v/>
      </c>
      <c r="J349" s="468">
        <f>IFERROR(SUMIF(Лист1!$A:$A,Лист3!$A349,Лист1!N:N)/$F349,0)</f>
        <v/>
      </c>
      <c r="K349" s="468">
        <f>IFERROR(SUMIF(Лист1!$A:$A,Лист3!$A349,Лист1!O:O)/$F349,0)</f>
        <v/>
      </c>
      <c r="L349" s="468">
        <f>IFERROR(SUMIF(Лист1!$A:$A,Лист3!$A349,Лист1!P:P)/$F349,0)</f>
        <v/>
      </c>
    </row>
    <row r="350" customFormat="1" s="144">
      <c r="A350" s="338" t="inlineStr">
        <is>
          <t>E-1HR-632-P80-X00-Y18</t>
        </is>
      </c>
      <c r="B350" s="675" t="inlineStr">
        <is>
          <t>Чипсы картофельные Махеевъ со вкусом сметаны и лука Пакет 80 г  УП18</t>
        </is>
      </c>
      <c r="C350" s="305" t="inlineStr">
        <is>
          <t>80 г</t>
        </is>
      </c>
      <c r="D350" s="276" t="n">
        <v>18</v>
      </c>
      <c r="E350" s="97" t="inlineStr">
        <is>
          <t>8 месяцев</t>
        </is>
      </c>
      <c r="F350" s="97" t="n">
        <v>36</v>
      </c>
      <c r="G350" s="468">
        <f>IFERROR(SUMIF(Лист1!$A:$A,Лист3!$A350,Лист1!K:K)/$F350,0)</f>
        <v/>
      </c>
      <c r="H350" s="468">
        <f>IFERROR(SUMIF(Лист1!$A:$A,Лист3!$A350,Лист1!L:L)/$F350,0)</f>
        <v/>
      </c>
      <c r="I350" s="468">
        <f>IFERROR(SUMIF(Лист1!$A:$A,Лист3!$A350,Лист1!M:M)/$F350,0)</f>
        <v/>
      </c>
      <c r="J350" s="468">
        <f>IFERROR(SUMIF(Лист1!$A:$A,Лист3!$A350,Лист1!N:N)/$F350,0)</f>
        <v/>
      </c>
      <c r="K350" s="468">
        <f>IFERROR(SUMIF(Лист1!$A:$A,Лист3!$A350,Лист1!O:O)/$F350,0)</f>
        <v/>
      </c>
      <c r="L350" s="468">
        <f>IFERROR(SUMIF(Лист1!$A:$A,Лист3!$A350,Лист1!P:P)/$F350,0)</f>
        <v/>
      </c>
    </row>
    <row r="351" customFormat="1" s="144">
      <c r="A351" s="338" t="inlineStr">
        <is>
          <t>E-1HR-632-P13-X00-Y18</t>
        </is>
      </c>
      <c r="B351" s="675" t="inlineStr">
        <is>
          <t>Чипсы картофельные Махеевъ со вкусом сметаны и лука Пакет 130 г  УП18</t>
        </is>
      </c>
      <c r="C351" s="305" t="inlineStr">
        <is>
          <t>130 гр</t>
        </is>
      </c>
      <c r="D351" s="276" t="n">
        <v>18</v>
      </c>
      <c r="E351" s="97" t="inlineStr">
        <is>
          <t>8 месяцев</t>
        </is>
      </c>
      <c r="F351" s="97" t="n">
        <v>28</v>
      </c>
      <c r="G351" s="468">
        <f>IFERROR(SUMIF(Лист1!$A:$A,Лист3!$A351,Лист1!K:K)/$F351,0)</f>
        <v/>
      </c>
      <c r="H351" s="468">
        <f>IFERROR(SUMIF(Лист1!$A:$A,Лист3!$A351,Лист1!L:L)/$F351,0)</f>
        <v/>
      </c>
      <c r="I351" s="468">
        <f>IFERROR(SUMIF(Лист1!$A:$A,Лист3!$A351,Лист1!M:M)/$F351,0)</f>
        <v/>
      </c>
      <c r="J351" s="468">
        <f>IFERROR(SUMIF(Лист1!$A:$A,Лист3!$A351,Лист1!N:N)/$F351,0)</f>
        <v/>
      </c>
      <c r="K351" s="468">
        <f>IFERROR(SUMIF(Лист1!$A:$A,Лист3!$A351,Лист1!O:O)/$F351,0)</f>
        <v/>
      </c>
      <c r="L351" s="468">
        <f>IFERROR(SUMIF(Лист1!$A:$A,Лист3!$A351,Лист1!P:P)/$F351,0)</f>
        <v/>
      </c>
    </row>
    <row r="352" customFormat="1" s="144">
      <c r="A352" s="338" t="n"/>
      <c r="B352" s="675" t="n"/>
      <c r="C352" s="305" t="n"/>
      <c r="D352" s="276" t="n"/>
      <c r="E352" s="97" t="n"/>
      <c r="F352" s="97" t="n"/>
      <c r="G352" s="468">
        <f>IFERROR(SUMIF(Лист1!$A:$A,Лист3!$A352,Лист1!K:K)/$F352,0)</f>
        <v/>
      </c>
      <c r="H352" s="468">
        <f>IFERROR(SUMIF(Лист1!$A:$A,Лист3!$A352,Лист1!L:L)/$F352,0)</f>
        <v/>
      </c>
      <c r="I352" s="468">
        <f>IFERROR(SUMIF(Лист1!$A:$A,Лист3!$A352,Лист1!M:M)/$F352,0)</f>
        <v/>
      </c>
      <c r="J352" s="468">
        <f>IFERROR(SUMIF(Лист1!$A:$A,Лист3!$A352,Лист1!N:N)/$F352,0)</f>
        <v/>
      </c>
      <c r="K352" s="468">
        <f>IFERROR(SUMIF(Лист1!$A:$A,Лист3!$A352,Лист1!O:O)/$F352,0)</f>
        <v/>
      </c>
      <c r="L352" s="468">
        <f>IFERROR(SUMIF(Лист1!$A:$A,Лист3!$A352,Лист1!P:P)/$F352,0)</f>
        <v/>
      </c>
    </row>
    <row r="353" customFormat="1" s="144">
      <c r="A353" s="338" t="inlineStr">
        <is>
          <t>E-1SM-300-P70-X00-Y50</t>
        </is>
      </c>
      <c r="B353" s="675" t="inlineStr">
        <is>
          <t>Семена подсолнечника жареные "Просто семечки"</t>
        </is>
      </c>
      <c r="C353" s="305" t="inlineStr">
        <is>
          <t>70 г</t>
        </is>
      </c>
      <c r="D353" s="276" t="n">
        <v>50</v>
      </c>
      <c r="E353" s="97" t="inlineStr">
        <is>
          <t>4 месяца</t>
        </is>
      </c>
      <c r="F353" s="97" t="n">
        <v>72</v>
      </c>
      <c r="G353" s="468">
        <f>IFERROR(SUMIF(Лист1!$A:$A,Лист3!$A353,Лист1!K:K)/$F353,0)</f>
        <v/>
      </c>
      <c r="H353" s="468">
        <f>IFERROR(SUMIF(Лист1!$A:$A,Лист3!$A353,Лист1!L:L)/$F353,0)</f>
        <v/>
      </c>
      <c r="I353" s="468">
        <f>IFERROR(SUMIF(Лист1!$A:$A,Лист3!$A353,Лист1!M:M)/$F353,0)</f>
        <v/>
      </c>
      <c r="J353" s="468">
        <f>IFERROR(SUMIF(Лист1!$A:$A,Лист3!$A353,Лист1!N:N)/$F353,0)</f>
        <v/>
      </c>
      <c r="K353" s="468">
        <f>IFERROR(SUMIF(Лист1!$A:$A,Лист3!$A353,Лист1!O:O)/$F353,0)</f>
        <v/>
      </c>
      <c r="L353" s="468">
        <f>IFERROR(SUMIF(Лист1!$A:$A,Лист3!$A353,Лист1!P:P)/$F353,0)</f>
        <v/>
      </c>
    </row>
    <row r="354" customFormat="1" s="144">
      <c r="A354" s="338" t="inlineStr">
        <is>
          <t>E-1SM-300-P14-X00-Y30</t>
        </is>
      </c>
      <c r="B354" s="675" t="inlineStr">
        <is>
          <t>Семена подсолнечника жареные "Просто семечки"</t>
        </is>
      </c>
      <c r="C354" s="305" t="inlineStr">
        <is>
          <t>140 г</t>
        </is>
      </c>
      <c r="D354" s="183" t="n">
        <v>30</v>
      </c>
      <c r="E354" s="97" t="inlineStr">
        <is>
          <t>4 месяца</t>
        </is>
      </c>
      <c r="F354" s="97" t="n">
        <v>72</v>
      </c>
      <c r="G354" s="468">
        <f>IFERROR(SUMIF(Лист1!$A:$A,Лист3!$A354,Лист1!K:K)/$F354,0)</f>
        <v/>
      </c>
      <c r="H354" s="468">
        <f>IFERROR(SUMIF(Лист1!$A:$A,Лист3!$A354,Лист1!L:L)/$F354,0)</f>
        <v/>
      </c>
      <c r="I354" s="468">
        <f>IFERROR(SUMIF(Лист1!$A:$A,Лист3!$A354,Лист1!M:M)/$F354,0)</f>
        <v/>
      </c>
      <c r="J354" s="468">
        <f>IFERROR(SUMIF(Лист1!$A:$A,Лист3!$A354,Лист1!N:N)/$F354,0)</f>
        <v/>
      </c>
      <c r="K354" s="468">
        <f>IFERROR(SUMIF(Лист1!$A:$A,Лист3!$A354,Лист1!O:O)/$F354,0)</f>
        <v/>
      </c>
      <c r="L354" s="468">
        <f>IFERROR(SUMIF(Лист1!$A:$A,Лист3!$A354,Лист1!P:P)/$F354,0)</f>
        <v/>
      </c>
    </row>
    <row r="355" customFormat="1" s="144">
      <c r="A355" s="338" t="inlineStr">
        <is>
          <t>E-1SM-300-P25-X00-Y15</t>
        </is>
      </c>
      <c r="B355" s="675" t="inlineStr">
        <is>
          <t>Семена подсолнечника жареные "Просто семечки"</t>
        </is>
      </c>
      <c r="C355" s="305" t="inlineStr">
        <is>
          <t>250 г</t>
        </is>
      </c>
      <c r="D355" s="183" t="n">
        <v>15</v>
      </c>
      <c r="E355" s="97" t="inlineStr">
        <is>
          <t>4 месяца</t>
        </is>
      </c>
      <c r="F355" s="97" t="n">
        <v>80</v>
      </c>
      <c r="G355" s="468">
        <f>IFERROR(SUMIF(Лист1!$A:$A,Лист3!$A355,Лист1!K:K)/$F355,0)</f>
        <v/>
      </c>
      <c r="H355" s="468">
        <f>IFERROR(SUMIF(Лист1!$A:$A,Лист3!$A355,Лист1!L:L)/$F355,0)</f>
        <v/>
      </c>
      <c r="I355" s="468">
        <f>IFERROR(SUMIF(Лист1!$A:$A,Лист3!$A355,Лист1!M:M)/$F355,0)</f>
        <v/>
      </c>
      <c r="J355" s="468">
        <f>IFERROR(SUMIF(Лист1!$A:$A,Лист3!$A355,Лист1!N:N)/$F355,0)</f>
        <v/>
      </c>
      <c r="K355" s="468">
        <f>IFERROR(SUMIF(Лист1!$A:$A,Лист3!$A355,Лист1!O:O)/$F355,0)</f>
        <v/>
      </c>
      <c r="L355" s="468">
        <f>IFERROR(SUMIF(Лист1!$A:$A,Лист3!$A355,Лист1!P:P)/$F355,0)</f>
        <v/>
      </c>
    </row>
    <row r="356" customFormat="1" s="144">
      <c r="A356" s="338" t="inlineStr">
        <is>
          <t>E-1SM-492-P14-X00-Y36</t>
        </is>
      </c>
      <c r="B356" s="675" t="inlineStr">
        <is>
          <t>Семена подсолнечника жареные "КЛАЦ-КЛАЦ" Пакет 140 г</t>
        </is>
      </c>
      <c r="C356" s="305" t="inlineStr">
        <is>
          <t>140 г</t>
        </is>
      </c>
      <c r="D356" s="183" t="n">
        <v>36</v>
      </c>
      <c r="E356" s="97" t="inlineStr">
        <is>
          <t>4 месяца</t>
        </is>
      </c>
      <c r="F356" s="97" t="n">
        <v>50</v>
      </c>
      <c r="G356" s="468">
        <f>IFERROR(SUMIF(Лист1!$A:$A,Лист3!$A356,Лист1!K:K)/$F356,0)</f>
        <v/>
      </c>
      <c r="H356" s="468">
        <f>IFERROR(SUMIF(Лист1!$A:$A,Лист3!$A356,Лист1!L:L)/$F356,0)</f>
        <v/>
      </c>
      <c r="I356" s="468">
        <f>IFERROR(SUMIF(Лист1!$A:$A,Лист3!$A356,Лист1!M:M)/$F356,0)</f>
        <v/>
      </c>
      <c r="J356" s="468">
        <f>IFERROR(SUMIF(Лист1!$A:$A,Лист3!$A356,Лист1!N:N)/$F356,0)</f>
        <v/>
      </c>
      <c r="K356" s="468">
        <f>IFERROR(SUMIF(Лист1!$A:$A,Лист3!$A356,Лист1!O:O)/$F356,0)</f>
        <v/>
      </c>
      <c r="L356" s="468">
        <f>IFERROR(SUMIF(Лист1!$A:$A,Лист3!$A356,Лист1!P:P)/$F356,0)</f>
        <v/>
      </c>
    </row>
    <row r="357" customFormat="1" s="144">
      <c r="A357" s="338" t="inlineStr">
        <is>
          <t>E-1SM-492-P40-X00-Y13</t>
        </is>
      </c>
      <c r="B357" s="675" t="inlineStr">
        <is>
          <t>Семена подсолнечника жареные "КЛАЦ-КЛАЦ" Пакет 400 г  УП13</t>
        </is>
      </c>
      <c r="C357" s="305" t="inlineStr">
        <is>
          <t>400г</t>
        </is>
      </c>
      <c r="D357" s="183" t="n">
        <v>13</v>
      </c>
      <c r="E357" s="97" t="inlineStr">
        <is>
          <t>4 месяца</t>
        </is>
      </c>
      <c r="F357" s="97" t="n">
        <v>50</v>
      </c>
      <c r="G357" s="468">
        <f>IFERROR(SUMIF(Лист1!$A:$A,Лист3!$A357,Лист1!K:K)/$F357,0)</f>
        <v/>
      </c>
      <c r="H357" s="468">
        <f>IFERROR(SUMIF(Лист1!$A:$A,Лист3!$A357,Лист1!L:L)/$F357,0)</f>
        <v/>
      </c>
      <c r="I357" s="468">
        <f>IFERROR(SUMIF(Лист1!$A:$A,Лист3!$A357,Лист1!M:M)/$F357,0)</f>
        <v/>
      </c>
      <c r="J357" s="468">
        <f>IFERROR(SUMIF(Лист1!$A:$A,Лист3!$A357,Лист1!N:N)/$F357,0)</f>
        <v/>
      </c>
      <c r="K357" s="468">
        <f>IFERROR(SUMIF(Лист1!$A:$A,Лист3!$A357,Лист1!O:O)/$F357,0)</f>
        <v/>
      </c>
      <c r="L357" s="468">
        <f>IFERROR(SUMIF(Лист1!$A:$A,Лист3!$A357,Лист1!P:P)/$F357,0)</f>
        <v/>
      </c>
    </row>
    <row r="358" customFormat="1" s="144">
      <c r="A358" s="338" t="inlineStr">
        <is>
          <t>E-1SM-492-P25-X00-Y21</t>
        </is>
      </c>
      <c r="B358" s="675" t="inlineStr">
        <is>
          <t>Семена подсолнечника жареные "КЛАЦ-КЛАЦ" Пакет 250 г</t>
        </is>
      </c>
      <c r="C358" s="305" t="inlineStr">
        <is>
          <t>250 г</t>
        </is>
      </c>
      <c r="D358" s="183" t="n">
        <v>21</v>
      </c>
      <c r="E358" s="97" t="inlineStr">
        <is>
          <t>4 месяца</t>
        </is>
      </c>
      <c r="F358" s="97" t="n">
        <v>50</v>
      </c>
      <c r="G358" s="468">
        <f>IFERROR(SUMIF(Лист1!$A:$A,Лист3!$A358,Лист1!K:K)/$F358,0)</f>
        <v/>
      </c>
      <c r="H358" s="468">
        <f>IFERROR(SUMIF(Лист1!$A:$A,Лист3!$A358,Лист1!L:L)/$F358,0)</f>
        <v/>
      </c>
      <c r="I358" s="468">
        <f>IFERROR(SUMIF(Лист1!$A:$A,Лист3!$A358,Лист1!M:M)/$F358,0)</f>
        <v/>
      </c>
      <c r="J358" s="468">
        <f>IFERROR(SUMIF(Лист1!$A:$A,Лист3!$A358,Лист1!N:N)/$F358,0)</f>
        <v/>
      </c>
      <c r="K358" s="468">
        <f>IFERROR(SUMIF(Лист1!$A:$A,Лист3!$A358,Лист1!O:O)/$F358,0)</f>
        <v/>
      </c>
      <c r="L358" s="468">
        <f>IFERROR(SUMIF(Лист1!$A:$A,Лист3!$A358,Лист1!P:P)/$F358,0)</f>
        <v/>
      </c>
    </row>
    <row r="359" customFormat="1" s="144">
      <c r="A359" s="770" t="inlineStr">
        <is>
          <t>E-1SM-130-P10-X00-Y40</t>
        </is>
      </c>
      <c r="B359" s="675" t="inlineStr">
        <is>
          <t>"SUPER" семечка комбинированная пленка</t>
        </is>
      </c>
      <c r="C359" s="305" t="inlineStr">
        <is>
          <t>100 г</t>
        </is>
      </c>
      <c r="D359" s="183" t="n">
        <v>40</v>
      </c>
      <c r="E359" s="97" t="inlineStr">
        <is>
          <t>4 месяца</t>
        </is>
      </c>
      <c r="F359" s="97" t="n">
        <v>80</v>
      </c>
      <c r="G359" s="468">
        <f>IFERROR(SUMIF(Лист1!$A:$A,Лист3!$A359,Лист1!K:K)/$F359,0)</f>
        <v/>
      </c>
      <c r="H359" s="468">
        <f>IFERROR(SUMIF(Лист1!$A:$A,Лист3!$A359,Лист1!L:L)/$F359,0)</f>
        <v/>
      </c>
      <c r="I359" s="468">
        <f>IFERROR(SUMIF(Лист1!$A:$A,Лист3!$A359,Лист1!M:M)/$F359,0)</f>
        <v/>
      </c>
      <c r="J359" s="468">
        <f>IFERROR(SUMIF(Лист1!$A:$A,Лист3!$A359,Лист1!N:N)/$F359,0)</f>
        <v/>
      </c>
      <c r="K359" s="468">
        <f>IFERROR(SUMIF(Лист1!$A:$A,Лист3!$A359,Лист1!O:O)/$F359,0)</f>
        <v/>
      </c>
      <c r="L359" s="468">
        <f>IFERROR(SUMIF(Лист1!$A:$A,Лист3!$A359,Лист1!P:P)/$F359,0)</f>
        <v/>
      </c>
    </row>
    <row r="360" ht="13.5" customFormat="1" customHeight="1" s="144" thickBot="1">
      <c r="A360" s="338" t="inlineStr">
        <is>
          <t>E-1SM-130-P20-X00-Y20</t>
        </is>
      </c>
      <c r="B360" s="677" t="inlineStr">
        <is>
          <t>"SUPER" семечка комбинированная пленка</t>
        </is>
      </c>
      <c r="C360" s="555" t="inlineStr">
        <is>
          <t>200 г</t>
        </is>
      </c>
      <c r="D360" s="102" t="n">
        <v>20</v>
      </c>
      <c r="E360" s="94" t="inlineStr">
        <is>
          <t>4 месяца</t>
        </is>
      </c>
      <c r="F360" s="94" t="n">
        <v>80</v>
      </c>
      <c r="G360" s="468">
        <f>IFERROR(SUMIF(Лист1!$A:$A,Лист3!$A360,Лист1!K:K)/$F360,0)</f>
        <v/>
      </c>
      <c r="H360" s="468">
        <f>IFERROR(SUMIF(Лист1!$A:$A,Лист3!$A360,Лист1!L:L)/$F360,0)</f>
        <v/>
      </c>
      <c r="I360" s="468">
        <f>IFERROR(SUMIF(Лист1!$A:$A,Лист3!$A360,Лист1!M:M)/$F360,0)</f>
        <v/>
      </c>
      <c r="J360" s="468">
        <f>IFERROR(SUMIF(Лист1!$A:$A,Лист3!$A360,Лист1!N:N)/$F360,0)</f>
        <v/>
      </c>
      <c r="K360" s="468">
        <f>IFERROR(SUMIF(Лист1!$A:$A,Лист3!$A360,Лист1!O:O)/$F360,0)</f>
        <v/>
      </c>
      <c r="L360" s="468">
        <f>IFERROR(SUMIF(Лист1!$A:$A,Лист3!$A360,Лист1!P:P)/$F360,0)</f>
        <v/>
      </c>
    </row>
    <row r="361" customFormat="1" s="144">
      <c r="A361" s="842" t="n"/>
      <c r="B361" s="845" t="inlineStr">
        <is>
          <t>МАРМЕЛАД НОВИНКА !!!</t>
        </is>
      </c>
      <c r="C361" s="477" t="n"/>
      <c r="D361" s="111" t="n"/>
      <c r="E361" s="131" t="n"/>
      <c r="F361" s="111" t="n"/>
      <c r="G361" s="468">
        <f>IFERROR(SUMIF(Лист1!$A:$A,Лист3!$A361,Лист1!K:K)/$F361,0)</f>
        <v/>
      </c>
      <c r="H361" s="468">
        <f>IFERROR(SUMIF(Лист1!$A:$A,Лист3!$A361,Лист1!L:L)/$F361,0)</f>
        <v/>
      </c>
      <c r="I361" s="468">
        <f>IFERROR(SUMIF(Лист1!$A:$A,Лист3!$A361,Лист1!M:M)/$F361,0)</f>
        <v/>
      </c>
      <c r="J361" s="468">
        <f>IFERROR(SUMIF(Лист1!$A:$A,Лист3!$A361,Лист1!N:N)/$F361,0)</f>
        <v/>
      </c>
      <c r="K361" s="468">
        <f>IFERROR(SUMIF(Лист1!$A:$A,Лист3!$A361,Лист1!O:O)/$F361,0)</f>
        <v/>
      </c>
      <c r="L361" s="468">
        <f>IFERROR(SUMIF(Лист1!$A:$A,Лист3!$A361,Лист1!P:P)/$F361,0)</f>
        <v/>
      </c>
    </row>
    <row r="362" customFormat="1" s="144">
      <c r="A362" s="842" t="inlineStr">
        <is>
          <t>E-3MD-626-L25-X00-Y20</t>
        </is>
      </c>
      <c r="B362" s="843" t="inlineStr">
        <is>
          <t>ESSEN®. Мармелад желейный со вкусами вишни и абрикоса Пакет 250 г  УП20</t>
        </is>
      </c>
      <c r="C362" s="841" t="inlineStr">
        <is>
          <t>250 гр</t>
        </is>
      </c>
      <c r="D362" s="1063" t="n">
        <v>20</v>
      </c>
      <c r="E362" s="536" t="inlineStr">
        <is>
          <t>6 месяцев</t>
        </is>
      </c>
      <c r="F362" s="1063" t="n">
        <v>72</v>
      </c>
      <c r="G362" s="468">
        <f>IFERROR(SUMIF(Лист1!$A:$A,Лист3!$A362,Лист1!K:K)/$F362,0)</f>
        <v/>
      </c>
      <c r="H362" s="468">
        <f>IFERROR(SUMIF(Лист1!$A:$A,Лист3!$A362,Лист1!L:L)/$F362,0)</f>
        <v/>
      </c>
      <c r="I362" s="468">
        <f>IFERROR(SUMIF(Лист1!$A:$A,Лист3!$A362,Лист1!M:M)/$F362,0)</f>
        <v/>
      </c>
      <c r="J362" s="468">
        <f>IFERROR(SUMIF(Лист1!$A:$A,Лист3!$A362,Лист1!N:N)/$F362,0)</f>
        <v/>
      </c>
      <c r="K362" s="468">
        <f>IFERROR(SUMIF(Лист1!$A:$A,Лист3!$A362,Лист1!O:O)/$F362,0)</f>
        <v/>
      </c>
      <c r="L362" s="468">
        <f>IFERROR(SUMIF(Лист1!$A:$A,Лист3!$A362,Лист1!P:P)/$F362,0)</f>
        <v/>
      </c>
    </row>
    <row r="363" customFormat="1" s="144">
      <c r="A363" s="842" t="inlineStr">
        <is>
          <t>E-3MD-625-L25-X00-Y20</t>
        </is>
      </c>
      <c r="B363" s="736" t="inlineStr">
        <is>
          <t>ESSEN®. Мармелад желейный со вкусами лимона и яблока Пакет 250 г  УП20</t>
        </is>
      </c>
      <c r="C363" s="276" t="inlineStr">
        <is>
          <t>250 гр</t>
        </is>
      </c>
      <c r="D363" s="112" t="n">
        <v>20</v>
      </c>
      <c r="E363" s="492" t="inlineStr">
        <is>
          <t>6 месяцев</t>
        </is>
      </c>
      <c r="F363" s="112" t="n">
        <v>72</v>
      </c>
      <c r="G363" s="468">
        <f>IFERROR(SUMIF(Лист1!$A:$A,Лист3!$A363,Лист1!K:K)/$F363,0)</f>
        <v/>
      </c>
      <c r="H363" s="468">
        <f>IFERROR(SUMIF(Лист1!$A:$A,Лист3!$A363,Лист1!L:L)/$F363,0)</f>
        <v/>
      </c>
      <c r="I363" s="468">
        <f>IFERROR(SUMIF(Лист1!$A:$A,Лист3!$A363,Лист1!M:M)/$F363,0)</f>
        <v/>
      </c>
      <c r="J363" s="468">
        <f>IFERROR(SUMIF(Лист1!$A:$A,Лист3!$A363,Лист1!N:N)/$F363,0)</f>
        <v/>
      </c>
      <c r="K363" s="468">
        <f>IFERROR(SUMIF(Лист1!$A:$A,Лист3!$A363,Лист1!O:O)/$F363,0)</f>
        <v/>
      </c>
      <c r="L363" s="468">
        <f>IFERROR(SUMIF(Лист1!$A:$A,Лист3!$A363,Лист1!P:P)/$F363,0)</f>
        <v/>
      </c>
    </row>
    <row r="364" customFormat="1" s="144">
      <c r="A364" s="842" t="inlineStr">
        <is>
          <t>E-3MD-285-P25-X00-Y20</t>
        </is>
      </c>
      <c r="B364" s="843" t="inlineStr">
        <is>
          <t>МАРМЕЛАД ЖЕЛЕЙНЫЙ "ФРУКТОВЫЙ МИКС" ТМ МАХЕЕВЪ</t>
        </is>
      </c>
      <c r="C364" s="841" t="inlineStr">
        <is>
          <t>250 гр</t>
        </is>
      </c>
      <c r="D364" s="1063" t="n">
        <v>20</v>
      </c>
      <c r="E364" s="536" t="inlineStr">
        <is>
          <t>6 месяцев</t>
        </is>
      </c>
      <c r="F364" s="1063" t="n">
        <v>72</v>
      </c>
      <c r="G364" s="468">
        <f>IFERROR(SUMIF(Лист1!$A:$A,Лист3!$A364,Лист1!K:K)/$F364,0)</f>
        <v/>
      </c>
      <c r="H364" s="468">
        <f>IFERROR(SUMIF(Лист1!$A:$A,Лист3!$A364,Лист1!L:L)/$F364,0)</f>
        <v/>
      </c>
      <c r="I364" s="468">
        <f>IFERROR(SUMIF(Лист1!$A:$A,Лист3!$A364,Лист1!M:M)/$F364,0)</f>
        <v/>
      </c>
      <c r="J364" s="468">
        <f>IFERROR(SUMIF(Лист1!$A:$A,Лист3!$A364,Лист1!N:N)/$F364,0)</f>
        <v/>
      </c>
      <c r="K364" s="468">
        <f>IFERROR(SUMIF(Лист1!$A:$A,Лист3!$A364,Лист1!O:O)/$F364,0)</f>
        <v/>
      </c>
      <c r="L364" s="468">
        <f>IFERROR(SUMIF(Лист1!$A:$A,Лист3!$A364,Лист1!P:P)/$F364,0)</f>
        <v/>
      </c>
    </row>
    <row r="365" customFormat="1" s="144">
      <c r="A365" s="842" t="inlineStr">
        <is>
          <t>E-3MD-285-P25-X00-Y10</t>
        </is>
      </c>
      <c r="B365" s="843" t="inlineStr">
        <is>
          <t>МАРМЕЛАД ЖЕЛЕЙНЫЙ "ФРУКТОВЫЙ МИКС" ТМ МАХЕЕВЪ</t>
        </is>
      </c>
      <c r="C365" s="841" t="inlineStr">
        <is>
          <t>250 гр</t>
        </is>
      </c>
      <c r="D365" s="1063" t="n">
        <v>10</v>
      </c>
      <c r="E365" s="492" t="inlineStr">
        <is>
          <t>6 месяцев</t>
        </is>
      </c>
      <c r="F365" s="1063" t="n">
        <v>128</v>
      </c>
      <c r="G365" s="468">
        <f>IFERROR(SUMIF(Лист1!$A:$A,Лист3!$A365,Лист1!K:K)/$F365,0)</f>
        <v/>
      </c>
      <c r="H365" s="468">
        <f>IFERROR(SUMIF(Лист1!$A:$A,Лист3!$A365,Лист1!L:L)/$F365,0)</f>
        <v/>
      </c>
      <c r="I365" s="468">
        <f>IFERROR(SUMIF(Лист1!$A:$A,Лист3!$A365,Лист1!M:M)/$F365,0)</f>
        <v/>
      </c>
      <c r="J365" s="468">
        <f>IFERROR(SUMIF(Лист1!$A:$A,Лист3!$A365,Лист1!N:N)/$F365,0)</f>
        <v/>
      </c>
      <c r="K365" s="468">
        <f>IFERROR(SUMIF(Лист1!$A:$A,Лист3!$A365,Лист1!O:O)/$F365,0)</f>
        <v/>
      </c>
      <c r="L365" s="468">
        <f>IFERROR(SUMIF(Лист1!$A:$A,Лист3!$A365,Лист1!P:P)/$F365,0)</f>
        <v/>
      </c>
    </row>
    <row r="366" customFormat="1" s="144">
      <c r="A366" s="842" t="inlineStr">
        <is>
          <t>E-3MD-287-P25-X00-Y20</t>
        </is>
      </c>
      <c r="B366" s="736" t="inlineStr">
        <is>
          <t>МАРМЕЛАД ЖЕЛЕЙНЫЙ "ЦИТРУСОВЫЙ МИКС" ТМ МАХЕЕВЪ</t>
        </is>
      </c>
      <c r="C366" s="276" t="inlineStr">
        <is>
          <t>250 гр</t>
        </is>
      </c>
      <c r="D366" s="112" t="n">
        <v>20</v>
      </c>
      <c r="E366" s="536" t="inlineStr">
        <is>
          <t>6 месяцев</t>
        </is>
      </c>
      <c r="F366" s="112" t="n">
        <v>72</v>
      </c>
      <c r="G366" s="468">
        <f>IFERROR(SUMIF(Лист1!$A:$A,Лист3!$A366,Лист1!K:K)/$F366,0)</f>
        <v/>
      </c>
      <c r="H366" s="468">
        <f>IFERROR(SUMIF(Лист1!$A:$A,Лист3!$A366,Лист1!L:L)/$F366,0)</f>
        <v/>
      </c>
      <c r="I366" s="468">
        <f>IFERROR(SUMIF(Лист1!$A:$A,Лист3!$A366,Лист1!M:M)/$F366,0)</f>
        <v/>
      </c>
      <c r="J366" s="468">
        <f>IFERROR(SUMIF(Лист1!$A:$A,Лист3!$A366,Лист1!N:N)/$F366,0)</f>
        <v/>
      </c>
      <c r="K366" s="468">
        <f>IFERROR(SUMIF(Лист1!$A:$A,Лист3!$A366,Лист1!O:O)/$F366,0)</f>
        <v/>
      </c>
      <c r="L366" s="468">
        <f>IFERROR(SUMIF(Лист1!$A:$A,Лист3!$A366,Лист1!P:P)/$F366,0)</f>
        <v/>
      </c>
    </row>
    <row r="367" customFormat="1" s="144">
      <c r="A367" s="842" t="inlineStr">
        <is>
          <t>E-3MD-287-P25-X00-Y10</t>
        </is>
      </c>
      <c r="B367" s="736" t="inlineStr">
        <is>
          <t>МАРМЕЛАД ЖЕЛЕЙНЫЙ "ЦИТРУСОВЫЙ МИКС" ТМ МАХЕЕВЪ</t>
        </is>
      </c>
      <c r="C367" s="841" t="inlineStr">
        <is>
          <t>250 гр</t>
        </is>
      </c>
      <c r="D367" s="112" t="n">
        <v>10</v>
      </c>
      <c r="E367" s="492" t="inlineStr">
        <is>
          <t>6 месяцев</t>
        </is>
      </c>
      <c r="F367" s="112" t="n">
        <v>128</v>
      </c>
      <c r="G367" s="468">
        <f>IFERROR(SUMIF(Лист1!$A:$A,Лист3!$A367,Лист1!K:K)/$F367,0)</f>
        <v/>
      </c>
      <c r="H367" s="468">
        <f>IFERROR(SUMIF(Лист1!$A:$A,Лист3!$A367,Лист1!L:L)/$F367,0)</f>
        <v/>
      </c>
      <c r="I367" s="468">
        <f>IFERROR(SUMIF(Лист1!$A:$A,Лист3!$A367,Лист1!M:M)/$F367,0)</f>
        <v/>
      </c>
      <c r="J367" s="468">
        <f>IFERROR(SUMIF(Лист1!$A:$A,Лист3!$A367,Лист1!N:N)/$F367,0)</f>
        <v/>
      </c>
      <c r="K367" s="468">
        <f>IFERROR(SUMIF(Лист1!$A:$A,Лист3!$A367,Лист1!O:O)/$F367,0)</f>
        <v/>
      </c>
      <c r="L367" s="468">
        <f>IFERROR(SUMIF(Лист1!$A:$A,Лист3!$A367,Лист1!P:P)/$F367,0)</f>
        <v/>
      </c>
    </row>
    <row r="368" customFormat="1" s="144">
      <c r="A368" s="842" t="inlineStr">
        <is>
          <t>E-3MD-783-P30-X00-Y14</t>
        </is>
      </c>
      <c r="B368" s="736" t="inlineStr">
        <is>
          <t>Мармелад Махеевъ ТРОПИЧЕСКИЕ ВКУСЫ Пакет 300 г  УП14</t>
        </is>
      </c>
      <c r="C368" s="841" t="inlineStr">
        <is>
          <t>300 гр</t>
        </is>
      </c>
      <c r="D368" s="112" t="n">
        <v>14</v>
      </c>
      <c r="E368" s="536" t="inlineStr">
        <is>
          <t>6 месяцев</t>
        </is>
      </c>
      <c r="F368" s="112" t="n">
        <v>117</v>
      </c>
      <c r="G368" s="468">
        <f>IFERROR(SUMIF(Лист1!$A:$A,Лист3!$A368,Лист1!K:K)/$F368,0)</f>
        <v/>
      </c>
      <c r="H368" s="468">
        <f>IFERROR(SUMIF(Лист1!$A:$A,Лист3!$A368,Лист1!L:L)/$F368,0)</f>
        <v/>
      </c>
      <c r="I368" s="468">
        <f>IFERROR(SUMIF(Лист1!$A:$A,Лист3!$A368,Лист1!M:M)/$F368,0)</f>
        <v/>
      </c>
      <c r="J368" s="468">
        <f>IFERROR(SUMIF(Лист1!$A:$A,Лист3!$A368,Лист1!N:N)/$F368,0)</f>
        <v/>
      </c>
      <c r="K368" s="468">
        <f>IFERROR(SUMIF(Лист1!$A:$A,Лист3!$A368,Лист1!O:O)/$F368,0)</f>
        <v/>
      </c>
      <c r="L368" s="468">
        <f>IFERROR(SUMIF(Лист1!$A:$A,Лист3!$A368,Лист1!P:P)/$F368,0)</f>
        <v/>
      </c>
    </row>
    <row r="369" customFormat="1" s="144">
      <c r="A369" s="842" t="inlineStr">
        <is>
          <t>E-3MD-784-P30-X00-Y14</t>
        </is>
      </c>
      <c r="B369" s="736" t="inlineStr">
        <is>
          <t>Мармелад Махеевъ ФРУКТОВО-ЯГОДНЫЙ АРОМАТ Пакет 300 г  УП14</t>
        </is>
      </c>
      <c r="C369" s="841" t="inlineStr">
        <is>
          <t>300 гр</t>
        </is>
      </c>
      <c r="D369" s="112" t="n">
        <v>14</v>
      </c>
      <c r="E369" s="492" t="inlineStr">
        <is>
          <t>6 месяцев</t>
        </is>
      </c>
      <c r="F369" s="112" t="n">
        <v>117</v>
      </c>
      <c r="G369" s="468">
        <f>IFERROR(SUMIF(Лист1!$A:$A,Лист3!$A369,Лист1!K:K)/$F369,0)</f>
        <v/>
      </c>
      <c r="H369" s="468">
        <f>IFERROR(SUMIF(Лист1!$A:$A,Лист3!$A369,Лист1!L:L)/$F369,0)</f>
        <v/>
      </c>
      <c r="I369" s="468">
        <f>IFERROR(SUMIF(Лист1!$A:$A,Лист3!$A369,Лист1!M:M)/$F369,0)</f>
        <v/>
      </c>
      <c r="J369" s="468">
        <f>IFERROR(SUMIF(Лист1!$A:$A,Лист3!$A369,Лист1!N:N)/$F369,0)</f>
        <v/>
      </c>
      <c r="K369" s="468">
        <f>IFERROR(SUMIF(Лист1!$A:$A,Лист3!$A369,Лист1!O:O)/$F369,0)</f>
        <v/>
      </c>
      <c r="L369" s="468">
        <f>IFERROR(SUMIF(Лист1!$A:$A,Лист3!$A369,Лист1!P:P)/$F369,0)</f>
        <v/>
      </c>
    </row>
    <row r="370" customFormat="1" s="144">
      <c r="A370" s="842" t="inlineStr">
        <is>
          <t>E-3MD-285-G20-X00-Y4</t>
        </is>
      </c>
      <c r="B370" s="736" t="inlineStr">
        <is>
          <t>МАРМЕЛАД ЖЕЛЕЙНЫЙ "ФРУКТОВЫЙ МИКС" ТМ МАХЕЕВЪ</t>
        </is>
      </c>
      <c r="C370" s="276" t="inlineStr">
        <is>
          <t>2 кг</t>
        </is>
      </c>
      <c r="D370" s="112" t="n">
        <v>4</v>
      </c>
      <c r="E370" s="536" t="inlineStr">
        <is>
          <t>6 месяцев</t>
        </is>
      </c>
      <c r="F370" s="112" t="n">
        <v>64</v>
      </c>
      <c r="G370" s="468">
        <f>IFERROR(SUMIF(Лист1!$A:$A,Лист3!$A370,Лист1!K:K)/$F370,0)</f>
        <v/>
      </c>
      <c r="H370" s="468">
        <f>IFERROR(SUMIF(Лист1!$A:$A,Лист3!$A370,Лист1!L:L)/$F370,0)</f>
        <v/>
      </c>
      <c r="I370" s="468">
        <f>IFERROR(SUMIF(Лист1!$A:$A,Лист3!$A370,Лист1!M:M)/$F370,0)</f>
        <v/>
      </c>
      <c r="J370" s="468">
        <f>IFERROR(SUMIF(Лист1!$A:$A,Лист3!$A370,Лист1!N:N)/$F370,0)</f>
        <v/>
      </c>
      <c r="K370" s="468">
        <f>IFERROR(SUMIF(Лист1!$A:$A,Лист3!$A370,Лист1!O:O)/$F370,0)</f>
        <v/>
      </c>
      <c r="L370" s="468">
        <f>IFERROR(SUMIF(Лист1!$A:$A,Лист3!$A370,Лист1!P:P)/$F370,0)</f>
        <v/>
      </c>
    </row>
    <row r="371" ht="13.5" customFormat="1" customHeight="1" s="144" thickBot="1">
      <c r="A371" s="842" t="inlineStr">
        <is>
          <t>E-3MD-287-G20-X00-Y4</t>
        </is>
      </c>
      <c r="B371" s="844" t="inlineStr">
        <is>
          <t>МАРМЕЛАД ЖЕЛЕЙНЫЙ "ЦИТРУСОВЫЙ МИКС" ТМ МАХЕЕВЪ</t>
        </is>
      </c>
      <c r="C371" s="606" t="inlineStr">
        <is>
          <t>2 кг</t>
        </is>
      </c>
      <c r="D371" s="113" t="n">
        <v>4</v>
      </c>
      <c r="E371" s="463" t="inlineStr">
        <is>
          <t>6 месяцев</t>
        </is>
      </c>
      <c r="F371" s="113" t="n">
        <v>64</v>
      </c>
      <c r="G371" s="468">
        <f>IFERROR(SUMIF(Лист1!$A:$A,Лист3!$A371,Лист1!K:K)/$F371,0)</f>
        <v/>
      </c>
      <c r="H371" s="468">
        <f>IFERROR(SUMIF(Лист1!$A:$A,Лист3!$A371,Лист1!L:L)/$F371,0)</f>
        <v/>
      </c>
      <c r="I371" s="468">
        <f>IFERROR(SUMIF(Лист1!$A:$A,Лист3!$A371,Лист1!M:M)/$F371,0)</f>
        <v/>
      </c>
      <c r="J371" s="468">
        <f>IFERROR(SUMIF(Лист1!$A:$A,Лист3!$A371,Лист1!N:N)/$F371,0)</f>
        <v/>
      </c>
      <c r="K371" s="468">
        <f>IFERROR(SUMIF(Лист1!$A:$A,Лист3!$A371,Лист1!O:O)/$F371,0)</f>
        <v/>
      </c>
      <c r="L371" s="468">
        <f>IFERROR(SUMIF(Лист1!$A:$A,Лист3!$A371,Лист1!P:P)/$F371,0)</f>
        <v/>
      </c>
    </row>
    <row r="372" customFormat="1" s="144">
      <c r="A372" s="340" t="n"/>
      <c r="B372" s="680" t="inlineStr">
        <is>
          <t>АССОРТИ НОВИНКА !!!</t>
        </is>
      </c>
      <c r="C372" s="1062" t="n"/>
      <c r="D372" s="1062" t="n"/>
      <c r="E372" s="138" t="n"/>
      <c r="F372" s="1062" t="n"/>
      <c r="G372" s="468">
        <f>IFERROR(SUMIF(Лист1!$A:$A,Лист3!$A372,Лист1!K:K)/$F372,0)</f>
        <v/>
      </c>
      <c r="H372" s="468">
        <f>IFERROR(SUMIF(Лист1!$A:$A,Лист3!$A372,Лист1!L:L)/$F372,0)</f>
        <v/>
      </c>
      <c r="I372" s="468">
        <f>IFERROR(SUMIF(Лист1!$A:$A,Лист3!$A372,Лист1!M:M)/$F372,0)</f>
        <v/>
      </c>
      <c r="J372" s="468">
        <f>IFERROR(SUMIF(Лист1!$A:$A,Лист3!$A372,Лист1!N:N)/$F372,0)</f>
        <v/>
      </c>
      <c r="K372" s="468">
        <f>IFERROR(SUMIF(Лист1!$A:$A,Лист3!$A372,Лист1!O:O)/$F372,0)</f>
        <v/>
      </c>
      <c r="L372" s="468">
        <f>IFERROR(SUMIF(Лист1!$A:$A,Лист3!$A372,Лист1!P:P)/$F372,0)</f>
        <v/>
      </c>
    </row>
    <row r="373" customFormat="1" s="144">
      <c r="A373" s="340" t="inlineStr">
        <is>
          <t>E-4KF-115-P00-X00-Y5</t>
        </is>
      </c>
      <c r="B373" s="678" t="inlineStr">
        <is>
          <t>Конфеты "CHO KO-TE взрывная карамель" пакет 1 кг</t>
        </is>
      </c>
      <c r="C373" s="112" t="inlineStr">
        <is>
          <t>5*1</t>
        </is>
      </c>
      <c r="D373" s="112" t="n">
        <v>5</v>
      </c>
      <c r="E373" s="492" t="inlineStr">
        <is>
          <t>10 месяцев</t>
        </is>
      </c>
      <c r="F373" s="112" t="n">
        <v>72</v>
      </c>
      <c r="G373" s="468">
        <f>IFERROR(SUMIF(Лист1!$A:$A,Лист3!$A373,Лист1!K:K)/$F373,0)</f>
        <v/>
      </c>
      <c r="H373" s="468">
        <f>IFERROR(SUMIF(Лист1!$A:$A,Лист3!$A373,Лист1!L:L)/$F373,0)</f>
        <v/>
      </c>
      <c r="I373" s="468">
        <f>IFERROR(SUMIF(Лист1!$A:$A,Лист3!$A373,Лист1!M:M)/$F373,0)</f>
        <v/>
      </c>
      <c r="J373" s="468">
        <f>IFERROR(SUMIF(Лист1!$A:$A,Лист3!$A373,Лист1!N:N)/$F373,0)</f>
        <v/>
      </c>
      <c r="K373" s="468">
        <f>IFERROR(SUMIF(Лист1!$A:$A,Лист3!$A373,Лист1!O:O)/$F373,0)</f>
        <v/>
      </c>
      <c r="L373" s="468">
        <f>IFERROR(SUMIF(Лист1!$A:$A,Лист3!$A373,Лист1!P:P)/$F373,0)</f>
        <v/>
      </c>
    </row>
    <row r="374" customFormat="1" s="144">
      <c r="A374" s="340" t="inlineStr">
        <is>
          <t>E-4KF-116-P00-X00-Y5</t>
        </is>
      </c>
      <c r="B374" s="678" t="inlineStr">
        <is>
          <t>Конфеты "CHO KO-TE клубничный" пакет 1 кг</t>
        </is>
      </c>
      <c r="C374" s="112" t="inlineStr">
        <is>
          <t>5*1</t>
        </is>
      </c>
      <c r="D374" s="112" t="n">
        <v>5</v>
      </c>
      <c r="E374" s="492" t="inlineStr">
        <is>
          <t>10 месяцев</t>
        </is>
      </c>
      <c r="F374" s="112" t="n">
        <v>72</v>
      </c>
      <c r="G374" s="468">
        <f>IFERROR(SUMIF(Лист1!$A:$A,Лист3!$A374,Лист1!K:K)/$F374,0)</f>
        <v/>
      </c>
      <c r="H374" s="468">
        <f>IFERROR(SUMIF(Лист1!$A:$A,Лист3!$A374,Лист1!L:L)/$F374,0)</f>
        <v/>
      </c>
      <c r="I374" s="468">
        <f>IFERROR(SUMIF(Лист1!$A:$A,Лист3!$A374,Лист1!M:M)/$F374,0)</f>
        <v/>
      </c>
      <c r="J374" s="468">
        <f>IFERROR(SUMIF(Лист1!$A:$A,Лист3!$A374,Лист1!N:N)/$F374,0)</f>
        <v/>
      </c>
      <c r="K374" s="468">
        <f>IFERROR(SUMIF(Лист1!$A:$A,Лист3!$A374,Лист1!O:O)/$F374,0)</f>
        <v/>
      </c>
      <c r="L374" s="468">
        <f>IFERROR(SUMIF(Лист1!$A:$A,Лист3!$A374,Лист1!P:P)/$F374,0)</f>
        <v/>
      </c>
    </row>
    <row r="375" customFormat="1" s="144">
      <c r="A375" s="340" t="inlineStr">
        <is>
          <t>E-4NK-628-K28-X00-Y5</t>
        </is>
      </c>
      <c r="B375" s="678" t="inlineStr">
        <is>
          <t>CHO KO-TE®. Сувенирный набор кондитерских изделий Пакет 255 г  УП5</t>
        </is>
      </c>
      <c r="C375" s="112" t="inlineStr">
        <is>
          <t>255 г</t>
        </is>
      </c>
      <c r="D375" s="112" t="n">
        <v>5</v>
      </c>
      <c r="E375" s="492" t="inlineStr">
        <is>
          <t>10месяцев</t>
        </is>
      </c>
      <c r="F375" s="112" t="n">
        <v>160</v>
      </c>
      <c r="G375" s="468">
        <f>IFERROR(SUMIF(Лист1!$A:$A,Лист3!$A375,Лист1!K:K)/$F375,0)</f>
        <v/>
      </c>
      <c r="H375" s="468">
        <f>IFERROR(SUMIF(Лист1!$A:$A,Лист3!$A375,Лист1!L:L)/$F375,0)</f>
        <v/>
      </c>
      <c r="I375" s="468">
        <f>IFERROR(SUMIF(Лист1!$A:$A,Лист3!$A375,Лист1!M:M)/$F375,0)</f>
        <v/>
      </c>
      <c r="J375" s="468">
        <f>IFERROR(SUMIF(Лист1!$A:$A,Лист3!$A375,Лист1!N:N)/$F375,0)</f>
        <v/>
      </c>
      <c r="K375" s="468">
        <f>IFERROR(SUMIF(Лист1!$A:$A,Лист3!$A375,Лист1!O:O)/$F375,0)</f>
        <v/>
      </c>
      <c r="L375" s="468">
        <f>IFERROR(SUMIF(Лист1!$A:$A,Лист3!$A375,Лист1!P:P)/$F375,0)</f>
        <v/>
      </c>
    </row>
    <row r="376" customFormat="1" s="144">
      <c r="A376" s="340" t="inlineStr">
        <is>
          <t>E-4NK-628-S24-X00-Y5</t>
        </is>
      </c>
      <c r="B376" s="678" t="inlineStr">
        <is>
          <t>CHO KO-TE®. Сувенирный набор кондитерских изделий Коробка 245 г  УП5*</t>
        </is>
      </c>
      <c r="C376" s="112" t="inlineStr">
        <is>
          <t>245 г</t>
        </is>
      </c>
      <c r="D376" s="112" t="n">
        <v>5</v>
      </c>
      <c r="E376" s="492" t="inlineStr">
        <is>
          <t>10месяцев</t>
        </is>
      </c>
      <c r="F376" s="112" t="n">
        <v>160</v>
      </c>
      <c r="G376" s="468">
        <f>IFERROR(SUMIF(Лист1!$A:$A,Лист3!$A376,Лист1!K:K)/$F376,0)</f>
        <v/>
      </c>
      <c r="H376" s="468">
        <f>IFERROR(SUMIF(Лист1!$A:$A,Лист3!$A376,Лист1!L:L)/$F376,0)</f>
        <v/>
      </c>
      <c r="I376" s="468">
        <f>IFERROR(SUMIF(Лист1!$A:$A,Лист3!$A376,Лист1!M:M)/$F376,0)</f>
        <v/>
      </c>
      <c r="J376" s="468">
        <f>IFERROR(SUMIF(Лист1!$A:$A,Лист3!$A376,Лист1!N:N)/$F376,0)</f>
        <v/>
      </c>
      <c r="K376" s="468">
        <f>IFERROR(SUMIF(Лист1!$A:$A,Лист3!$A376,Лист1!O:O)/$F376,0)</f>
        <v/>
      </c>
      <c r="L376" s="468">
        <f>IFERROR(SUMIF(Лист1!$A:$A,Лист3!$A376,Лист1!P:P)/$F376,0)</f>
        <v/>
      </c>
    </row>
    <row r="377" customFormat="1" s="144">
      <c r="A377" s="340" t="inlineStr">
        <is>
          <t>E-4KF-404-F01-X00-Y4</t>
        </is>
      </c>
      <c r="B377" s="678" t="inlineStr">
        <is>
          <t xml:space="preserve">"CHO KO-TE"® со вкусом "BUBBLE GUM" и взрывной карамелью пакет 1 кг </t>
        </is>
      </c>
      <c r="C377" s="112" t="inlineStr">
        <is>
          <t>4*1</t>
        </is>
      </c>
      <c r="D377" s="112" t="n">
        <v>4</v>
      </c>
      <c r="E377" s="492" t="inlineStr">
        <is>
          <t>10 месяцев</t>
        </is>
      </c>
      <c r="F377" s="112" t="n">
        <v>100</v>
      </c>
      <c r="G377" s="468">
        <f>IFERROR(SUMIF(Лист1!$A:$A,Лист3!$A377,Лист1!K:K)/$F377,0)</f>
        <v/>
      </c>
      <c r="H377" s="468">
        <f>IFERROR(SUMIF(Лист1!$A:$A,Лист3!$A377,Лист1!L:L)/$F377,0)</f>
        <v/>
      </c>
      <c r="I377" s="468">
        <f>IFERROR(SUMIF(Лист1!$A:$A,Лист3!$A377,Лист1!M:M)/$F377,0)</f>
        <v/>
      </c>
      <c r="J377" s="468">
        <f>IFERROR(SUMIF(Лист1!$A:$A,Лист3!$A377,Лист1!N:N)/$F377,0)</f>
        <v/>
      </c>
      <c r="K377" s="468">
        <f>IFERROR(SUMIF(Лист1!$A:$A,Лист3!$A377,Лист1!O:O)/$F377,0)</f>
        <v/>
      </c>
      <c r="L377" s="468">
        <f>IFERROR(SUMIF(Лист1!$A:$A,Лист3!$A377,Лист1!P:P)/$F377,0)</f>
        <v/>
      </c>
    </row>
    <row r="378" customFormat="1" s="144">
      <c r="A378" s="340" t="inlineStr">
        <is>
          <t>E-4KF-404-W40-X21-Y1</t>
        </is>
      </c>
      <c r="B378" s="678" t="inlineStr">
        <is>
          <t>STIСK/СТИК "CHO KO-TE"®. Конфеты со вкусом "BUBBLE GUM" и взрывной карамелью вал 4 кг  УП1</t>
        </is>
      </c>
      <c r="C378" s="112" t="n">
        <v>4</v>
      </c>
      <c r="D378" s="112" t="n"/>
      <c r="E378" s="492" t="inlineStr">
        <is>
          <t>10 месяцев</t>
        </is>
      </c>
      <c r="F378" s="112" t="n">
        <v>100</v>
      </c>
      <c r="G378" s="468">
        <f>IFERROR(SUMIF(Лист1!$A:$A,Лист3!$A378,Лист1!K:K)/$F378,0)</f>
        <v/>
      </c>
      <c r="H378" s="468">
        <f>IFERROR(SUMIF(Лист1!$A:$A,Лист3!$A378,Лист1!L:L)/$F378,0)</f>
        <v/>
      </c>
      <c r="I378" s="468">
        <f>IFERROR(SUMIF(Лист1!$A:$A,Лист3!$A378,Лист1!M:M)/$F378,0)</f>
        <v/>
      </c>
      <c r="J378" s="468">
        <f>IFERROR(SUMIF(Лист1!$A:$A,Лист3!$A378,Лист1!N:N)/$F378,0)</f>
        <v/>
      </c>
      <c r="K378" s="468">
        <f>IFERROR(SUMIF(Лист1!$A:$A,Лист3!$A378,Лист1!O:O)/$F378,0)</f>
        <v/>
      </c>
      <c r="L378" s="468">
        <f>IFERROR(SUMIF(Лист1!$A:$A,Лист3!$A378,Лист1!P:P)/$F378,0)</f>
        <v/>
      </c>
    </row>
    <row r="379" customFormat="1" s="144">
      <c r="A379" s="340" t="inlineStr">
        <is>
          <t>E-4KF-404-P25-X00-Y10</t>
        </is>
      </c>
      <c r="B379" s="678" t="inlineStr">
        <is>
          <t>"CHO KO-TE"®. Конфеты со вкусом "BUBBLE GUM" и взрывной карамелью</t>
        </is>
      </c>
      <c r="C379" s="112" t="inlineStr">
        <is>
          <t>250 гр</t>
        </is>
      </c>
      <c r="D379" s="112" t="n">
        <v>10</v>
      </c>
      <c r="E379" s="492" t="inlineStr">
        <is>
          <t>10 месяцев</t>
        </is>
      </c>
      <c r="F379" s="112" t="n">
        <v>144</v>
      </c>
      <c r="G379" s="468">
        <f>IFERROR(SUMIF(Лист1!$A:$A,Лист3!$A379,Лист1!K:K)/$F379,0)</f>
        <v/>
      </c>
      <c r="H379" s="468">
        <f>IFERROR(SUMIF(Лист1!$A:$A,Лист3!$A379,Лист1!L:L)/$F379,0)</f>
        <v/>
      </c>
      <c r="I379" s="468">
        <f>IFERROR(SUMIF(Лист1!$A:$A,Лист3!$A379,Лист1!M:M)/$F379,0)</f>
        <v/>
      </c>
      <c r="J379" s="468">
        <f>IFERROR(SUMIF(Лист1!$A:$A,Лист3!$A379,Лист1!N:N)/$F379,0)</f>
        <v/>
      </c>
      <c r="K379" s="468">
        <f>IFERROR(SUMIF(Лист1!$A:$A,Лист3!$A379,Лист1!O:O)/$F379,0)</f>
        <v/>
      </c>
      <c r="L379" s="468">
        <f>IFERROR(SUMIF(Лист1!$A:$A,Лист3!$A379,Лист1!P:P)/$F379,0)</f>
        <v/>
      </c>
    </row>
    <row r="380" customFormat="1" s="144">
      <c r="A380" s="340" t="inlineStr">
        <is>
          <t>E-4KF-404-P15-X00-Y12</t>
        </is>
      </c>
      <c r="B380" s="678" t="inlineStr">
        <is>
          <t>STIСK/СТИК "CHO KO-TE"®. Конфеты со вкусом "BUBBLE GUM" и взрывной карамелью Стабило 150 г  УП12</t>
        </is>
      </c>
      <c r="C380" s="112" t="inlineStr">
        <is>
          <t>150 г</t>
        </is>
      </c>
      <c r="D380" s="112" t="n">
        <v>12</v>
      </c>
      <c r="E380" s="492" t="inlineStr">
        <is>
          <t>10 месяцев</t>
        </is>
      </c>
      <c r="F380" s="112" t="n">
        <v>72</v>
      </c>
      <c r="G380" s="468">
        <f>IFERROR(SUMIF(Лист1!$A:$A,Лист3!$A380,Лист1!K:K)/$F380,0)</f>
        <v/>
      </c>
      <c r="H380" s="468">
        <f>IFERROR(SUMIF(Лист1!$A:$A,Лист3!$A380,Лист1!L:L)/$F380,0)</f>
        <v/>
      </c>
      <c r="I380" s="468">
        <f>IFERROR(SUMIF(Лист1!$A:$A,Лист3!$A380,Лист1!M:M)/$F380,0)</f>
        <v/>
      </c>
      <c r="J380" s="468">
        <f>IFERROR(SUMIF(Лист1!$A:$A,Лист3!$A380,Лист1!N:N)/$F380,0)</f>
        <v/>
      </c>
      <c r="K380" s="468">
        <f>IFERROR(SUMIF(Лист1!$A:$A,Лист3!$A380,Лист1!O:O)/$F380,0)</f>
        <v/>
      </c>
      <c r="L380" s="468">
        <f>IFERROR(SUMIF(Лист1!$A:$A,Лист3!$A380,Лист1!P:P)/$F380,0)</f>
        <v/>
      </c>
    </row>
    <row r="381" customFormat="1" s="144">
      <c r="A381" s="340" t="inlineStr">
        <is>
          <t>E-4KF-526-F01-X00-Y4</t>
        </is>
      </c>
      <c r="B381" s="678" t="inlineStr">
        <is>
          <t>STIСK/СТИК CHO KO-TE®. Конфеты Банан-Клубника Пакет 1 кг  УП4</t>
        </is>
      </c>
      <c r="C381" s="112" t="inlineStr">
        <is>
          <t>4*1</t>
        </is>
      </c>
      <c r="D381" s="112" t="n">
        <v>4</v>
      </c>
      <c r="E381" s="492" t="inlineStr">
        <is>
          <t>10 месяцев</t>
        </is>
      </c>
      <c r="F381" s="112" t="n">
        <v>100</v>
      </c>
      <c r="G381" s="468">
        <f>IFERROR(SUMIF(Лист1!$A:$A,Лист3!$A381,Лист1!K:K)/$F381,0)</f>
        <v/>
      </c>
      <c r="H381" s="468">
        <f>IFERROR(SUMIF(Лист1!$A:$A,Лист3!$A381,Лист1!L:L)/$F381,0)</f>
        <v/>
      </c>
      <c r="I381" s="468">
        <f>IFERROR(SUMIF(Лист1!$A:$A,Лист3!$A381,Лист1!M:M)/$F381,0)</f>
        <v/>
      </c>
      <c r="J381" s="468">
        <f>IFERROR(SUMIF(Лист1!$A:$A,Лист3!$A381,Лист1!N:N)/$F381,0)</f>
        <v/>
      </c>
      <c r="K381" s="468">
        <f>IFERROR(SUMIF(Лист1!$A:$A,Лист3!$A381,Лист1!O:O)/$F381,0)</f>
        <v/>
      </c>
      <c r="L381" s="468">
        <f>IFERROR(SUMIF(Лист1!$A:$A,Лист3!$A381,Лист1!P:P)/$F381,0)</f>
        <v/>
      </c>
    </row>
    <row r="382" customFormat="1" s="144">
      <c r="A382" s="340" t="inlineStr">
        <is>
          <t>E-4KF-526-W40-X21-Y1</t>
        </is>
      </c>
      <c r="B382" s="678" t="inlineStr">
        <is>
          <t>STIСK/СТИК CHO KO-TE®. Конфеты Банан-Клубника вал 4 кг  УП1*</t>
        </is>
      </c>
      <c r="C382" s="112" t="n">
        <v>4</v>
      </c>
      <c r="D382" s="112" t="n"/>
      <c r="E382" s="492" t="inlineStr">
        <is>
          <t>10 месяцев</t>
        </is>
      </c>
      <c r="F382" s="112" t="n">
        <v>100</v>
      </c>
      <c r="G382" s="468">
        <f>IFERROR(SUMIF(Лист1!$A:$A,Лист3!$A382,Лист1!K:K)/$F382,0)</f>
        <v/>
      </c>
      <c r="H382" s="468">
        <f>IFERROR(SUMIF(Лист1!$A:$A,Лист3!$A382,Лист1!L:L)/$F382,0)</f>
        <v/>
      </c>
      <c r="I382" s="468">
        <f>IFERROR(SUMIF(Лист1!$A:$A,Лист3!$A382,Лист1!M:M)/$F382,0)</f>
        <v/>
      </c>
      <c r="J382" s="468">
        <f>IFERROR(SUMIF(Лист1!$A:$A,Лист3!$A382,Лист1!N:N)/$F382,0)</f>
        <v/>
      </c>
      <c r="K382" s="468">
        <f>IFERROR(SUMIF(Лист1!$A:$A,Лист3!$A382,Лист1!O:O)/$F382,0)</f>
        <v/>
      </c>
      <c r="L382" s="468">
        <f>IFERROR(SUMIF(Лист1!$A:$A,Лист3!$A382,Лист1!P:P)/$F382,0)</f>
        <v/>
      </c>
    </row>
    <row r="383" customFormat="1" s="144">
      <c r="A383" s="340" t="inlineStr">
        <is>
          <t>E-4KF-524-F01-X00-Y4</t>
        </is>
      </c>
      <c r="B383" s="678" t="inlineStr">
        <is>
          <t>STIСK/СТИК CHO KO-TE®. Конфеты со вкусом Маршмеллоу и цветной взрывной карамелью</t>
        </is>
      </c>
      <c r="C383" s="112" t="inlineStr">
        <is>
          <t>4*1</t>
        </is>
      </c>
      <c r="D383" s="112" t="n">
        <v>4</v>
      </c>
      <c r="E383" s="492" t="inlineStr">
        <is>
          <t>10 месяцев</t>
        </is>
      </c>
      <c r="F383" s="112" t="n">
        <v>100</v>
      </c>
      <c r="G383" s="468">
        <f>IFERROR(SUMIF(Лист1!$A:$A,Лист3!$A383,Лист1!K:K)/$F383,0)</f>
        <v/>
      </c>
      <c r="H383" s="468">
        <f>IFERROR(SUMIF(Лист1!$A:$A,Лист3!$A383,Лист1!L:L)/$F383,0)</f>
        <v/>
      </c>
      <c r="I383" s="468">
        <f>IFERROR(SUMIF(Лист1!$A:$A,Лист3!$A383,Лист1!M:M)/$F383,0)</f>
        <v/>
      </c>
      <c r="J383" s="468">
        <f>IFERROR(SUMIF(Лист1!$A:$A,Лист3!$A383,Лист1!N:N)/$F383,0)</f>
        <v/>
      </c>
      <c r="K383" s="468">
        <f>IFERROR(SUMIF(Лист1!$A:$A,Лист3!$A383,Лист1!O:O)/$F383,0)</f>
        <v/>
      </c>
      <c r="L383" s="468">
        <f>IFERROR(SUMIF(Лист1!$A:$A,Лист3!$A383,Лист1!P:P)/$F383,0)</f>
        <v/>
      </c>
    </row>
    <row r="384" customFormat="1" s="144">
      <c r="A384" s="340" t="inlineStr">
        <is>
          <t>E-4KF-524-W40-X21-Y1</t>
        </is>
      </c>
      <c r="B384" s="678" t="inlineStr">
        <is>
          <t>STIСK/СТИК CHO KO-TE®. Конфеты со вкусом Маршмеллоу и цветной взрывной карамелью вал 4 кг  УП1</t>
        </is>
      </c>
      <c r="C384" s="112" t="n">
        <v>4</v>
      </c>
      <c r="D384" s="112" t="n"/>
      <c r="E384" s="492" t="inlineStr">
        <is>
          <t>10 месяцев</t>
        </is>
      </c>
      <c r="F384" s="112" t="n">
        <v>100</v>
      </c>
      <c r="G384" s="468">
        <f>IFERROR(SUMIF(Лист1!$A:$A,Лист3!$A384,Лист1!K:K)/$F384,0)</f>
        <v/>
      </c>
      <c r="H384" s="468">
        <f>IFERROR(SUMIF(Лист1!$A:$A,Лист3!$A384,Лист1!L:L)/$F384,0)</f>
        <v/>
      </c>
      <c r="I384" s="468">
        <f>IFERROR(SUMIF(Лист1!$A:$A,Лист3!$A384,Лист1!M:M)/$F384,0)</f>
        <v/>
      </c>
      <c r="J384" s="468">
        <f>IFERROR(SUMIF(Лист1!$A:$A,Лист3!$A384,Лист1!N:N)/$F384,0)</f>
        <v/>
      </c>
      <c r="K384" s="468">
        <f>IFERROR(SUMIF(Лист1!$A:$A,Лист3!$A384,Лист1!O:O)/$F384,0)</f>
        <v/>
      </c>
      <c r="L384" s="468">
        <f>IFERROR(SUMIF(Лист1!$A:$A,Лист3!$A384,Лист1!P:P)/$F384,0)</f>
        <v/>
      </c>
    </row>
    <row r="385" customFormat="1" s="144">
      <c r="A385" s="340" t="inlineStr">
        <is>
          <t>E-4NK-676-W40-X00-Y1</t>
        </is>
      </c>
      <c r="B385" s="678" t="inlineStr">
        <is>
          <t>Набор конфет STIСK/СТИК "CHO KO-TE"® №1 вал 4 кг  УП1</t>
        </is>
      </c>
      <c r="C385" s="112" t="n">
        <v>4</v>
      </c>
      <c r="D385" s="112" t="n"/>
      <c r="E385" s="492" t="inlineStr">
        <is>
          <t>10 месяцев</t>
        </is>
      </c>
      <c r="F385" s="112" t="n">
        <v>100</v>
      </c>
      <c r="G385" s="468">
        <f>IFERROR(SUMIF(Лист1!$A:$A,Лист3!$A385,Лист1!K:K)/$F385,0)</f>
        <v/>
      </c>
      <c r="H385" s="468">
        <f>IFERROR(SUMIF(Лист1!$A:$A,Лист3!$A385,Лист1!L:L)/$F385,0)</f>
        <v/>
      </c>
      <c r="I385" s="468">
        <f>IFERROR(SUMIF(Лист1!$A:$A,Лист3!$A385,Лист1!M:M)/$F385,0)</f>
        <v/>
      </c>
      <c r="J385" s="468">
        <f>IFERROR(SUMIF(Лист1!$A:$A,Лист3!$A385,Лист1!N:N)/$F385,0)</f>
        <v/>
      </c>
      <c r="K385" s="468">
        <f>IFERROR(SUMIF(Лист1!$A:$A,Лист3!$A385,Лист1!O:O)/$F385,0)</f>
        <v/>
      </c>
      <c r="L385" s="468">
        <f>IFERROR(SUMIF(Лист1!$A:$A,Лист3!$A385,Лист1!P:P)/$F385,0)</f>
        <v/>
      </c>
    </row>
    <row r="386" customFormat="1" s="144">
      <c r="A386" s="340" t="inlineStr">
        <is>
          <t>E-4NK-585-W40-X00-Y1</t>
        </is>
      </c>
      <c r="B386" s="678" t="inlineStr">
        <is>
          <t xml:space="preserve">Набор конфет STICK/СТИК CHO KO-TE® вал 4 кг </t>
        </is>
      </c>
      <c r="C386" s="112" t="n">
        <v>4</v>
      </c>
      <c r="D386" s="112" t="n"/>
      <c r="E386" s="492" t="inlineStr">
        <is>
          <t>10 месяцев</t>
        </is>
      </c>
      <c r="F386" s="112" t="n">
        <v>100</v>
      </c>
      <c r="G386" s="468">
        <f>IFERROR(SUMIF(Лист1!$A:$A,Лист3!$A386,Лист1!K:K)/$F386,0)</f>
        <v/>
      </c>
      <c r="H386" s="468">
        <f>IFERROR(SUMIF(Лист1!$A:$A,Лист3!$A386,Лист1!L:L)/$F386,0)</f>
        <v/>
      </c>
      <c r="I386" s="468">
        <f>IFERROR(SUMIF(Лист1!$A:$A,Лист3!$A386,Лист1!M:M)/$F386,0)</f>
        <v/>
      </c>
      <c r="J386" s="468">
        <f>IFERROR(SUMIF(Лист1!$A:$A,Лист3!$A386,Лист1!N:N)/$F386,0)</f>
        <v/>
      </c>
      <c r="K386" s="468">
        <f>IFERROR(SUMIF(Лист1!$A:$A,Лист3!$A386,Лист1!O:O)/$F386,0)</f>
        <v/>
      </c>
      <c r="L386" s="468">
        <f>IFERROR(SUMIF(Лист1!$A:$A,Лист3!$A386,Лист1!P:P)/$F386,0)</f>
        <v/>
      </c>
    </row>
    <row r="387" customFormat="1" s="144">
      <c r="A387" s="340" t="inlineStr">
        <is>
          <t>E-4KF-670-F01-X00-Y4</t>
        </is>
      </c>
      <c r="B387" s="678" t="inlineStr">
        <is>
          <t>STIСK/СТИК "CHO KO-TE"®. Конфеты со вкусом "КОЛА" и взрывной карамелью Пакет 1 кг  УП4</t>
        </is>
      </c>
      <c r="C387" s="112" t="inlineStr">
        <is>
          <t>4*1</t>
        </is>
      </c>
      <c r="D387" s="112" t="n">
        <v>4</v>
      </c>
      <c r="E387" s="492" t="inlineStr">
        <is>
          <t>10 месяцев</t>
        </is>
      </c>
      <c r="F387" s="112" t="n">
        <v>100</v>
      </c>
      <c r="G387" s="468">
        <f>IFERROR(SUMIF(Лист1!$A:$A,Лист3!$A387,Лист1!K:K)/$F387,0)</f>
        <v/>
      </c>
      <c r="H387" s="468">
        <f>IFERROR(SUMIF(Лист1!$A:$A,Лист3!$A387,Лист1!L:L)/$F387,0)</f>
        <v/>
      </c>
      <c r="I387" s="468">
        <f>IFERROR(SUMIF(Лист1!$A:$A,Лист3!$A387,Лист1!M:M)/$F387,0)</f>
        <v/>
      </c>
      <c r="J387" s="468">
        <f>IFERROR(SUMIF(Лист1!$A:$A,Лист3!$A387,Лист1!N:N)/$F387,0)</f>
        <v/>
      </c>
      <c r="K387" s="468">
        <f>IFERROR(SUMIF(Лист1!$A:$A,Лист3!$A387,Лист1!O:O)/$F387,0)</f>
        <v/>
      </c>
      <c r="L387" s="468">
        <f>IFERROR(SUMIF(Лист1!$A:$A,Лист3!$A387,Лист1!P:P)/$F387,0)</f>
        <v/>
      </c>
    </row>
    <row r="388" customFormat="1" s="144">
      <c r="A388" s="340" t="inlineStr">
        <is>
          <t>E-4KF-670-W40-X00-Y1</t>
        </is>
      </c>
      <c r="B388" s="678" t="inlineStr">
        <is>
          <t>STIСK/СТИК "CHO KO-TE"®. Конфеты со вкусом "КОЛА" и взрывной карамелью вал 4 кг  УП1</t>
        </is>
      </c>
      <c r="C388" s="112" t="n">
        <v>4</v>
      </c>
      <c r="D388" s="112" t="n"/>
      <c r="E388" s="492" t="inlineStr">
        <is>
          <t>10 месяцев</t>
        </is>
      </c>
      <c r="F388" s="112" t="n">
        <v>100</v>
      </c>
      <c r="G388" s="468">
        <f>IFERROR(SUMIF(Лист1!$A:$A,Лист3!$A388,Лист1!K:K)/$F388,0)</f>
        <v/>
      </c>
      <c r="H388" s="468">
        <f>IFERROR(SUMIF(Лист1!$A:$A,Лист3!$A388,Лист1!L:L)/$F388,0)</f>
        <v/>
      </c>
      <c r="I388" s="468">
        <f>IFERROR(SUMIF(Лист1!$A:$A,Лист3!$A388,Лист1!M:M)/$F388,0)</f>
        <v/>
      </c>
      <c r="J388" s="468">
        <f>IFERROR(SUMIF(Лист1!$A:$A,Лист3!$A388,Лист1!N:N)/$F388,0)</f>
        <v/>
      </c>
      <c r="K388" s="468">
        <f>IFERROR(SUMIF(Лист1!$A:$A,Лист3!$A388,Лист1!O:O)/$F388,0)</f>
        <v/>
      </c>
      <c r="L388" s="468">
        <f>IFERROR(SUMIF(Лист1!$A:$A,Лист3!$A388,Лист1!P:P)/$F388,0)</f>
        <v/>
      </c>
    </row>
    <row r="389" customFormat="1" s="144">
      <c r="A389" s="340" t="inlineStr">
        <is>
          <t>E-4KF-670-P15-X00-Y12</t>
        </is>
      </c>
      <c r="B389" s="678" t="inlineStr">
        <is>
          <t>STIСK/СТИК "CHO KO-TE"®. Конфеты со вкусом "КОЛА" и взрывной карамелью Стабило 150 г  УП12</t>
        </is>
      </c>
      <c r="C389" s="112" t="inlineStr">
        <is>
          <t>150 г</t>
        </is>
      </c>
      <c r="D389" s="112" t="n">
        <v>12</v>
      </c>
      <c r="E389" s="492" t="inlineStr">
        <is>
          <t>10 месяцев</t>
        </is>
      </c>
      <c r="F389" s="112" t="n">
        <v>72</v>
      </c>
      <c r="G389" s="468">
        <f>IFERROR(SUMIF(Лист1!$A:$A,Лист3!$A389,Лист1!K:K)/$F389,0)</f>
        <v/>
      </c>
      <c r="H389" s="468">
        <f>IFERROR(SUMIF(Лист1!$A:$A,Лист3!$A389,Лист1!L:L)/$F389,0)</f>
        <v/>
      </c>
      <c r="I389" s="468">
        <f>IFERROR(SUMIF(Лист1!$A:$A,Лист3!$A389,Лист1!M:M)/$F389,0)</f>
        <v/>
      </c>
      <c r="J389" s="468">
        <f>IFERROR(SUMIF(Лист1!$A:$A,Лист3!$A389,Лист1!N:N)/$F389,0)</f>
        <v/>
      </c>
      <c r="K389" s="468">
        <f>IFERROR(SUMIF(Лист1!$A:$A,Лист3!$A389,Лист1!O:O)/$F389,0)</f>
        <v/>
      </c>
      <c r="L389" s="468">
        <f>IFERROR(SUMIF(Лист1!$A:$A,Лист3!$A389,Лист1!P:P)/$F389,0)</f>
        <v/>
      </c>
    </row>
    <row r="390" customFormat="1" s="144">
      <c r="A390" s="340" t="inlineStr">
        <is>
          <t>E-4KF-613-S86-X00-Y8</t>
        </is>
      </c>
      <c r="B390" s="678" t="inlineStr">
        <is>
          <t>CHO KO-TE® Молочный шоколад с начинкой со вкусом колы и со взрывной карамелью 43 г Шоубокс 20 шт  УП8</t>
        </is>
      </c>
      <c r="C390" s="112" t="inlineStr">
        <is>
          <t>43 гр * 20</t>
        </is>
      </c>
      <c r="D390" s="112" t="n">
        <v>8</v>
      </c>
      <c r="E390" s="492" t="inlineStr">
        <is>
          <t>10 месяцев</t>
        </is>
      </c>
      <c r="F390" s="112" t="n">
        <v>72</v>
      </c>
      <c r="G390" s="468">
        <f>IFERROR(SUMIF(Лист1!$A:$A,Лист3!$A390,Лист1!K:K)/$F390,0)</f>
        <v/>
      </c>
      <c r="H390" s="468">
        <f>IFERROR(SUMIF(Лист1!$A:$A,Лист3!$A390,Лист1!L:L)/$F390,0)</f>
        <v/>
      </c>
      <c r="I390" s="468">
        <f>IFERROR(SUMIF(Лист1!$A:$A,Лист3!$A390,Лист1!M:M)/$F390,0)</f>
        <v/>
      </c>
      <c r="J390" s="468">
        <f>IFERROR(SUMIF(Лист1!$A:$A,Лист3!$A390,Лист1!N:N)/$F390,0)</f>
        <v/>
      </c>
      <c r="K390" s="468">
        <f>IFERROR(SUMIF(Лист1!$A:$A,Лист3!$A390,Лист1!O:O)/$F390,0)</f>
        <v/>
      </c>
      <c r="L390" s="468">
        <f>IFERROR(SUMIF(Лист1!$A:$A,Лист3!$A390,Лист1!P:P)/$F390,0)</f>
        <v/>
      </c>
    </row>
    <row r="391" customFormat="1" s="144">
      <c r="A391" s="340" t="inlineStr">
        <is>
          <t>E-4KF-637-S13-X00-Y4</t>
        </is>
      </c>
      <c r="B391" s="678" t="inlineStr">
        <is>
          <t>CHO KO-TE® Молочный шоколад с молочной начинкой 42 г Шоубокс 30 шт  УП4</t>
        </is>
      </c>
      <c r="C391" s="112" t="inlineStr">
        <is>
          <t>42 гр * 30</t>
        </is>
      </c>
      <c r="D391" s="112" t="n">
        <v>4</v>
      </c>
      <c r="E391" s="492" t="inlineStr">
        <is>
          <t>10 месяцев</t>
        </is>
      </c>
      <c r="F391" s="112" t="n">
        <v>96</v>
      </c>
      <c r="G391" s="468">
        <f>IFERROR(SUMIF(Лист1!$A:$A,Лист3!$A391,Лист1!K:K)/$F391,0)</f>
        <v/>
      </c>
      <c r="H391" s="468">
        <f>IFERROR(SUMIF(Лист1!$A:$A,Лист3!$A391,Лист1!L:L)/$F391,0)</f>
        <v/>
      </c>
      <c r="I391" s="468">
        <f>IFERROR(SUMIF(Лист1!$A:$A,Лист3!$A391,Лист1!M:M)/$F391,0)</f>
        <v/>
      </c>
      <c r="J391" s="468">
        <f>IFERROR(SUMIF(Лист1!$A:$A,Лист3!$A391,Лист1!N:N)/$F391,0)</f>
        <v/>
      </c>
      <c r="K391" s="468">
        <f>IFERROR(SUMIF(Лист1!$A:$A,Лист3!$A391,Лист1!O:O)/$F391,0)</f>
        <v/>
      </c>
      <c r="L391" s="468">
        <f>IFERROR(SUMIF(Лист1!$A:$A,Лист3!$A391,Лист1!P:P)/$F391,0)</f>
        <v/>
      </c>
    </row>
    <row r="392" customFormat="1" s="144">
      <c r="A392" s="340" t="inlineStr">
        <is>
          <t>E-4KI-428-M43-X00-Y8</t>
        </is>
      </c>
      <c r="B392" s="678" t="inlineStr">
        <is>
          <t xml:space="preserve">Молочная плитка "CHO KO-TE"® Малина-Манго 43 г </t>
        </is>
      </c>
      <c r="C392" s="112" t="inlineStr">
        <is>
          <t>43 гр * 20</t>
        </is>
      </c>
      <c r="D392" s="112" t="n">
        <v>8</v>
      </c>
      <c r="E392" s="492" t="inlineStr">
        <is>
          <t>10 месяцев</t>
        </is>
      </c>
      <c r="F392" s="112" t="n">
        <v>72</v>
      </c>
      <c r="G392" s="468">
        <f>IFERROR(SUMIF(Лист1!$A:$A,Лист3!$A392,Лист1!K:K)/$F392,0)</f>
        <v/>
      </c>
      <c r="H392" s="468">
        <f>IFERROR(SUMIF(Лист1!$A:$A,Лист3!$A392,Лист1!L:L)/$F392,0)</f>
        <v/>
      </c>
      <c r="I392" s="468">
        <f>IFERROR(SUMIF(Лист1!$A:$A,Лист3!$A392,Лист1!M:M)/$F392,0)</f>
        <v/>
      </c>
      <c r="J392" s="468">
        <f>IFERROR(SUMIF(Лист1!$A:$A,Лист3!$A392,Лист1!N:N)/$F392,0)</f>
        <v/>
      </c>
      <c r="K392" s="468">
        <f>IFERROR(SUMIF(Лист1!$A:$A,Лист3!$A392,Лист1!O:O)/$F392,0)</f>
        <v/>
      </c>
      <c r="L392" s="468">
        <f>IFERROR(SUMIF(Лист1!$A:$A,Лист3!$A392,Лист1!P:P)/$F392,0)</f>
        <v/>
      </c>
    </row>
    <row r="393" customFormat="1" s="144">
      <c r="A393" s="340" t="inlineStr">
        <is>
          <t>E-4KP-490-F50-X00-Y5</t>
        </is>
      </c>
      <c r="B393" s="678" t="inlineStr">
        <is>
          <t>Шоколашки®.Тонкая плитка со вкусом Малины и Апельсина Пакет 500 г  УП5</t>
        </is>
      </c>
      <c r="C393" s="112" t="inlineStr">
        <is>
          <t>500 гр</t>
        </is>
      </c>
      <c r="D393" s="112" t="n">
        <v>5</v>
      </c>
      <c r="E393" s="492" t="inlineStr">
        <is>
          <t>6 месяцев</t>
        </is>
      </c>
      <c r="F393" s="112" t="n">
        <v>128</v>
      </c>
      <c r="G393" s="468">
        <f>IFERROR(SUMIF(Лист1!$A:$A,Лист3!$A393,Лист1!K:K)/$F393,0)</f>
        <v/>
      </c>
      <c r="H393" s="468">
        <f>IFERROR(SUMIF(Лист1!$A:$A,Лист3!$A393,Лист1!L:L)/$F393,0)</f>
        <v/>
      </c>
      <c r="I393" s="468">
        <f>IFERROR(SUMIF(Лист1!$A:$A,Лист3!$A393,Лист1!M:M)/$F393,0)</f>
        <v/>
      </c>
      <c r="J393" s="468">
        <f>IFERROR(SUMIF(Лист1!$A:$A,Лист3!$A393,Лист1!N:N)/$F393,0)</f>
        <v/>
      </c>
      <c r="K393" s="468">
        <f>IFERROR(SUMIF(Лист1!$A:$A,Лист3!$A393,Лист1!O:O)/$F393,0)</f>
        <v/>
      </c>
      <c r="L393" s="468">
        <f>IFERROR(SUMIF(Лист1!$A:$A,Лист3!$A393,Лист1!P:P)/$F393,0)</f>
        <v/>
      </c>
    </row>
    <row r="394" customFormat="1" s="144">
      <c r="A394" s="340" t="inlineStr">
        <is>
          <t>E-4KP-489-F50-X00-Y5</t>
        </is>
      </c>
      <c r="B394" s="678" t="inlineStr">
        <is>
          <t>Шоколашки®.Тонкая плитка с начинкой Лимонный Чизкейк Пакет 500 г</t>
        </is>
      </c>
      <c r="C394" s="112" t="inlineStr">
        <is>
          <t>500 гр</t>
        </is>
      </c>
      <c r="D394" s="112" t="n">
        <v>5</v>
      </c>
      <c r="E394" s="492" t="inlineStr">
        <is>
          <t>6 месяцев</t>
        </is>
      </c>
      <c r="F394" s="112" t="n">
        <v>128</v>
      </c>
      <c r="G394" s="468">
        <f>IFERROR(SUMIF(Лист1!$A:$A,Лист3!$A394,Лист1!K:K)/$F394,0)</f>
        <v/>
      </c>
      <c r="H394" s="468">
        <f>IFERROR(SUMIF(Лист1!$A:$A,Лист3!$A394,Лист1!L:L)/$F394,0)</f>
        <v/>
      </c>
      <c r="I394" s="468">
        <f>IFERROR(SUMIF(Лист1!$A:$A,Лист3!$A394,Лист1!M:M)/$F394,0)</f>
        <v/>
      </c>
      <c r="J394" s="468">
        <f>IFERROR(SUMIF(Лист1!$A:$A,Лист3!$A394,Лист1!N:N)/$F394,0)</f>
        <v/>
      </c>
      <c r="K394" s="468">
        <f>IFERROR(SUMIF(Лист1!$A:$A,Лист3!$A394,Лист1!O:O)/$F394,0)</f>
        <v/>
      </c>
      <c r="L394" s="468">
        <f>IFERROR(SUMIF(Лист1!$A:$A,Лист3!$A394,Лист1!P:P)/$F394,0)</f>
        <v/>
      </c>
    </row>
    <row r="395" customFormat="1" s="144">
      <c r="A395" s="340" t="inlineStr">
        <is>
          <t>E-4KP-498-F50-X00-Y5</t>
        </is>
      </c>
      <c r="B395" s="681" t="inlineStr">
        <is>
          <t>ESSEN®.Изделия кондитерские.Тонкая темная плитка с апельсиновой начинкой Пакет 500 г</t>
        </is>
      </c>
      <c r="C395" s="112" t="inlineStr">
        <is>
          <t>500 гр</t>
        </is>
      </c>
      <c r="D395" s="112" t="n">
        <v>5</v>
      </c>
      <c r="E395" s="492" t="inlineStr">
        <is>
          <t>6 месяцев</t>
        </is>
      </c>
      <c r="F395" s="112" t="n">
        <v>128</v>
      </c>
      <c r="G395" s="468">
        <f>IFERROR(SUMIF(Лист1!$A:$A,Лист3!$A395,Лист1!K:K)/$F395,0)</f>
        <v/>
      </c>
      <c r="H395" s="468">
        <f>IFERROR(SUMIF(Лист1!$A:$A,Лист3!$A395,Лист1!L:L)/$F395,0)</f>
        <v/>
      </c>
      <c r="I395" s="468">
        <f>IFERROR(SUMIF(Лист1!$A:$A,Лист3!$A395,Лист1!M:M)/$F395,0)</f>
        <v/>
      </c>
      <c r="J395" s="468">
        <f>IFERROR(SUMIF(Лист1!$A:$A,Лист3!$A395,Лист1!N:N)/$F395,0)</f>
        <v/>
      </c>
      <c r="K395" s="468">
        <f>IFERROR(SUMIF(Лист1!$A:$A,Лист3!$A395,Лист1!O:O)/$F395,0)</f>
        <v/>
      </c>
      <c r="L395" s="468">
        <f>IFERROR(SUMIF(Лист1!$A:$A,Лист3!$A395,Лист1!P:P)/$F395,0)</f>
        <v/>
      </c>
    </row>
    <row r="396" customFormat="1" s="144">
      <c r="A396" s="340" t="inlineStr">
        <is>
          <t>E-4KP-499-F50-X00-Y5</t>
        </is>
      </c>
      <c r="B396" s="678" t="inlineStr">
        <is>
          <t>ESSEN®.Изделия кондитерские.Тонкая темная плитка с черничной начинкой Пакет 500 г</t>
        </is>
      </c>
      <c r="C396" s="112" t="inlineStr">
        <is>
          <t>500 гр</t>
        </is>
      </c>
      <c r="D396" s="112" t="n">
        <v>5</v>
      </c>
      <c r="E396" s="492" t="inlineStr">
        <is>
          <t>6 месяцев</t>
        </is>
      </c>
      <c r="F396" s="112" t="n">
        <v>128</v>
      </c>
      <c r="G396" s="468">
        <f>IFERROR(SUMIF(Лист1!$A:$A,Лист3!$A396,Лист1!K:K)/$F396,0)</f>
        <v/>
      </c>
      <c r="H396" s="468">
        <f>IFERROR(SUMIF(Лист1!$A:$A,Лист3!$A396,Лист1!L:L)/$F396,0)</f>
        <v/>
      </c>
      <c r="I396" s="468">
        <f>IFERROR(SUMIF(Лист1!$A:$A,Лист3!$A396,Лист1!M:M)/$F396,0)</f>
        <v/>
      </c>
      <c r="J396" s="468">
        <f>IFERROR(SUMIF(Лист1!$A:$A,Лист3!$A396,Лист1!N:N)/$F396,0)</f>
        <v/>
      </c>
      <c r="K396" s="468">
        <f>IFERROR(SUMIF(Лист1!$A:$A,Лист3!$A396,Лист1!O:O)/$F396,0)</f>
        <v/>
      </c>
      <c r="L396" s="468">
        <f>IFERROR(SUMIF(Лист1!$A:$A,Лист3!$A396,Лист1!P:P)/$F396,0)</f>
        <v/>
      </c>
    </row>
    <row r="397" customFormat="1" s="144">
      <c r="A397" s="340" t="inlineStr">
        <is>
          <t>E-4KF-483-F01-X00-Y4</t>
        </is>
      </c>
      <c r="B397" s="678" t="inlineStr">
        <is>
          <t>TIRA®. Десерт MINI глазированный с дробленым арахисом Пакет 1 кг</t>
        </is>
      </c>
      <c r="C397" s="112" t="inlineStr">
        <is>
          <t>4*1</t>
        </is>
      </c>
      <c r="D397" s="112" t="n">
        <v>4</v>
      </c>
      <c r="E397" s="492" t="inlineStr">
        <is>
          <t>10 месяцев</t>
        </is>
      </c>
      <c r="F397" s="112" t="n">
        <v>64</v>
      </c>
      <c r="G397" s="468">
        <f>IFERROR(SUMIF(Лист1!$A:$A,Лист3!$A397,Лист1!K:K)/$F397,0)</f>
        <v/>
      </c>
      <c r="H397" s="468">
        <f>IFERROR(SUMIF(Лист1!$A:$A,Лист3!$A397,Лист1!L:L)/$F397,0)</f>
        <v/>
      </c>
      <c r="I397" s="468">
        <f>IFERROR(SUMIF(Лист1!$A:$A,Лист3!$A397,Лист1!M:M)/$F397,0)</f>
        <v/>
      </c>
      <c r="J397" s="468">
        <f>IFERROR(SUMIF(Лист1!$A:$A,Лист3!$A397,Лист1!N:N)/$F397,0)</f>
        <v/>
      </c>
      <c r="K397" s="468">
        <f>IFERROR(SUMIF(Лист1!$A:$A,Лист3!$A397,Лист1!O:O)/$F397,0)</f>
        <v/>
      </c>
      <c r="L397" s="468">
        <f>IFERROR(SUMIF(Лист1!$A:$A,Лист3!$A397,Лист1!P:P)/$F397,0)</f>
        <v/>
      </c>
    </row>
    <row r="398" customFormat="1" s="144">
      <c r="A398" s="340" t="inlineStr">
        <is>
          <t>E-4KF-483-W40-X21-Y1</t>
        </is>
      </c>
      <c r="B398" s="678" t="inlineStr">
        <is>
          <t>TIRA®. Десерт MINI глазированный с дробленым арахисом вал 4 кг  УП1</t>
        </is>
      </c>
      <c r="C398" s="112" t="n">
        <v>4</v>
      </c>
      <c r="D398" s="112" t="n"/>
      <c r="E398" s="492" t="inlineStr">
        <is>
          <t>10 месяцев</t>
        </is>
      </c>
      <c r="F398" s="112" t="n">
        <v>100</v>
      </c>
      <c r="G398" s="468">
        <f>IFERROR(SUMIF(Лист1!$A:$A,Лист3!$A398,Лист1!K:K)/$F398,0)</f>
        <v/>
      </c>
      <c r="H398" s="468">
        <f>IFERROR(SUMIF(Лист1!$A:$A,Лист3!$A398,Лист1!L:L)/$F398,0)</f>
        <v/>
      </c>
      <c r="I398" s="468">
        <f>IFERROR(SUMIF(Лист1!$A:$A,Лист3!$A398,Лист1!M:M)/$F398,0)</f>
        <v/>
      </c>
      <c r="J398" s="468">
        <f>IFERROR(SUMIF(Лист1!$A:$A,Лист3!$A398,Лист1!N:N)/$F398,0)</f>
        <v/>
      </c>
      <c r="K398" s="468">
        <f>IFERROR(SUMIF(Лист1!$A:$A,Лист3!$A398,Лист1!O:O)/$F398,0)</f>
        <v/>
      </c>
      <c r="L398" s="468">
        <f>IFERROR(SUMIF(Лист1!$A:$A,Лист3!$A398,Лист1!P:P)/$F398,0)</f>
        <v/>
      </c>
    </row>
    <row r="399" customFormat="1" s="144">
      <c r="A399" s="340" t="inlineStr">
        <is>
          <t>E-4KF-483-F50-X00-Y10</t>
        </is>
      </c>
      <c r="B399" s="678" t="inlineStr">
        <is>
          <t>TIRA®. Десерт MINI/МИНИ глазированный с дробленым арахисом Пакет 500 г  УП10</t>
        </is>
      </c>
      <c r="C399" s="112" t="inlineStr">
        <is>
          <t>500 г</t>
        </is>
      </c>
      <c r="D399" s="112" t="n">
        <v>10</v>
      </c>
      <c r="E399" s="492" t="inlineStr">
        <is>
          <t>10 месяцев</t>
        </is>
      </c>
      <c r="F399" s="112" t="n">
        <v>72</v>
      </c>
      <c r="G399" s="468">
        <f>IFERROR(SUMIF(Лист1!$A:$A,Лист3!$A399,Лист1!K:K)/$F399,0)</f>
        <v/>
      </c>
      <c r="H399" s="468">
        <f>IFERROR(SUMIF(Лист1!$A:$A,Лист3!$A399,Лист1!L:L)/$F399,0)</f>
        <v/>
      </c>
      <c r="I399" s="468">
        <f>IFERROR(SUMIF(Лист1!$A:$A,Лист3!$A399,Лист1!M:M)/$F399,0)</f>
        <v/>
      </c>
      <c r="J399" s="468">
        <f>IFERROR(SUMIF(Лист1!$A:$A,Лист3!$A399,Лист1!N:N)/$F399,0)</f>
        <v/>
      </c>
      <c r="K399" s="468">
        <f>IFERROR(SUMIF(Лист1!$A:$A,Лист3!$A399,Лист1!O:O)/$F399,0)</f>
        <v/>
      </c>
      <c r="L399" s="468">
        <f>IFERROR(SUMIF(Лист1!$A:$A,Лист3!$A399,Лист1!P:P)/$F399,0)</f>
        <v/>
      </c>
    </row>
    <row r="400" customFormat="1" s="144">
      <c r="A400" s="340" t="inlineStr">
        <is>
          <t>E-4KF-482-F01-X00-Y4</t>
        </is>
      </c>
      <c r="B400" s="678" t="inlineStr">
        <is>
          <t xml:space="preserve">TIRA®. Десерт MINI глазированный с дроблеными какао-бобами пакет 1 кг </t>
        </is>
      </c>
      <c r="C400" s="112" t="inlineStr">
        <is>
          <t>4*1</t>
        </is>
      </c>
      <c r="D400" s="112" t="n">
        <v>4</v>
      </c>
      <c r="E400" s="492" t="inlineStr">
        <is>
          <t>10 месяцев</t>
        </is>
      </c>
      <c r="F400" s="112" t="n">
        <v>64</v>
      </c>
      <c r="G400" s="468">
        <f>IFERROR(SUMIF(Лист1!$A:$A,Лист3!$A400,Лист1!K:K)/$F400,0)</f>
        <v/>
      </c>
      <c r="H400" s="468">
        <f>IFERROR(SUMIF(Лист1!$A:$A,Лист3!$A400,Лист1!L:L)/$F400,0)</f>
        <v/>
      </c>
      <c r="I400" s="468">
        <f>IFERROR(SUMIF(Лист1!$A:$A,Лист3!$A400,Лист1!M:M)/$F400,0)</f>
        <v/>
      </c>
      <c r="J400" s="468">
        <f>IFERROR(SUMIF(Лист1!$A:$A,Лист3!$A400,Лист1!N:N)/$F400,0)</f>
        <v/>
      </c>
      <c r="K400" s="468">
        <f>IFERROR(SUMIF(Лист1!$A:$A,Лист3!$A400,Лист1!O:O)/$F400,0)</f>
        <v/>
      </c>
      <c r="L400" s="468">
        <f>IFERROR(SUMIF(Лист1!$A:$A,Лист3!$A400,Лист1!P:P)/$F400,0)</f>
        <v/>
      </c>
    </row>
    <row r="401" customFormat="1" s="144">
      <c r="A401" s="340" t="inlineStr">
        <is>
          <t>E-4KF-482-W40-X21-Y1</t>
        </is>
      </c>
      <c r="B401" s="678" t="inlineStr">
        <is>
          <t>TIRA®. Десерт MINI глазированный с дроблеными какао-бобами вал 4 кг  УП1</t>
        </is>
      </c>
      <c r="C401" s="112" t="n">
        <v>4</v>
      </c>
      <c r="D401" s="112" t="n"/>
      <c r="E401" s="492" t="inlineStr">
        <is>
          <t>10 месяцев</t>
        </is>
      </c>
      <c r="F401" s="112" t="n">
        <v>100</v>
      </c>
      <c r="G401" s="468">
        <f>IFERROR(SUMIF(Лист1!$A:$A,Лист3!$A401,Лист1!K:K)/$F401,0)</f>
        <v/>
      </c>
      <c r="H401" s="468">
        <f>IFERROR(SUMIF(Лист1!$A:$A,Лист3!$A401,Лист1!L:L)/$F401,0)</f>
        <v/>
      </c>
      <c r="I401" s="468">
        <f>IFERROR(SUMIF(Лист1!$A:$A,Лист3!$A401,Лист1!M:M)/$F401,0)</f>
        <v/>
      </c>
      <c r="J401" s="468">
        <f>IFERROR(SUMIF(Лист1!$A:$A,Лист3!$A401,Лист1!N:N)/$F401,0)</f>
        <v/>
      </c>
      <c r="K401" s="468">
        <f>IFERROR(SUMIF(Лист1!$A:$A,Лист3!$A401,Лист1!O:O)/$F401,0)</f>
        <v/>
      </c>
      <c r="L401" s="468">
        <f>IFERROR(SUMIF(Лист1!$A:$A,Лист3!$A401,Лист1!P:P)/$F401,0)</f>
        <v/>
      </c>
    </row>
    <row r="402" customFormat="1" s="144">
      <c r="A402" s="340" t="inlineStr">
        <is>
          <t>E-4KF-482-F50-X00-Y10</t>
        </is>
      </c>
      <c r="B402" s="678" t="inlineStr">
        <is>
          <t>TIRA®. Десерт MINI/МИНИ глазированный с дроблеными какао-бобами Пакет 500 г  УП10</t>
        </is>
      </c>
      <c r="C402" s="112" t="inlineStr">
        <is>
          <t>500 г</t>
        </is>
      </c>
      <c r="D402" s="112" t="n">
        <v>10</v>
      </c>
      <c r="E402" s="492" t="inlineStr">
        <is>
          <t>10 месяцев</t>
        </is>
      </c>
      <c r="F402" s="112" t="n">
        <v>72</v>
      </c>
      <c r="G402" s="468">
        <f>IFERROR(SUMIF(Лист1!$A:$A,Лист3!$A402,Лист1!K:K)/$F402,0)</f>
        <v/>
      </c>
      <c r="H402" s="468">
        <f>IFERROR(SUMIF(Лист1!$A:$A,Лист3!$A402,Лист1!L:L)/$F402,0)</f>
        <v/>
      </c>
      <c r="I402" s="468">
        <f>IFERROR(SUMIF(Лист1!$A:$A,Лист3!$A402,Лист1!M:M)/$F402,0)</f>
        <v/>
      </c>
      <c r="J402" s="468">
        <f>IFERROR(SUMIF(Лист1!$A:$A,Лист3!$A402,Лист1!N:N)/$F402,0)</f>
        <v/>
      </c>
      <c r="K402" s="468">
        <f>IFERROR(SUMIF(Лист1!$A:$A,Лист3!$A402,Лист1!O:O)/$F402,0)</f>
        <v/>
      </c>
      <c r="L402" s="468">
        <f>IFERROR(SUMIF(Лист1!$A:$A,Лист3!$A402,Лист1!P:P)/$F402,0)</f>
        <v/>
      </c>
    </row>
    <row r="403" customFormat="1" s="144">
      <c r="A403" s="340" t="inlineStr">
        <is>
          <t>E-1DE-672-W30-X00-Y1</t>
        </is>
      </c>
      <c r="B403" s="678" t="inlineStr">
        <is>
          <t>Чудо-Чудное®. Десерт с какао Вишневый вал 3 кг  УП1</t>
        </is>
      </c>
      <c r="C403" s="112" t="n">
        <v>3</v>
      </c>
      <c r="D403" s="112" t="n"/>
      <c r="E403" s="492" t="inlineStr">
        <is>
          <t>10 месяцев</t>
        </is>
      </c>
      <c r="F403" s="112" t="n">
        <v>100</v>
      </c>
      <c r="G403" s="468">
        <f>IFERROR(SUMIF(Лист1!$A:$A,Лист3!$A403,Лист1!K:K)/$F403,0)</f>
        <v/>
      </c>
      <c r="H403" s="468">
        <f>IFERROR(SUMIF(Лист1!$A:$A,Лист3!$A403,Лист1!L:L)/$F403,0)</f>
        <v/>
      </c>
      <c r="I403" s="468">
        <f>IFERROR(SUMIF(Лист1!$A:$A,Лист3!$A403,Лист1!M:M)/$F403,0)</f>
        <v/>
      </c>
      <c r="J403" s="468">
        <f>IFERROR(SUMIF(Лист1!$A:$A,Лист3!$A403,Лист1!N:N)/$F403,0)</f>
        <v/>
      </c>
      <c r="K403" s="468">
        <f>IFERROR(SUMIF(Лист1!$A:$A,Лист3!$A403,Лист1!O:O)/$F403,0)</f>
        <v/>
      </c>
      <c r="L403" s="468">
        <f>IFERROR(SUMIF(Лист1!$A:$A,Лист3!$A403,Лист1!P:P)/$F403,0)</f>
        <v/>
      </c>
    </row>
    <row r="404" customFormat="1" s="144">
      <c r="A404" s="340" t="inlineStr">
        <is>
          <t>E-1DE-672-F50-X00-Y8</t>
        </is>
      </c>
      <c r="B404" s="678" t="inlineStr">
        <is>
          <t>Чудо-Чудное®. Десерт с какао Вишневый пакет 500 г  УП8</t>
        </is>
      </c>
      <c r="C404" s="112" t="inlineStr">
        <is>
          <t>500 г</t>
        </is>
      </c>
      <c r="D404" s="112" t="n">
        <v>10</v>
      </c>
      <c r="E404" s="492" t="inlineStr">
        <is>
          <t>10 месяцев</t>
        </is>
      </c>
      <c r="F404" s="112" t="n">
        <v>72</v>
      </c>
      <c r="G404" s="468">
        <f>IFERROR(SUMIF(Лист1!$A:$A,Лист3!$A404,Лист1!K:K)/$F404,0)</f>
        <v/>
      </c>
      <c r="H404" s="468">
        <f>IFERROR(SUMIF(Лист1!$A:$A,Лист3!$A404,Лист1!L:L)/$F404,0)</f>
        <v/>
      </c>
      <c r="I404" s="468">
        <f>IFERROR(SUMIF(Лист1!$A:$A,Лист3!$A404,Лист1!M:M)/$F404,0)</f>
        <v/>
      </c>
      <c r="J404" s="468">
        <f>IFERROR(SUMIF(Лист1!$A:$A,Лист3!$A404,Лист1!N:N)/$F404,0)</f>
        <v/>
      </c>
      <c r="K404" s="468">
        <f>IFERROR(SUMIF(Лист1!$A:$A,Лист3!$A404,Лист1!O:O)/$F404,0)</f>
        <v/>
      </c>
      <c r="L404" s="468">
        <f>IFERROR(SUMIF(Лист1!$A:$A,Лист3!$A404,Лист1!P:P)/$F404,0)</f>
        <v/>
      </c>
    </row>
    <row r="405" customFormat="1" s="144">
      <c r="A405" s="340" t="inlineStr">
        <is>
          <t>E-4KF-502-F50-X19-Y10</t>
        </is>
      </c>
      <c r="B405" s="678" t="inlineStr">
        <is>
          <t>Чудо-Чудное®. Конфеты с печеньем и криспи Пакет 500 г  УП10</t>
        </is>
      </c>
      <c r="C405" s="112" t="inlineStr">
        <is>
          <t>500 г</t>
        </is>
      </c>
      <c r="D405" s="112" t="n">
        <v>10</v>
      </c>
      <c r="E405" s="492" t="inlineStr">
        <is>
          <t>10 месяцев</t>
        </is>
      </c>
      <c r="F405" s="112" t="n">
        <v>72</v>
      </c>
      <c r="G405" s="468">
        <f>IFERROR(SUMIF(Лист1!$A:$A,Лист3!$A405,Лист1!K:K)/$F405,0)</f>
        <v/>
      </c>
      <c r="H405" s="468">
        <f>IFERROR(SUMIF(Лист1!$A:$A,Лист3!$A405,Лист1!L:L)/$F405,0)</f>
        <v/>
      </c>
      <c r="I405" s="468">
        <f>IFERROR(SUMIF(Лист1!$A:$A,Лист3!$A405,Лист1!M:M)/$F405,0)</f>
        <v/>
      </c>
      <c r="J405" s="468">
        <f>IFERROR(SUMIF(Лист1!$A:$A,Лист3!$A405,Лист1!N:N)/$F405,0)</f>
        <v/>
      </c>
      <c r="K405" s="468">
        <f>IFERROR(SUMIF(Лист1!$A:$A,Лист3!$A405,Лист1!O:O)/$F405,0)</f>
        <v/>
      </c>
      <c r="L405" s="468">
        <f>IFERROR(SUMIF(Лист1!$A:$A,Лист3!$A405,Лист1!P:P)/$F405,0)</f>
        <v/>
      </c>
    </row>
    <row r="406" customFormat="1" s="144">
      <c r="A406" s="340" t="inlineStr">
        <is>
          <t>E-4KF-675-W40-X00-Y1</t>
        </is>
      </c>
      <c r="B406" s="678" t="inlineStr">
        <is>
          <t>Чудо-Чудное®. Конфеты с печеньем и криспи вал 4 кг  УП1*</t>
        </is>
      </c>
      <c r="C406" s="112" t="n">
        <v>4</v>
      </c>
      <c r="D406" s="112" t="n"/>
      <c r="E406" s="492" t="inlineStr">
        <is>
          <t>10 месяцев</t>
        </is>
      </c>
      <c r="F406" s="112" t="n">
        <v>100</v>
      </c>
      <c r="G406" s="468">
        <f>IFERROR(SUMIF(Лист1!$A:$A,Лист3!$A406,Лист1!K:K)/$F406,0)</f>
        <v/>
      </c>
      <c r="H406" s="468">
        <f>IFERROR(SUMIF(Лист1!$A:$A,Лист3!$A406,Лист1!L:L)/$F406,0)</f>
        <v/>
      </c>
      <c r="I406" s="468">
        <f>IFERROR(SUMIF(Лист1!$A:$A,Лист3!$A406,Лист1!M:M)/$F406,0)</f>
        <v/>
      </c>
      <c r="J406" s="468">
        <f>IFERROR(SUMIF(Лист1!$A:$A,Лист3!$A406,Лист1!N:N)/$F406,0)</f>
        <v/>
      </c>
      <c r="K406" s="468">
        <f>IFERROR(SUMIF(Лист1!$A:$A,Лист3!$A406,Лист1!O:O)/$F406,0)</f>
        <v/>
      </c>
      <c r="L406" s="468">
        <f>IFERROR(SUMIF(Лист1!$A:$A,Лист3!$A406,Лист1!P:P)/$F406,0)</f>
        <v/>
      </c>
    </row>
    <row r="407" customFormat="1" s="144">
      <c r="A407" s="340" t="inlineStr">
        <is>
          <t>E-4KF-750-K14-X00-Y1</t>
        </is>
      </c>
      <c r="B407" s="678" t="inlineStr">
        <is>
          <t>КОРОЛЕВСКИЙ ВЫБОР® Десерт глазированный с кокосом вал 1,5 кг  УП1*</t>
        </is>
      </c>
      <c r="C407" s="112" t="n">
        <v>1.5</v>
      </c>
      <c r="D407" s="112" t="n"/>
      <c r="E407" s="492" t="inlineStr">
        <is>
          <t>10 месяцев</t>
        </is>
      </c>
      <c r="F407" s="112" t="n">
        <v>160</v>
      </c>
      <c r="G407" s="468">
        <f>IFERROR(SUMIF(Лист1!$A:$A,Лист3!$A407,Лист1!K:K)/$F407,0)</f>
        <v/>
      </c>
      <c r="H407" s="468">
        <f>IFERROR(SUMIF(Лист1!$A:$A,Лист3!$A407,Лист1!L:L)/$F407,0)</f>
        <v/>
      </c>
      <c r="I407" s="468">
        <f>IFERROR(SUMIF(Лист1!$A:$A,Лист3!$A407,Лист1!M:M)/$F407,0)</f>
        <v/>
      </c>
      <c r="J407" s="468">
        <f>IFERROR(SUMIF(Лист1!$A:$A,Лист3!$A407,Лист1!N:N)/$F407,0)</f>
        <v/>
      </c>
      <c r="K407" s="468">
        <f>IFERROR(SUMIF(Лист1!$A:$A,Лист3!$A407,Лист1!O:O)/$F407,0)</f>
        <v/>
      </c>
      <c r="L407" s="468">
        <f>IFERROR(SUMIF(Лист1!$A:$A,Лист3!$A407,Лист1!P:P)/$F407,0)</f>
        <v/>
      </c>
    </row>
    <row r="408" customFormat="1" s="144">
      <c r="A408" s="340" t="inlineStr">
        <is>
          <t>E-4KF-751-W25-X00-Y1</t>
        </is>
      </c>
      <c r="B408" s="678" t="inlineStr">
        <is>
          <t>КОРОЛЕВСКИЙ ВЫБОР® Десерт глазированный с арахисом вал 2,5 кг  УП1*</t>
        </is>
      </c>
      <c r="C408" s="112" t="n">
        <v>2.5</v>
      </c>
      <c r="D408" s="112" t="n"/>
      <c r="E408" s="492" t="inlineStr">
        <is>
          <t>10 месяцев</t>
        </is>
      </c>
      <c r="F408" s="112" t="n">
        <v>100</v>
      </c>
      <c r="G408" s="468">
        <f>IFERROR(SUMIF(Лист1!$A:$A,Лист3!$A408,Лист1!K:K)/$F408,0)</f>
        <v/>
      </c>
      <c r="H408" s="468">
        <f>IFERROR(SUMIF(Лист1!$A:$A,Лист3!$A408,Лист1!L:L)/$F408,0)</f>
        <v/>
      </c>
      <c r="I408" s="468">
        <f>IFERROR(SUMIF(Лист1!$A:$A,Лист3!$A408,Лист1!M:M)/$F408,0)</f>
        <v/>
      </c>
      <c r="J408" s="468">
        <f>IFERROR(SUMIF(Лист1!$A:$A,Лист3!$A408,Лист1!N:N)/$F408,0)</f>
        <v/>
      </c>
      <c r="K408" s="468">
        <f>IFERROR(SUMIF(Лист1!$A:$A,Лист3!$A408,Лист1!O:O)/$F408,0)</f>
        <v/>
      </c>
      <c r="L408" s="468">
        <f>IFERROR(SUMIF(Лист1!$A:$A,Лист3!$A408,Лист1!P:P)/$F408,0)</f>
        <v/>
      </c>
    </row>
    <row r="409" customFormat="1" s="144">
      <c r="A409" s="340" t="inlineStr">
        <is>
          <t>E-4KF-751-P50-X00-Y6</t>
        </is>
      </c>
      <c r="B409" s="678" t="inlineStr">
        <is>
          <t>КОРОЛЕВСКИЙ ВЫБОР® Десерт глазированный с арахисом Пакет 500 г  УП6</t>
        </is>
      </c>
      <c r="C409" s="112" t="inlineStr">
        <is>
          <t>500 г</t>
        </is>
      </c>
      <c r="D409" s="112" t="n">
        <v>6</v>
      </c>
      <c r="E409" s="492" t="inlineStr">
        <is>
          <t>10 месяцев</t>
        </is>
      </c>
      <c r="F409" s="112" t="n">
        <v>72</v>
      </c>
      <c r="G409" s="468">
        <f>IFERROR(SUMIF(Лист1!$A:$A,Лист3!$A409,Лист1!K:K)/$F409,0)</f>
        <v/>
      </c>
      <c r="H409" s="468">
        <f>IFERROR(SUMIF(Лист1!$A:$A,Лист3!$A409,Лист1!L:L)/$F409,0)</f>
        <v/>
      </c>
      <c r="I409" s="468">
        <f>IFERROR(SUMIF(Лист1!$A:$A,Лист3!$A409,Лист1!M:M)/$F409,0)</f>
        <v/>
      </c>
      <c r="J409" s="468">
        <f>IFERROR(SUMIF(Лист1!$A:$A,Лист3!$A409,Лист1!N:N)/$F409,0)</f>
        <v/>
      </c>
      <c r="K409" s="468">
        <f>IFERROR(SUMIF(Лист1!$A:$A,Лист3!$A409,Лист1!O:O)/$F409,0)</f>
        <v/>
      </c>
      <c r="L409" s="468">
        <f>IFERROR(SUMIF(Лист1!$A:$A,Лист3!$A409,Лист1!P:P)/$F409,0)</f>
        <v/>
      </c>
    </row>
    <row r="410" customFormat="1" s="144">
      <c r="A410" s="340" t="inlineStr">
        <is>
          <t>E-4KF-750-W25-X00-Y1</t>
        </is>
      </c>
      <c r="B410" s="678" t="inlineStr">
        <is>
          <t>КОРОЛЕВСКИЙ ВЫБОР® Десерт глазированный с кокосом вал 2,5 кг  УП1*</t>
        </is>
      </c>
      <c r="C410" s="112" t="n">
        <v>2.5</v>
      </c>
      <c r="D410" s="112" t="n"/>
      <c r="E410" s="492" t="inlineStr">
        <is>
          <t>10 месяцев</t>
        </is>
      </c>
      <c r="F410" s="112" t="n">
        <v>100</v>
      </c>
      <c r="G410" s="468">
        <f>IFERROR(SUMIF(Лист1!$A:$A,Лист3!$A410,Лист1!K:K)/$F410,0)</f>
        <v/>
      </c>
      <c r="H410" s="468">
        <f>IFERROR(SUMIF(Лист1!$A:$A,Лист3!$A410,Лист1!L:L)/$F410,0)</f>
        <v/>
      </c>
      <c r="I410" s="468">
        <f>IFERROR(SUMIF(Лист1!$A:$A,Лист3!$A410,Лист1!M:M)/$F410,0)</f>
        <v/>
      </c>
      <c r="J410" s="468">
        <f>IFERROR(SUMIF(Лист1!$A:$A,Лист3!$A410,Лист1!N:N)/$F410,0)</f>
        <v/>
      </c>
      <c r="K410" s="468">
        <f>IFERROR(SUMIF(Лист1!$A:$A,Лист3!$A410,Лист1!O:O)/$F410,0)</f>
        <v/>
      </c>
      <c r="L410" s="468">
        <f>IFERROR(SUMIF(Лист1!$A:$A,Лист3!$A410,Лист1!P:P)/$F410,0)</f>
        <v/>
      </c>
    </row>
    <row r="411" customFormat="1" s="144">
      <c r="A411" s="340" t="inlineStr">
        <is>
          <t>E-4KF-750-P50-X00-Y6</t>
        </is>
      </c>
      <c r="B411" s="678" t="inlineStr">
        <is>
          <t>КОРОЛЕВСКИЙ ВЫБОР® Десерт глазированный с кокосом Пакет  500 г  УП6</t>
        </is>
      </c>
      <c r="C411" s="112" t="inlineStr">
        <is>
          <t>500 г</t>
        </is>
      </c>
      <c r="D411" s="112" t="n">
        <v>6</v>
      </c>
      <c r="E411" s="492" t="inlineStr">
        <is>
          <t>10 месяцев</t>
        </is>
      </c>
      <c r="F411" s="112" t="n">
        <v>72</v>
      </c>
      <c r="G411" s="468">
        <f>IFERROR(SUMIF(Лист1!$A:$A,Лист3!$A411,Лист1!K:K)/$F411,0)</f>
        <v/>
      </c>
      <c r="H411" s="468">
        <f>IFERROR(SUMIF(Лист1!$A:$A,Лист3!$A411,Лист1!L:L)/$F411,0)</f>
        <v/>
      </c>
      <c r="I411" s="468">
        <f>IFERROR(SUMIF(Лист1!$A:$A,Лист3!$A411,Лист1!M:M)/$F411,0)</f>
        <v/>
      </c>
      <c r="J411" s="468">
        <f>IFERROR(SUMIF(Лист1!$A:$A,Лист3!$A411,Лист1!N:N)/$F411,0)</f>
        <v/>
      </c>
      <c r="K411" s="468">
        <f>IFERROR(SUMIF(Лист1!$A:$A,Лист3!$A411,Лист1!O:O)/$F411,0)</f>
        <v/>
      </c>
      <c r="L411" s="468">
        <f>IFERROR(SUMIF(Лист1!$A:$A,Лист3!$A411,Лист1!P:P)/$F411,0)</f>
        <v/>
      </c>
    </row>
    <row r="412" customFormat="1" s="144">
      <c r="A412" s="340" t="inlineStr">
        <is>
          <t>E-4KF-752-W25-X00-Y1</t>
        </is>
      </c>
      <c r="B412" s="678" t="inlineStr">
        <is>
          <t>КОРОЛЕВСКИЙ ВЫБОР® Десерт глазированный со вкусом шоколадного брауни вал 2,5 кг  УП1*</t>
        </is>
      </c>
      <c r="C412" s="112" t="n">
        <v>2.5</v>
      </c>
      <c r="D412" s="112" t="n"/>
      <c r="E412" s="492" t="inlineStr">
        <is>
          <t>10 месяцев</t>
        </is>
      </c>
      <c r="F412" s="112" t="n">
        <v>100</v>
      </c>
      <c r="G412" s="468">
        <f>IFERROR(SUMIF(Лист1!$A:$A,Лист3!$A412,Лист1!K:K)/$F412,0)</f>
        <v/>
      </c>
      <c r="H412" s="468">
        <f>IFERROR(SUMIF(Лист1!$A:$A,Лист3!$A412,Лист1!L:L)/$F412,0)</f>
        <v/>
      </c>
      <c r="I412" s="468">
        <f>IFERROR(SUMIF(Лист1!$A:$A,Лист3!$A412,Лист1!M:M)/$F412,0)</f>
        <v/>
      </c>
      <c r="J412" s="468">
        <f>IFERROR(SUMIF(Лист1!$A:$A,Лист3!$A412,Лист1!N:N)/$F412,0)</f>
        <v/>
      </c>
      <c r="K412" s="468">
        <f>IFERROR(SUMIF(Лист1!$A:$A,Лист3!$A412,Лист1!O:O)/$F412,0)</f>
        <v/>
      </c>
      <c r="L412" s="468">
        <f>IFERROR(SUMIF(Лист1!$A:$A,Лист3!$A412,Лист1!P:P)/$F412,0)</f>
        <v/>
      </c>
    </row>
    <row r="413" customFormat="1" s="144">
      <c r="A413" s="340" t="inlineStr">
        <is>
          <t>E-4KF-752-P50-X00-Y6</t>
        </is>
      </c>
      <c r="B413" s="678" t="inlineStr">
        <is>
          <t>КОРОЛЕВСКИЙ ВЫБОР® Десерт глазированный со вкусом шоколадного брауни Пакет 500 г  УП6</t>
        </is>
      </c>
      <c r="C413" s="112" t="inlineStr">
        <is>
          <t>500 г</t>
        </is>
      </c>
      <c r="D413" s="112" t="n">
        <v>6</v>
      </c>
      <c r="E413" s="492" t="inlineStr">
        <is>
          <t>10 месяцев</t>
        </is>
      </c>
      <c r="F413" s="112" t="n">
        <v>72</v>
      </c>
      <c r="G413" s="468">
        <f>IFERROR(SUMIF(Лист1!$A:$A,Лист3!$A413,Лист1!K:K)/$F413,0)</f>
        <v/>
      </c>
      <c r="H413" s="468">
        <f>IFERROR(SUMIF(Лист1!$A:$A,Лист3!$A413,Лист1!L:L)/$F413,0)</f>
        <v/>
      </c>
      <c r="I413" s="468">
        <f>IFERROR(SUMIF(Лист1!$A:$A,Лист3!$A413,Лист1!M:M)/$F413,0)</f>
        <v/>
      </c>
      <c r="J413" s="468">
        <f>IFERROR(SUMIF(Лист1!$A:$A,Лист3!$A413,Лист1!N:N)/$F413,0)</f>
        <v/>
      </c>
      <c r="K413" s="468">
        <f>IFERROR(SUMIF(Лист1!$A:$A,Лист3!$A413,Лист1!O:O)/$F413,0)</f>
        <v/>
      </c>
      <c r="L413" s="468">
        <f>IFERROR(SUMIF(Лист1!$A:$A,Лист3!$A413,Лист1!P:P)/$F413,0)</f>
        <v/>
      </c>
    </row>
    <row r="414" customFormat="1" s="144">
      <c r="A414" s="340" t="inlineStr">
        <is>
          <t>E-4NK-779-W25-X00-Y1</t>
        </is>
      </c>
      <c r="B414" s="678" t="inlineStr">
        <is>
          <t>КОРОЛЕВСКИЙ ВЫБОР® Набор десертов вал 2,5 кг  УП1*</t>
        </is>
      </c>
      <c r="C414" s="112" t="n">
        <v>2.5</v>
      </c>
      <c r="D414" s="112" t="n"/>
      <c r="E414" s="492" t="inlineStr">
        <is>
          <t>10 месяцев</t>
        </is>
      </c>
      <c r="F414" s="112" t="n">
        <v>100</v>
      </c>
      <c r="G414" s="468">
        <f>IFERROR(SUMIF(Лист1!$A:$A,Лист3!$A414,Лист1!K:K)/$F414,0)</f>
        <v/>
      </c>
      <c r="H414" s="468">
        <f>IFERROR(SUMIF(Лист1!$A:$A,Лист3!$A414,Лист1!L:L)/$F414,0)</f>
        <v/>
      </c>
      <c r="I414" s="468">
        <f>IFERROR(SUMIF(Лист1!$A:$A,Лист3!$A414,Лист1!M:M)/$F414,0)</f>
        <v/>
      </c>
      <c r="J414" s="468">
        <f>IFERROR(SUMIF(Лист1!$A:$A,Лист3!$A414,Лист1!N:N)/$F414,0)</f>
        <v/>
      </c>
      <c r="K414" s="468">
        <f>IFERROR(SUMIF(Лист1!$A:$A,Лист3!$A414,Лист1!O:O)/$F414,0)</f>
        <v/>
      </c>
      <c r="L414" s="468">
        <f>IFERROR(SUMIF(Лист1!$A:$A,Лист3!$A414,Лист1!P:P)/$F414,0)</f>
        <v/>
      </c>
    </row>
    <row r="415" customFormat="1" s="144">
      <c r="A415" s="340" t="inlineStr">
        <is>
          <t>E-1DE-746-W40-X00-Y1</t>
        </is>
      </c>
      <c r="B415" s="678" t="inlineStr">
        <is>
          <t>BON BONEL®. Десерт МИНИ с карамелью вал 4 кг  УП1*</t>
        </is>
      </c>
      <c r="C415" s="112" t="n">
        <v>4</v>
      </c>
      <c r="D415" s="112" t="n"/>
      <c r="E415" s="492" t="inlineStr">
        <is>
          <t>10 месяцев</t>
        </is>
      </c>
      <c r="F415" s="112" t="n">
        <v>100</v>
      </c>
      <c r="G415" s="468">
        <f>IFERROR(SUMIF(Лист1!$A:$A,Лист3!$A415,Лист1!K:K)/$F415,0)</f>
        <v/>
      </c>
      <c r="H415" s="468">
        <f>IFERROR(SUMIF(Лист1!$A:$A,Лист3!$A415,Лист1!L:L)/$F415,0)</f>
        <v/>
      </c>
      <c r="I415" s="468">
        <f>IFERROR(SUMIF(Лист1!$A:$A,Лист3!$A415,Лист1!M:M)/$F415,0)</f>
        <v/>
      </c>
      <c r="J415" s="468">
        <f>IFERROR(SUMIF(Лист1!$A:$A,Лист3!$A415,Лист1!N:N)/$F415,0)</f>
        <v/>
      </c>
      <c r="K415" s="468">
        <f>IFERROR(SUMIF(Лист1!$A:$A,Лист3!$A415,Лист1!O:O)/$F415,0)</f>
        <v/>
      </c>
      <c r="L415" s="468">
        <f>IFERROR(SUMIF(Лист1!$A:$A,Лист3!$A415,Лист1!P:P)/$F415,0)</f>
        <v/>
      </c>
    </row>
    <row r="416" customFormat="1" s="144">
      <c r="A416" s="340" t="inlineStr">
        <is>
          <t>E-1DE-746-P00-X00-Y4</t>
        </is>
      </c>
      <c r="B416" s="678" t="inlineStr">
        <is>
          <t>BON BONEL®. Десерт МИНИ с карамелью Пакет 1 кг  УП4*</t>
        </is>
      </c>
      <c r="C416" s="112" t="inlineStr">
        <is>
          <t>4*1</t>
        </is>
      </c>
      <c r="D416" s="112" t="n">
        <v>4</v>
      </c>
      <c r="E416" s="492" t="inlineStr">
        <is>
          <t>10 месяцев</t>
        </is>
      </c>
      <c r="F416" s="112" t="n">
        <v>100</v>
      </c>
      <c r="G416" s="468">
        <f>IFERROR(SUMIF(Лист1!$A:$A,Лист3!$A416,Лист1!K:K)/$F416,0)</f>
        <v/>
      </c>
      <c r="H416" s="468">
        <f>IFERROR(SUMIF(Лист1!$A:$A,Лист3!$A416,Лист1!L:L)/$F416,0)</f>
        <v/>
      </c>
      <c r="I416" s="468">
        <f>IFERROR(SUMIF(Лист1!$A:$A,Лист3!$A416,Лист1!M:M)/$F416,0)</f>
        <v/>
      </c>
      <c r="J416" s="468">
        <f>IFERROR(SUMIF(Лист1!$A:$A,Лист3!$A416,Лист1!N:N)/$F416,0)</f>
        <v/>
      </c>
      <c r="K416" s="468">
        <f>IFERROR(SUMIF(Лист1!$A:$A,Лист3!$A416,Лист1!O:O)/$F416,0)</f>
        <v/>
      </c>
      <c r="L416" s="468">
        <f>IFERROR(SUMIF(Лист1!$A:$A,Лист3!$A416,Лист1!P:P)/$F416,0)</f>
        <v/>
      </c>
    </row>
    <row r="417" customFormat="1" s="144">
      <c r="A417" s="340" t="inlineStr">
        <is>
          <t>E-1DE-747-W40-X00-Y1</t>
        </is>
      </c>
      <c r="B417" s="678" t="inlineStr">
        <is>
          <t>BON BONEL®. Десерт МИНИ с карамелью и печеньем с какао вал 4 кг  УП1*</t>
        </is>
      </c>
      <c r="C417" s="112" t="n">
        <v>4</v>
      </c>
      <c r="D417" s="112" t="n"/>
      <c r="E417" s="492" t="inlineStr">
        <is>
          <t>10 месяцев</t>
        </is>
      </c>
      <c r="F417" s="112" t="n">
        <v>100</v>
      </c>
      <c r="G417" s="468">
        <f>IFERROR(SUMIF(Лист1!$A:$A,Лист3!$A417,Лист1!K:K)/$F417,0)</f>
        <v/>
      </c>
      <c r="H417" s="468">
        <f>IFERROR(SUMIF(Лист1!$A:$A,Лист3!$A417,Лист1!L:L)/$F417,0)</f>
        <v/>
      </c>
      <c r="I417" s="468">
        <f>IFERROR(SUMIF(Лист1!$A:$A,Лист3!$A417,Лист1!M:M)/$F417,0)</f>
        <v/>
      </c>
      <c r="J417" s="468">
        <f>IFERROR(SUMIF(Лист1!$A:$A,Лист3!$A417,Лист1!N:N)/$F417,0)</f>
        <v/>
      </c>
      <c r="K417" s="468">
        <f>IFERROR(SUMIF(Лист1!$A:$A,Лист3!$A417,Лист1!O:O)/$F417,0)</f>
        <v/>
      </c>
      <c r="L417" s="468">
        <f>IFERROR(SUMIF(Лист1!$A:$A,Лист3!$A417,Лист1!P:P)/$F417,0)</f>
        <v/>
      </c>
    </row>
    <row r="418" customFormat="1" s="144">
      <c r="A418" s="340" t="inlineStr">
        <is>
          <t>E-1DE-747-P00-X00-Y4</t>
        </is>
      </c>
      <c r="B418" s="678" t="inlineStr">
        <is>
          <t>BON BONEL®. Десерт МИНИ с карамелью и печеньем с какао Пакет 1 кг  УП4*</t>
        </is>
      </c>
      <c r="C418" s="112" t="inlineStr">
        <is>
          <t>4*1</t>
        </is>
      </c>
      <c r="D418" s="112" t="n">
        <v>4</v>
      </c>
      <c r="E418" s="492" t="inlineStr">
        <is>
          <t>14 месяцев</t>
        </is>
      </c>
      <c r="F418" s="112" t="n">
        <v>100</v>
      </c>
      <c r="G418" s="468">
        <f>IFERROR(SUMIF(Лист1!$A:$A,Лист3!$A418,Лист1!K:K)/$F418,0)</f>
        <v/>
      </c>
      <c r="H418" s="468">
        <f>IFERROR(SUMIF(Лист1!$A:$A,Лист3!$A418,Лист1!L:L)/$F418,0)</f>
        <v/>
      </c>
      <c r="I418" s="468">
        <f>IFERROR(SUMIF(Лист1!$A:$A,Лист3!$A418,Лист1!M:M)/$F418,0)</f>
        <v/>
      </c>
      <c r="J418" s="468">
        <f>IFERROR(SUMIF(Лист1!$A:$A,Лист3!$A418,Лист1!N:N)/$F418,0)</f>
        <v/>
      </c>
      <c r="K418" s="468">
        <f>IFERROR(SUMIF(Лист1!$A:$A,Лист3!$A418,Лист1!O:O)/$F418,0)</f>
        <v/>
      </c>
      <c r="L418" s="468">
        <f>IFERROR(SUMIF(Лист1!$A:$A,Лист3!$A418,Лист1!P:P)/$F418,0)</f>
        <v/>
      </c>
    </row>
    <row r="419" customFormat="1" s="144">
      <c r="A419" s="340" t="inlineStr">
        <is>
          <t>E-4KF-774-P00-X00-Y4</t>
        </is>
      </c>
      <c r="B419" s="678" t="inlineStr">
        <is>
          <t>BON BONEL®. Десерт МИНИ с карамелью и арахисом Пакет 1 кг  УП4*</t>
        </is>
      </c>
      <c r="C419" s="112" t="inlineStr">
        <is>
          <t>4*1</t>
        </is>
      </c>
      <c r="D419" s="112" t="n">
        <v>4</v>
      </c>
      <c r="E419" s="492" t="inlineStr">
        <is>
          <t>10 месяцев</t>
        </is>
      </c>
      <c r="F419" s="112" t="n">
        <v>100</v>
      </c>
      <c r="G419" s="468">
        <f>IFERROR(SUMIF(Лист1!$A:$A,Лист3!$A419,Лист1!K:K)/$F419,0)</f>
        <v/>
      </c>
      <c r="H419" s="468">
        <f>IFERROR(SUMIF(Лист1!$A:$A,Лист3!$A419,Лист1!L:L)/$F419,0)</f>
        <v/>
      </c>
      <c r="I419" s="468">
        <f>IFERROR(SUMIF(Лист1!$A:$A,Лист3!$A419,Лист1!M:M)/$F419,0)</f>
        <v/>
      </c>
      <c r="J419" s="468">
        <f>IFERROR(SUMIF(Лист1!$A:$A,Лист3!$A419,Лист1!N:N)/$F419,0)</f>
        <v/>
      </c>
      <c r="K419" s="468">
        <f>IFERROR(SUMIF(Лист1!$A:$A,Лист3!$A419,Лист1!O:O)/$F419,0)</f>
        <v/>
      </c>
      <c r="L419" s="468">
        <f>IFERROR(SUMIF(Лист1!$A:$A,Лист3!$A419,Лист1!P:P)/$F419,0)</f>
        <v/>
      </c>
    </row>
    <row r="420" customFormat="1" s="144">
      <c r="A420" s="340" t="inlineStr">
        <is>
          <t>E-4KF-774-W40-X00-Y1</t>
        </is>
      </c>
      <c r="B420" s="678" t="inlineStr">
        <is>
          <t>BON BONEL®. Десерт МИНИ с карамелью и арахисом вал 4 кг  УП1*</t>
        </is>
      </c>
      <c r="C420" s="112" t="n">
        <v>4</v>
      </c>
      <c r="D420" s="112" t="n"/>
      <c r="E420" s="492" t="inlineStr">
        <is>
          <t>10 месяцев</t>
        </is>
      </c>
      <c r="F420" s="112" t="n">
        <v>100</v>
      </c>
      <c r="G420" s="468">
        <f>IFERROR(SUMIF(Лист1!$A:$A,Лист3!$A420,Лист1!K:K)/$F420,0)</f>
        <v/>
      </c>
      <c r="H420" s="468">
        <f>IFERROR(SUMIF(Лист1!$A:$A,Лист3!$A420,Лист1!L:L)/$F420,0)</f>
        <v/>
      </c>
      <c r="I420" s="468">
        <f>IFERROR(SUMIF(Лист1!$A:$A,Лист3!$A420,Лист1!M:M)/$F420,0)</f>
        <v/>
      </c>
      <c r="J420" s="468">
        <f>IFERROR(SUMIF(Лист1!$A:$A,Лист3!$A420,Лист1!N:N)/$F420,0)</f>
        <v/>
      </c>
      <c r="K420" s="468">
        <f>IFERROR(SUMIF(Лист1!$A:$A,Лист3!$A420,Лист1!O:O)/$F420,0)</f>
        <v/>
      </c>
      <c r="L420" s="468">
        <f>IFERROR(SUMIF(Лист1!$A:$A,Лист3!$A420,Лист1!P:P)/$F420,0)</f>
        <v/>
      </c>
    </row>
    <row r="421" customFormat="1" s="144">
      <c r="A421" s="340" t="inlineStr">
        <is>
          <t>E-4NK-775-W40-X00-Y1</t>
        </is>
      </c>
      <c r="B421" s="678" t="inlineStr">
        <is>
          <t>BON BONEL®. НАБОР Десертов МИНИ вал 4 кг  УП1*</t>
        </is>
      </c>
      <c r="C421" s="112" t="n">
        <v>4</v>
      </c>
      <c r="D421" s="112" t="n"/>
      <c r="E421" s="492" t="inlineStr">
        <is>
          <t>10 месяцев</t>
        </is>
      </c>
      <c r="F421" s="112" t="n">
        <v>100</v>
      </c>
      <c r="G421" s="468">
        <f>IFERROR(SUMIF(Лист1!$A:$A,Лист3!$A421,Лист1!K:K)/$F421,0)</f>
        <v/>
      </c>
      <c r="H421" s="468">
        <f>IFERROR(SUMIF(Лист1!$A:$A,Лист3!$A421,Лист1!L:L)/$F421,0)</f>
        <v/>
      </c>
      <c r="I421" s="468">
        <f>IFERROR(SUMIF(Лист1!$A:$A,Лист3!$A421,Лист1!M:M)/$F421,0)</f>
        <v/>
      </c>
      <c r="J421" s="468">
        <f>IFERROR(SUMIF(Лист1!$A:$A,Лист3!$A421,Лист1!N:N)/$F421,0)</f>
        <v/>
      </c>
      <c r="K421" s="468">
        <f>IFERROR(SUMIF(Лист1!$A:$A,Лист3!$A421,Лист1!O:O)/$F421,0)</f>
        <v/>
      </c>
      <c r="L421" s="468">
        <f>IFERROR(SUMIF(Лист1!$A:$A,Лист3!$A421,Лист1!P:P)/$F421,0)</f>
        <v/>
      </c>
    </row>
    <row r="422" customFormat="1" s="144">
      <c r="A422" s="340" t="inlineStr">
        <is>
          <t>E-4KF-496-K17-X00-Y13</t>
        </is>
      </c>
      <c r="B422" s="678" t="inlineStr">
        <is>
          <t>QVINTO®. ДЕСЕРТ С КАКАО АПЕЛЬСИНОВЫЙ коробка (1 уп = 6 шт*29 гр*13 кор)</t>
        </is>
      </c>
      <c r="C422" s="112" t="inlineStr">
        <is>
          <t>29 г</t>
        </is>
      </c>
      <c r="D422" s="254" t="n">
        <v>15</v>
      </c>
      <c r="E422" s="492" t="inlineStr">
        <is>
          <t>10 месяцев</t>
        </is>
      </c>
      <c r="F422" s="112" t="n">
        <v>120</v>
      </c>
      <c r="G422" s="468">
        <f>IFERROR(SUMIF(Лист1!$A:$A,Лист3!$A422,Лист1!K:K)/$F422,0)</f>
        <v/>
      </c>
      <c r="H422" s="468">
        <f>IFERROR(SUMIF(Лист1!$A:$A,Лист3!$A422,Лист1!L:L)/$F422,0)</f>
        <v/>
      </c>
      <c r="I422" s="468">
        <f>IFERROR(SUMIF(Лист1!$A:$A,Лист3!$A422,Лист1!M:M)/$F422,0)</f>
        <v/>
      </c>
      <c r="J422" s="468">
        <f>IFERROR(SUMIF(Лист1!$A:$A,Лист3!$A422,Лист1!N:N)/$F422,0)</f>
        <v/>
      </c>
      <c r="K422" s="468">
        <f>IFERROR(SUMIF(Лист1!$A:$A,Лист3!$A422,Лист1!O:O)/$F422,0)</f>
        <v/>
      </c>
      <c r="L422" s="468">
        <f>IFERROR(SUMIF(Лист1!$A:$A,Лист3!$A422,Лист1!P:P)/$F422,0)</f>
        <v/>
      </c>
    </row>
    <row r="423" customFormat="1" s="144">
      <c r="A423" s="340" t="inlineStr">
        <is>
          <t>E-4KF-496-S61-X00-Y4</t>
        </is>
      </c>
      <c r="B423" s="678" t="inlineStr">
        <is>
          <t>QVINTO®. ДЕСЕРТ С КАКАО АПЕЛЬСИНОВЫЙ шоубокс (1 уп=4 шоубокса*21 шт*30 гр.)</t>
        </is>
      </c>
      <c r="C423" s="112" t="inlineStr">
        <is>
          <t>29 г</t>
        </is>
      </c>
      <c r="D423" s="254" t="n">
        <v>15</v>
      </c>
      <c r="E423" s="492" t="inlineStr">
        <is>
          <t>10 месяцев</t>
        </is>
      </c>
      <c r="F423" s="112" t="n">
        <v>120</v>
      </c>
      <c r="G423" s="468">
        <f>IFERROR(SUMIF(Лист1!$A:$A,Лист3!$A423,Лист1!K:K)/$F423,0)</f>
        <v/>
      </c>
      <c r="H423" s="468">
        <f>IFERROR(SUMIF(Лист1!$A:$A,Лист3!$A423,Лист1!L:L)/$F423,0)</f>
        <v/>
      </c>
      <c r="I423" s="468">
        <f>IFERROR(SUMIF(Лист1!$A:$A,Лист3!$A423,Лист1!M:M)/$F423,0)</f>
        <v/>
      </c>
      <c r="J423" s="468">
        <f>IFERROR(SUMIF(Лист1!$A:$A,Лист3!$A423,Лист1!N:N)/$F423,0)</f>
        <v/>
      </c>
      <c r="K423" s="468">
        <f>IFERROR(SUMIF(Лист1!$A:$A,Лист3!$A423,Лист1!O:O)/$F423,0)</f>
        <v/>
      </c>
      <c r="L423" s="468">
        <f>IFERROR(SUMIF(Лист1!$A:$A,Лист3!$A423,Лист1!P:P)/$F423,0)</f>
        <v/>
      </c>
    </row>
    <row r="424" customFormat="1" s="144">
      <c r="A424" s="340" t="inlineStr">
        <is>
          <t>E-4KF-495-K18-X00-Y13</t>
        </is>
      </c>
      <c r="B424" s="678" t="inlineStr">
        <is>
          <t>QVINTO®. ДЕСЕРТ С КАРАМЕЛЬЮ и КРАНЧАМИ коробка (1 уп = 6 шт*29 гр*13 кор)</t>
        </is>
      </c>
      <c r="C424" s="112" t="inlineStr">
        <is>
          <t>30 г</t>
        </is>
      </c>
      <c r="D424" s="254" t="n">
        <v>15</v>
      </c>
      <c r="E424" s="492" t="inlineStr">
        <is>
          <t>10 месяцев</t>
        </is>
      </c>
      <c r="F424" s="112" t="n">
        <v>120</v>
      </c>
      <c r="G424" s="468">
        <f>IFERROR(SUMIF(Лист1!$A:$A,Лист3!$A424,Лист1!K:K)/$F424,0)</f>
        <v/>
      </c>
      <c r="H424" s="468">
        <f>IFERROR(SUMIF(Лист1!$A:$A,Лист3!$A424,Лист1!L:L)/$F424,0)</f>
        <v/>
      </c>
      <c r="I424" s="468">
        <f>IFERROR(SUMIF(Лист1!$A:$A,Лист3!$A424,Лист1!M:M)/$F424,0)</f>
        <v/>
      </c>
      <c r="J424" s="468">
        <f>IFERROR(SUMIF(Лист1!$A:$A,Лист3!$A424,Лист1!N:N)/$F424,0)</f>
        <v/>
      </c>
      <c r="K424" s="468">
        <f>IFERROR(SUMIF(Лист1!$A:$A,Лист3!$A424,Лист1!O:O)/$F424,0)</f>
        <v/>
      </c>
      <c r="L424" s="468">
        <f>IFERROR(SUMIF(Лист1!$A:$A,Лист3!$A424,Лист1!P:P)/$F424,0)</f>
        <v/>
      </c>
    </row>
    <row r="425" customFormat="1" s="144">
      <c r="A425" s="340" t="inlineStr">
        <is>
          <t>E-4KF-495-S63-X00-Y4</t>
        </is>
      </c>
      <c r="B425" s="678" t="inlineStr">
        <is>
          <t>QVINTO®. ДЕСЕРТ С КАРАМЕЛЬЮ и КРАНЧАМИ шоубокс  (1 уп=4 шоубокса*21 шт*30 гр.)</t>
        </is>
      </c>
      <c r="C425" s="112" t="inlineStr">
        <is>
          <t>30 г</t>
        </is>
      </c>
      <c r="D425" s="254" t="n">
        <v>15</v>
      </c>
      <c r="E425" s="492" t="inlineStr">
        <is>
          <t>10 месяцев</t>
        </is>
      </c>
      <c r="F425" s="112" t="n">
        <v>120</v>
      </c>
      <c r="G425" s="468">
        <f>IFERROR(SUMIF(Лист1!$A:$A,Лист3!$A425,Лист1!K:K)/$F425,0)</f>
        <v/>
      </c>
      <c r="H425" s="468">
        <f>IFERROR(SUMIF(Лист1!$A:$A,Лист3!$A425,Лист1!L:L)/$F425,0)</f>
        <v/>
      </c>
      <c r="I425" s="468">
        <f>IFERROR(SUMIF(Лист1!$A:$A,Лист3!$A425,Лист1!M:M)/$F425,0)</f>
        <v/>
      </c>
      <c r="J425" s="468">
        <f>IFERROR(SUMIF(Лист1!$A:$A,Лист3!$A425,Лист1!N:N)/$F425,0)</f>
        <v/>
      </c>
      <c r="K425" s="468">
        <f>IFERROR(SUMIF(Лист1!$A:$A,Лист3!$A425,Лист1!O:O)/$F425,0)</f>
        <v/>
      </c>
      <c r="L425" s="468">
        <f>IFERROR(SUMIF(Лист1!$A:$A,Лист3!$A425,Лист1!P:P)/$F425,0)</f>
        <v/>
      </c>
    </row>
    <row r="426" customFormat="1" s="144">
      <c r="A426" s="340" t="inlineStr">
        <is>
          <t>E-4KF-515-W20-X00-Y1</t>
        </is>
      </c>
      <c r="B426" s="718" t="inlineStr">
        <is>
          <t xml:space="preserve">CHO KO-TE®. Десерт со вкусом луло вал 2 кг </t>
        </is>
      </c>
      <c r="C426" s="112" t="inlineStr">
        <is>
          <t>2 кг</t>
        </is>
      </c>
      <c r="D426" s="254" t="n"/>
      <c r="E426" s="492" t="inlineStr">
        <is>
          <t>8 месяцев</t>
        </is>
      </c>
      <c r="F426" s="112" t="n">
        <v>160</v>
      </c>
      <c r="G426" s="468">
        <f>IFERROR(SUMIF(Лист1!$A:$A,Лист3!$A426,Лист1!K:K)/$F426,0)</f>
        <v/>
      </c>
      <c r="H426" s="468">
        <f>IFERROR(SUMIF(Лист1!$A:$A,Лист3!$A426,Лист1!L:L)/$F426,0)</f>
        <v/>
      </c>
      <c r="I426" s="468">
        <f>IFERROR(SUMIF(Лист1!$A:$A,Лист3!$A426,Лист1!M:M)/$F426,0)</f>
        <v/>
      </c>
      <c r="J426" s="468">
        <f>IFERROR(SUMIF(Лист1!$A:$A,Лист3!$A426,Лист1!N:N)/$F426,0)</f>
        <v/>
      </c>
      <c r="K426" s="468">
        <f>IFERROR(SUMIF(Лист1!$A:$A,Лист3!$A426,Лист1!O:O)/$F426,0)</f>
        <v/>
      </c>
      <c r="L426" s="468">
        <f>IFERROR(SUMIF(Лист1!$A:$A,Лист3!$A426,Лист1!P:P)/$F426,0)</f>
        <v/>
      </c>
    </row>
    <row r="427" customFormat="1" s="144">
      <c r="A427" s="340" t="inlineStr">
        <is>
          <t>E-4KF-496-W25-X00-Y1</t>
        </is>
      </c>
      <c r="B427" s="678" t="inlineStr">
        <is>
          <t>QVINTO®. Десерт с КАКАО АПЕЛЬСИНОВЫЙ вал 2,5 кг</t>
        </is>
      </c>
      <c r="C427" s="112" t="n">
        <v>2.5</v>
      </c>
      <c r="D427" s="112" t="n">
        <v>2.5</v>
      </c>
      <c r="E427" s="492" t="inlineStr">
        <is>
          <t>10 месяцев</t>
        </is>
      </c>
      <c r="F427" s="112" t="n">
        <v>160</v>
      </c>
      <c r="G427" s="468">
        <f>IFERROR(SUMIF(Лист1!$A:$A,Лист3!$A427,Лист1!K:K)/$F427,0)</f>
        <v/>
      </c>
      <c r="H427" s="468">
        <f>IFERROR(SUMIF(Лист1!$A:$A,Лист3!$A427,Лист1!L:L)/$F427,0)</f>
        <v/>
      </c>
      <c r="I427" s="468">
        <f>IFERROR(SUMIF(Лист1!$A:$A,Лист3!$A427,Лист1!M:M)/$F427,0)</f>
        <v/>
      </c>
      <c r="J427" s="468">
        <f>IFERROR(SUMIF(Лист1!$A:$A,Лист3!$A427,Лист1!N:N)/$F427,0)</f>
        <v/>
      </c>
      <c r="K427" s="468">
        <f>IFERROR(SUMIF(Лист1!$A:$A,Лист3!$A427,Лист1!O:O)/$F427,0)</f>
        <v/>
      </c>
      <c r="L427" s="468">
        <f>IFERROR(SUMIF(Лист1!$A:$A,Лист3!$A427,Лист1!P:P)/$F427,0)</f>
        <v/>
      </c>
    </row>
    <row r="428" customFormat="1" s="144">
      <c r="A428" s="340" t="inlineStr">
        <is>
          <t>E-4KF-495-W25-X00-Y1</t>
        </is>
      </c>
      <c r="B428" s="678" t="inlineStr">
        <is>
          <t>QVINTO®. Десерт с КАРАМЕЛЬЮ и КРАНЧАМИ вал 2,5 кг</t>
        </is>
      </c>
      <c r="C428" s="112" t="n">
        <v>2.5</v>
      </c>
      <c r="D428" s="112" t="n">
        <v>2.5</v>
      </c>
      <c r="E428" s="492" t="inlineStr">
        <is>
          <t>10 месяцев</t>
        </is>
      </c>
      <c r="F428" s="112" t="n">
        <v>160</v>
      </c>
      <c r="G428" s="468">
        <f>IFERROR(SUMIF(Лист1!$A:$A,Лист3!$A428,Лист1!K:K)/$F428,0)</f>
        <v/>
      </c>
      <c r="H428" s="468">
        <f>IFERROR(SUMIF(Лист1!$A:$A,Лист3!$A428,Лист1!L:L)/$F428,0)</f>
        <v/>
      </c>
      <c r="I428" s="468">
        <f>IFERROR(SUMIF(Лист1!$A:$A,Лист3!$A428,Лист1!M:M)/$F428,0)</f>
        <v/>
      </c>
      <c r="J428" s="468">
        <f>IFERROR(SUMIF(Лист1!$A:$A,Лист3!$A428,Лист1!N:N)/$F428,0)</f>
        <v/>
      </c>
      <c r="K428" s="468">
        <f>IFERROR(SUMIF(Лист1!$A:$A,Лист3!$A428,Лист1!O:O)/$F428,0)</f>
        <v/>
      </c>
      <c r="L428" s="468">
        <f>IFERROR(SUMIF(Лист1!$A:$A,Лист3!$A428,Лист1!P:P)/$F428,0)</f>
        <v/>
      </c>
    </row>
    <row r="429" customFormat="1" s="144">
      <c r="A429" s="340" t="inlineStr">
        <is>
          <t>E-4KF-217-P00-X00-Y5</t>
        </is>
      </c>
      <c r="B429" s="678" t="inlineStr">
        <is>
          <t>Конфеты "ШОКОДЖАЗ молочный" пакет 1 кг</t>
        </is>
      </c>
      <c r="C429" s="112" t="inlineStr">
        <is>
          <t>5*1</t>
        </is>
      </c>
      <c r="D429" s="112" t="n">
        <v>5</v>
      </c>
      <c r="E429" s="492" t="inlineStr">
        <is>
          <t>10 месяцев</t>
        </is>
      </c>
      <c r="F429" s="112" t="n">
        <v>72</v>
      </c>
      <c r="G429" s="468">
        <f>IFERROR(SUMIF(Лист1!$A:$A,Лист3!$A429,Лист1!K:K)/$F429,0)</f>
        <v/>
      </c>
      <c r="H429" s="468">
        <f>IFERROR(SUMIF(Лист1!$A:$A,Лист3!$A429,Лист1!L:L)/$F429,0)</f>
        <v/>
      </c>
      <c r="I429" s="468">
        <f>IFERROR(SUMIF(Лист1!$A:$A,Лист3!$A429,Лист1!M:M)/$F429,0)</f>
        <v/>
      </c>
      <c r="J429" s="468">
        <f>IFERROR(SUMIF(Лист1!$A:$A,Лист3!$A429,Лист1!N:N)/$F429,0)</f>
        <v/>
      </c>
      <c r="K429" s="468">
        <f>IFERROR(SUMIF(Лист1!$A:$A,Лист3!$A429,Лист1!O:O)/$F429,0)</f>
        <v/>
      </c>
      <c r="L429" s="468">
        <f>IFERROR(SUMIF(Лист1!$A:$A,Лист3!$A429,Лист1!P:P)/$F429,0)</f>
        <v/>
      </c>
    </row>
    <row r="430" customFormat="1" s="144">
      <c r="A430" s="340" t="inlineStr">
        <is>
          <t>E-4KF-511-F01-X00-Y5</t>
        </is>
      </c>
      <c r="B430" s="678" t="inlineStr">
        <is>
          <t>ESSEN® МАГИЯ® Конфеты со вкусом шоколадного трюфеля Пакет 1 кг</t>
        </is>
      </c>
      <c r="C430" s="112" t="inlineStr">
        <is>
          <t>5*1</t>
        </is>
      </c>
      <c r="D430" s="112" t="n">
        <v>5</v>
      </c>
      <c r="E430" s="492" t="inlineStr">
        <is>
          <t>10 месяцев</t>
        </is>
      </c>
      <c r="F430" s="112" t="n">
        <v>72</v>
      </c>
      <c r="G430" s="468">
        <f>IFERROR(SUMIF(Лист1!$A:$A,Лист3!$A430,Лист1!K:K)/$F430,0)</f>
        <v/>
      </c>
      <c r="H430" s="468">
        <f>IFERROR(SUMIF(Лист1!$A:$A,Лист3!$A430,Лист1!L:L)/$F430,0)</f>
        <v/>
      </c>
      <c r="I430" s="468">
        <f>IFERROR(SUMIF(Лист1!$A:$A,Лист3!$A430,Лист1!M:M)/$F430,0)</f>
        <v/>
      </c>
      <c r="J430" s="468">
        <f>IFERROR(SUMIF(Лист1!$A:$A,Лист3!$A430,Лист1!N:N)/$F430,0)</f>
        <v/>
      </c>
      <c r="K430" s="468">
        <f>IFERROR(SUMIF(Лист1!$A:$A,Лист3!$A430,Лист1!O:O)/$F430,0)</f>
        <v/>
      </c>
      <c r="L430" s="468">
        <f>IFERROR(SUMIF(Лист1!$A:$A,Лист3!$A430,Лист1!P:P)/$F430,0)</f>
        <v/>
      </c>
    </row>
    <row r="431" customFormat="1" s="144">
      <c r="A431" s="340" t="inlineStr">
        <is>
          <t>E-4KF-511-W40-X00-Y1</t>
        </is>
      </c>
      <c r="B431" s="678" t="inlineStr">
        <is>
          <t>ESSEN® МАГИЯ® Конфеты со вкусом шоколадного трюфеля Пакет 4 кг</t>
        </is>
      </c>
      <c r="C431" s="112" t="n">
        <v>4</v>
      </c>
      <c r="D431" s="1063" t="n"/>
      <c r="E431" s="492" t="inlineStr">
        <is>
          <t>10 месяцев</t>
        </is>
      </c>
      <c r="F431" s="1063" t="n">
        <v>100</v>
      </c>
      <c r="G431" s="468">
        <f>IFERROR(SUMIF(Лист1!$A:$A,Лист3!$A431,Лист1!K:K)/$F431,0)</f>
        <v/>
      </c>
      <c r="H431" s="468">
        <f>IFERROR(SUMIF(Лист1!$A:$A,Лист3!$A431,Лист1!L:L)/$F431,0)</f>
        <v/>
      </c>
      <c r="I431" s="468">
        <f>IFERROR(SUMIF(Лист1!$A:$A,Лист3!$A431,Лист1!M:M)/$F431,0)</f>
        <v/>
      </c>
      <c r="J431" s="468">
        <f>IFERROR(SUMIF(Лист1!$A:$A,Лист3!$A431,Лист1!N:N)/$F431,0)</f>
        <v/>
      </c>
      <c r="K431" s="468">
        <f>IFERROR(SUMIF(Лист1!$A:$A,Лист3!$A431,Лист1!O:O)/$F431,0)</f>
        <v/>
      </c>
      <c r="L431" s="468">
        <f>IFERROR(SUMIF(Лист1!$A:$A,Лист3!$A431,Лист1!P:P)/$F431,0)</f>
        <v/>
      </c>
    </row>
    <row r="432" customFormat="1" s="144">
      <c r="A432" s="340" t="inlineStr">
        <is>
          <t>E-4KF-511-F50-X00-Y10</t>
        </is>
      </c>
      <c r="B432" s="678" t="inlineStr">
        <is>
          <t>ESSEN® МАГИЯ® Конфеты со вкусом шоколадного трюфеля Пакет 500 г  УП10</t>
        </is>
      </c>
      <c r="C432" s="112" t="inlineStr">
        <is>
          <t>500 гр</t>
        </is>
      </c>
      <c r="D432" s="112" t="n">
        <v>10</v>
      </c>
      <c r="E432" s="492" t="inlineStr">
        <is>
          <t>10 месяцев</t>
        </is>
      </c>
      <c r="F432" s="112" t="n">
        <v>72</v>
      </c>
      <c r="G432" s="468">
        <f>IFERROR(SUMIF(Лист1!$A:$A,Лист3!$A432,Лист1!K:K)/$F432,0)</f>
        <v/>
      </c>
      <c r="H432" s="468">
        <f>IFERROR(SUMIF(Лист1!$A:$A,Лист3!$A432,Лист1!L:L)/$F432,0)</f>
        <v/>
      </c>
      <c r="I432" s="468">
        <f>IFERROR(SUMIF(Лист1!$A:$A,Лист3!$A432,Лист1!M:M)/$F432,0)</f>
        <v/>
      </c>
      <c r="J432" s="468">
        <f>IFERROR(SUMIF(Лист1!$A:$A,Лист3!$A432,Лист1!N:N)/$F432,0)</f>
        <v/>
      </c>
      <c r="K432" s="468">
        <f>IFERROR(SUMIF(Лист1!$A:$A,Лист3!$A432,Лист1!O:O)/$F432,0)</f>
        <v/>
      </c>
      <c r="L432" s="468">
        <f>IFERROR(SUMIF(Лист1!$A:$A,Лист3!$A432,Лист1!P:P)/$F432,0)</f>
        <v/>
      </c>
    </row>
    <row r="433" customFormat="1" s="144">
      <c r="A433" s="340" t="inlineStr">
        <is>
          <t>E-4KF-511-K13-X00-Y12</t>
        </is>
      </c>
      <c r="B433" s="723" t="inlineStr">
        <is>
          <t>ESSEN® МАГИЯ® Конфеты со вкусом шоколадного трюфеля Коробка 127 г</t>
        </is>
      </c>
      <c r="C433" s="112" t="inlineStr">
        <is>
          <t>127 гр</t>
        </is>
      </c>
      <c r="D433" s="112" t="n">
        <v>12</v>
      </c>
      <c r="E433" s="492" t="inlineStr">
        <is>
          <t>10 месяцев</t>
        </is>
      </c>
      <c r="F433" s="112" t="n">
        <v>128</v>
      </c>
      <c r="G433" s="468">
        <f>IFERROR(SUMIF(Лист1!$A:$A,Лист3!$A433,Лист1!K:K)/$F433,0)</f>
        <v/>
      </c>
      <c r="H433" s="468">
        <f>IFERROR(SUMIF(Лист1!$A:$A,Лист3!$A433,Лист1!L:L)/$F433,0)</f>
        <v/>
      </c>
      <c r="I433" s="468">
        <f>IFERROR(SUMIF(Лист1!$A:$A,Лист3!$A433,Лист1!M:M)/$F433,0)</f>
        <v/>
      </c>
      <c r="J433" s="468">
        <f>IFERROR(SUMIF(Лист1!$A:$A,Лист3!$A433,Лист1!N:N)/$F433,0)</f>
        <v/>
      </c>
      <c r="K433" s="468">
        <f>IFERROR(SUMIF(Лист1!$A:$A,Лист3!$A433,Лист1!O:O)/$F433,0)</f>
        <v/>
      </c>
      <c r="L433" s="468">
        <f>IFERROR(SUMIF(Лист1!$A:$A,Лист3!$A433,Лист1!P:P)/$F433,0)</f>
        <v/>
      </c>
    </row>
    <row r="434" customFormat="1" s="144">
      <c r="A434" s="340" t="inlineStr">
        <is>
          <t>E-4KF-511-K13-X00-Y14</t>
        </is>
      </c>
      <c r="B434" s="678" t="inlineStr">
        <is>
          <t>ESSEN® МАГИЯ® Конфеты со вкусом шоколадного трюфеля Коробка 127 г  УП14</t>
        </is>
      </c>
      <c r="C434" s="112" t="inlineStr">
        <is>
          <t>127 гр</t>
        </is>
      </c>
      <c r="D434" s="112" t="n">
        <v>14</v>
      </c>
      <c r="E434" s="492" t="inlineStr">
        <is>
          <t>10 месяцев</t>
        </is>
      </c>
      <c r="F434" s="112" t="n">
        <v>105</v>
      </c>
      <c r="G434" s="468">
        <f>IFERROR(SUMIF(Лист1!$A:$A,Лист3!$A434,Лист1!K:K)/$F434,0)</f>
        <v/>
      </c>
      <c r="H434" s="468">
        <f>IFERROR(SUMIF(Лист1!$A:$A,Лист3!$A434,Лист1!L:L)/$F434,0)</f>
        <v/>
      </c>
      <c r="I434" s="468">
        <f>IFERROR(SUMIF(Лист1!$A:$A,Лист3!$A434,Лист1!M:M)/$F434,0)</f>
        <v/>
      </c>
      <c r="J434" s="468">
        <f>IFERROR(SUMIF(Лист1!$A:$A,Лист3!$A434,Лист1!N:N)/$F434,0)</f>
        <v/>
      </c>
      <c r="K434" s="468">
        <f>IFERROR(SUMIF(Лист1!$A:$A,Лист3!$A434,Лист1!O:O)/$F434,0)</f>
        <v/>
      </c>
      <c r="L434" s="468">
        <f>IFERROR(SUMIF(Лист1!$A:$A,Лист3!$A434,Лист1!P:P)/$F434,0)</f>
        <v/>
      </c>
    </row>
    <row r="435" customFormat="1" s="144">
      <c r="A435" s="340" t="inlineStr">
        <is>
          <t>E-4KF-719-K13-X00-Y12</t>
        </is>
      </c>
      <c r="B435" s="678" t="inlineStr">
        <is>
          <t>ESSEN® МАГИЯ® Конфеты с дробленым фундуком Коробка 127 г  УП12*</t>
        </is>
      </c>
      <c r="C435" s="112" t="inlineStr">
        <is>
          <t>127 гр</t>
        </is>
      </c>
      <c r="D435" s="112" t="n">
        <v>12</v>
      </c>
      <c r="E435" s="492" t="inlineStr">
        <is>
          <t>10 месяцев</t>
        </is>
      </c>
      <c r="F435" s="112" t="n">
        <v>128</v>
      </c>
      <c r="G435" s="468">
        <f>IFERROR(SUMIF(Лист1!$A:$A,Лист3!$A435,Лист1!K:K)/$F435,0)</f>
        <v/>
      </c>
      <c r="H435" s="468">
        <f>IFERROR(SUMIF(Лист1!$A:$A,Лист3!$A435,Лист1!L:L)/$F435,0)</f>
        <v/>
      </c>
      <c r="I435" s="468">
        <f>IFERROR(SUMIF(Лист1!$A:$A,Лист3!$A435,Лист1!M:M)/$F435,0)</f>
        <v/>
      </c>
      <c r="J435" s="468">
        <f>IFERROR(SUMIF(Лист1!$A:$A,Лист3!$A435,Лист1!N:N)/$F435,0)</f>
        <v/>
      </c>
      <c r="K435" s="468">
        <f>IFERROR(SUMIF(Лист1!$A:$A,Лист3!$A435,Лист1!O:O)/$F435,0)</f>
        <v/>
      </c>
      <c r="L435" s="468">
        <f>IFERROR(SUMIF(Лист1!$A:$A,Лист3!$A435,Лист1!P:P)/$F435,0)</f>
        <v/>
      </c>
    </row>
    <row r="436" customFormat="1" s="144">
      <c r="A436" s="340" t="inlineStr">
        <is>
          <t>E-4NK-718-K13-X00-Y12</t>
        </is>
      </c>
      <c r="B436" s="678" t="inlineStr">
        <is>
          <t>ESSEN® МАГИЯ® Набор конфет Коробка 127 г  УП12*</t>
        </is>
      </c>
      <c r="C436" s="112" t="inlineStr">
        <is>
          <t>127 гр</t>
        </is>
      </c>
      <c r="D436" s="112" t="n">
        <v>12</v>
      </c>
      <c r="E436" s="492" t="inlineStr">
        <is>
          <t>10 месяцев</t>
        </is>
      </c>
      <c r="F436" s="112" t="n">
        <v>128</v>
      </c>
      <c r="G436" s="468">
        <f>IFERROR(SUMIF(Лист1!$A:$A,Лист3!$A436,Лист1!K:K)/$F436,0)</f>
        <v/>
      </c>
      <c r="H436" s="468">
        <f>IFERROR(SUMIF(Лист1!$A:$A,Лист3!$A436,Лист1!L:L)/$F436,0)</f>
        <v/>
      </c>
      <c r="I436" s="468">
        <f>IFERROR(SUMIF(Лист1!$A:$A,Лист3!$A436,Лист1!M:M)/$F436,0)</f>
        <v/>
      </c>
      <c r="J436" s="468">
        <f>IFERROR(SUMIF(Лист1!$A:$A,Лист3!$A436,Лист1!N:N)/$F436,0)</f>
        <v/>
      </c>
      <c r="K436" s="468">
        <f>IFERROR(SUMIF(Лист1!$A:$A,Лист3!$A436,Лист1!O:O)/$F436,0)</f>
        <v/>
      </c>
      <c r="L436" s="468">
        <f>IFERROR(SUMIF(Лист1!$A:$A,Лист3!$A436,Лист1!P:P)/$F436,0)</f>
        <v/>
      </c>
    </row>
    <row r="437" customFormat="1" s="144">
      <c r="A437" s="340" t="inlineStr">
        <is>
          <t>E-4KF-590-W50-X00-Y1</t>
        </is>
      </c>
      <c r="B437" s="678" t="inlineStr">
        <is>
          <t>Конфеты Шокотята-Мягкая карамель вал 5 кг  УП1</t>
        </is>
      </c>
      <c r="C437" s="112" t="n">
        <v>5</v>
      </c>
      <c r="D437" s="112" t="n"/>
      <c r="E437" s="492" t="inlineStr">
        <is>
          <t>8 месяцев</t>
        </is>
      </c>
      <c r="F437" s="112" t="n">
        <v>72</v>
      </c>
      <c r="G437" s="468">
        <f>IFERROR(SUMIF(Лист1!$A:$A,Лист3!$A437,Лист1!K:K)/$F437,0)</f>
        <v/>
      </c>
      <c r="H437" s="468">
        <f>IFERROR(SUMIF(Лист1!$A:$A,Лист3!$A437,Лист1!L:L)/$F437,0)</f>
        <v/>
      </c>
      <c r="I437" s="468">
        <f>IFERROR(SUMIF(Лист1!$A:$A,Лист3!$A437,Лист1!M:M)/$F437,0)</f>
        <v/>
      </c>
      <c r="J437" s="468">
        <f>IFERROR(SUMIF(Лист1!$A:$A,Лист3!$A437,Лист1!N:N)/$F437,0)</f>
        <v/>
      </c>
      <c r="K437" s="468">
        <f>IFERROR(SUMIF(Лист1!$A:$A,Лист3!$A437,Лист1!O:O)/$F437,0)</f>
        <v/>
      </c>
      <c r="L437" s="468">
        <f>IFERROR(SUMIF(Лист1!$A:$A,Лист3!$A437,Лист1!P:P)/$F437,0)</f>
        <v/>
      </c>
    </row>
    <row r="438" customFormat="1" s="144">
      <c r="A438" s="340" t="inlineStr">
        <is>
          <t>E-4KF-590-F50-X00-Y10</t>
        </is>
      </c>
      <c r="B438" s="678" t="inlineStr">
        <is>
          <t>Конфеты Шокотята-Мягкая карамель Пакет 500г</t>
        </is>
      </c>
      <c r="C438" s="112" t="inlineStr">
        <is>
          <t>500 гр</t>
        </is>
      </c>
      <c r="D438" s="112" t="n">
        <v>10</v>
      </c>
      <c r="E438" s="492" t="inlineStr">
        <is>
          <t>8 месяцев</t>
        </is>
      </c>
      <c r="F438" s="112" t="n">
        <v>72</v>
      </c>
      <c r="G438" s="468">
        <f>IFERROR(SUMIF(Лист1!$A:$A,Лист3!$A438,Лист1!K:K)/$F438,0)</f>
        <v/>
      </c>
      <c r="H438" s="468">
        <f>IFERROR(SUMIF(Лист1!$A:$A,Лист3!$A438,Лист1!L:L)/$F438,0)</f>
        <v/>
      </c>
      <c r="I438" s="468">
        <f>IFERROR(SUMIF(Лист1!$A:$A,Лист3!$A438,Лист1!M:M)/$F438,0)</f>
        <v/>
      </c>
      <c r="J438" s="468">
        <f>IFERROR(SUMIF(Лист1!$A:$A,Лист3!$A438,Лист1!N:N)/$F438,0)</f>
        <v/>
      </c>
      <c r="K438" s="468">
        <f>IFERROR(SUMIF(Лист1!$A:$A,Лист3!$A438,Лист1!O:O)/$F438,0)</f>
        <v/>
      </c>
      <c r="L438" s="468">
        <f>IFERROR(SUMIF(Лист1!$A:$A,Лист3!$A438,Лист1!P:P)/$F438,0)</f>
        <v/>
      </c>
    </row>
    <row r="439" customFormat="1" s="144">
      <c r="A439" s="340" t="inlineStr">
        <is>
          <t>E-4KZ-137-P00-X00-Y5</t>
        </is>
      </c>
      <c r="B439" s="678" t="inlineStr">
        <is>
          <t>Набор жевательных конфет "SWEETY!" пакет 1 кг</t>
        </is>
      </c>
      <c r="C439" s="112" t="inlineStr">
        <is>
          <t>5*1</t>
        </is>
      </c>
      <c r="D439" s="112" t="n">
        <v>5</v>
      </c>
      <c r="E439" s="492" t="inlineStr">
        <is>
          <t>12 месяцев</t>
        </is>
      </c>
      <c r="F439" s="112" t="n">
        <v>72</v>
      </c>
      <c r="G439" s="468">
        <f>IFERROR(SUMIF(Лист1!$A:$A,Лист3!$A439,Лист1!K:K)/$F439,0)</f>
        <v/>
      </c>
      <c r="H439" s="468">
        <f>IFERROR(SUMIF(Лист1!$A:$A,Лист3!$A439,Лист1!L:L)/$F439,0)</f>
        <v/>
      </c>
      <c r="I439" s="468">
        <f>IFERROR(SUMIF(Лист1!$A:$A,Лист3!$A439,Лист1!M:M)/$F439,0)</f>
        <v/>
      </c>
      <c r="J439" s="468">
        <f>IFERROR(SUMIF(Лист1!$A:$A,Лист3!$A439,Лист1!N:N)/$F439,0)</f>
        <v/>
      </c>
      <c r="K439" s="468">
        <f>IFERROR(SUMIF(Лист1!$A:$A,Лист3!$A439,Лист1!O:O)/$F439,0)</f>
        <v/>
      </c>
      <c r="L439" s="468">
        <f>IFERROR(SUMIF(Лист1!$A:$A,Лист3!$A439,Лист1!P:P)/$F439,0)</f>
        <v/>
      </c>
    </row>
    <row r="440" customFormat="1" s="144">
      <c r="A440" s="340" t="inlineStr">
        <is>
          <t>E-4KZ-137-F20-X00-Y10</t>
        </is>
      </c>
      <c r="B440" s="678" t="inlineStr">
        <is>
          <t xml:space="preserve">Конфеты жевательные Набор "SWEETY!" пакет 200 г </t>
        </is>
      </c>
      <c r="C440" s="112" t="inlineStr">
        <is>
          <t>200 гр</t>
        </is>
      </c>
      <c r="D440" s="112" t="n">
        <v>10</v>
      </c>
      <c r="E440" s="492" t="inlineStr">
        <is>
          <t>12 месяцев</t>
        </is>
      </c>
      <c r="F440" s="112" t="n">
        <v>105</v>
      </c>
      <c r="G440" s="468">
        <f>IFERROR(SUMIF(Лист1!$A:$A,Лист3!$A440,Лист1!K:K)/$F440,0)</f>
        <v/>
      </c>
      <c r="H440" s="468">
        <f>IFERROR(SUMIF(Лист1!$A:$A,Лист3!$A440,Лист1!L:L)/$F440,0)</f>
        <v/>
      </c>
      <c r="I440" s="468">
        <f>IFERROR(SUMIF(Лист1!$A:$A,Лист3!$A440,Лист1!M:M)/$F440,0)</f>
        <v/>
      </c>
      <c r="J440" s="468">
        <f>IFERROR(SUMIF(Лист1!$A:$A,Лист3!$A440,Лист1!N:N)/$F440,0)</f>
        <v/>
      </c>
      <c r="K440" s="468">
        <f>IFERROR(SUMIF(Лист1!$A:$A,Лист3!$A440,Лист1!O:O)/$F440,0)</f>
        <v/>
      </c>
      <c r="L440" s="468">
        <f>IFERROR(SUMIF(Лист1!$A:$A,Лист3!$A440,Лист1!P:P)/$F440,0)</f>
        <v/>
      </c>
    </row>
    <row r="441">
      <c r="A441" s="340" t="inlineStr">
        <is>
          <t>E-4KZ-137-F50-X00-Y10</t>
        </is>
      </c>
      <c r="B441" s="678" t="inlineStr">
        <is>
          <t xml:space="preserve">Набор жевательных конфет "SWEETY!" Пакет 500 г </t>
        </is>
      </c>
      <c r="C441" s="112" t="inlineStr">
        <is>
          <t>500 гр</t>
        </is>
      </c>
      <c r="D441" s="1063" t="n">
        <v>10</v>
      </c>
      <c r="E441" s="492" t="inlineStr">
        <is>
          <t>12 месяцев</t>
        </is>
      </c>
      <c r="F441" s="1063" t="n">
        <v>72</v>
      </c>
      <c r="G441" s="468">
        <f>IFERROR(SUMIF(Лист1!$A:$A,Лист3!$A441,Лист1!K:K)/$F441,0)</f>
        <v/>
      </c>
      <c r="H441" s="468">
        <f>IFERROR(SUMIF(Лист1!$A:$A,Лист3!$A441,Лист1!L:L)/$F441,0)</f>
        <v/>
      </c>
      <c r="I441" s="468">
        <f>IFERROR(SUMIF(Лист1!$A:$A,Лист3!$A441,Лист1!M:M)/$F441,0)</f>
        <v/>
      </c>
      <c r="J441" s="468">
        <f>IFERROR(SUMIF(Лист1!$A:$A,Лист3!$A441,Лист1!N:N)/$F441,0)</f>
        <v/>
      </c>
      <c r="K441" s="468">
        <f>IFERROR(SUMIF(Лист1!$A:$A,Лист3!$A441,Лист1!O:O)/$F441,0)</f>
        <v/>
      </c>
      <c r="L441" s="468">
        <f>IFERROR(SUMIF(Лист1!$A:$A,Лист3!$A441,Лист1!P:P)/$F441,0)</f>
        <v/>
      </c>
    </row>
    <row r="442">
      <c r="A442" s="340" t="inlineStr">
        <is>
          <t>E-4KF-137-W40-X00-Y1</t>
        </is>
      </c>
      <c r="B442" s="678" t="inlineStr">
        <is>
          <t>Набор жевательных конфет "SWEETY!" вал 4 кг  УП1</t>
        </is>
      </c>
      <c r="C442" s="112" t="n">
        <v>4</v>
      </c>
      <c r="D442" s="1063" t="n"/>
      <c r="E442" s="492" t="inlineStr">
        <is>
          <t>12 месяцев</t>
        </is>
      </c>
      <c r="F442" s="1063" t="n">
        <v>100</v>
      </c>
      <c r="G442" s="468">
        <f>IFERROR(SUMIF(Лист1!$A:$A,Лист3!$A442,Лист1!K:K)/$F442,0)</f>
        <v/>
      </c>
      <c r="H442" s="468">
        <f>IFERROR(SUMIF(Лист1!$A:$A,Лист3!$A442,Лист1!L:L)/$F442,0)</f>
        <v/>
      </c>
      <c r="I442" s="468">
        <f>IFERROR(SUMIF(Лист1!$A:$A,Лист3!$A442,Лист1!M:M)/$F442,0)</f>
        <v/>
      </c>
      <c r="J442" s="468">
        <f>IFERROR(SUMIF(Лист1!$A:$A,Лист3!$A442,Лист1!N:N)/$F442,0)</f>
        <v/>
      </c>
      <c r="K442" s="468">
        <f>IFERROR(SUMIF(Лист1!$A:$A,Лист3!$A442,Лист1!O:O)/$F442,0)</f>
        <v/>
      </c>
      <c r="L442" s="468">
        <f>IFERROR(SUMIF(Лист1!$A:$A,Лист3!$A442,Лист1!P:P)/$F442,0)</f>
        <v/>
      </c>
    </row>
    <row r="443">
      <c r="A443" s="340" t="inlineStr">
        <is>
          <t>E-4NK-748-P18-X00-Y10</t>
        </is>
      </c>
      <c r="B443" s="678" t="inlineStr">
        <is>
          <t>SWEETY! КИСЛЫЙ МИКС Набор жевательных конфет Пакет 180 г  УП10</t>
        </is>
      </c>
      <c r="C443" s="112" t="inlineStr">
        <is>
          <t>180 гр</t>
        </is>
      </c>
      <c r="D443" s="1063" t="n">
        <v>10</v>
      </c>
      <c r="E443" s="492" t="inlineStr">
        <is>
          <t>12 месяцев</t>
        </is>
      </c>
      <c r="F443" s="1063" t="n">
        <v>120</v>
      </c>
      <c r="G443" s="468">
        <f>IFERROR(SUMIF(Лист1!$A:$A,Лист3!$A443,Лист1!K:K)/$F443,0)</f>
        <v/>
      </c>
      <c r="H443" s="468">
        <f>IFERROR(SUMIF(Лист1!$A:$A,Лист3!$A443,Лист1!L:L)/$F443,0)</f>
        <v/>
      </c>
      <c r="I443" s="468">
        <f>IFERROR(SUMIF(Лист1!$A:$A,Лист3!$A443,Лист1!M:M)/$F443,0)</f>
        <v/>
      </c>
      <c r="J443" s="468">
        <f>IFERROR(SUMIF(Лист1!$A:$A,Лист3!$A443,Лист1!N:N)/$F443,0)</f>
        <v/>
      </c>
      <c r="K443" s="468">
        <f>IFERROR(SUMIF(Лист1!$A:$A,Лист3!$A443,Лист1!O:O)/$F443,0)</f>
        <v/>
      </c>
      <c r="L443" s="468">
        <f>IFERROR(SUMIF(Лист1!$A:$A,Лист3!$A443,Лист1!P:P)/$F443,0)</f>
        <v/>
      </c>
    </row>
    <row r="444" customFormat="1" s="144">
      <c r="A444" s="340" t="inlineStr">
        <is>
          <t>E-4KF-523-F50-X00-Y7</t>
        </is>
      </c>
      <c r="B444" s="678" t="inlineStr">
        <is>
          <t>Белый Мишка® Конфеты неглазированные с дробленым арахисом Пакет 500 г  УП7</t>
        </is>
      </c>
      <c r="C444" s="112" t="inlineStr">
        <is>
          <t>500 гр</t>
        </is>
      </c>
      <c r="D444" s="112" t="n">
        <v>7</v>
      </c>
      <c r="E444" s="492" t="inlineStr">
        <is>
          <t>12 месяцев</t>
        </is>
      </c>
      <c r="F444" s="112" t="n">
        <v>100</v>
      </c>
      <c r="G444" s="468">
        <f>IFERROR(SUMIF(Лист1!$A:$A,Лист3!$A444,Лист1!K:K)/$F444,0)</f>
        <v/>
      </c>
      <c r="H444" s="468">
        <f>IFERROR(SUMIF(Лист1!$A:$A,Лист3!$A444,Лист1!L:L)/$F444,0)</f>
        <v/>
      </c>
      <c r="I444" s="468">
        <f>IFERROR(SUMIF(Лист1!$A:$A,Лист3!$A444,Лист1!M:M)/$F444,0)</f>
        <v/>
      </c>
      <c r="J444" s="468">
        <f>IFERROR(SUMIF(Лист1!$A:$A,Лист3!$A444,Лист1!N:N)/$F444,0)</f>
        <v/>
      </c>
      <c r="K444" s="468">
        <f>IFERROR(SUMIF(Лист1!$A:$A,Лист3!$A444,Лист1!O:O)/$F444,0)</f>
        <v/>
      </c>
      <c r="L444" s="468">
        <f>IFERROR(SUMIF(Лист1!$A:$A,Лист3!$A444,Лист1!P:P)/$F444,0)</f>
        <v/>
      </c>
    </row>
    <row r="445" customFormat="1" s="144">
      <c r="A445" s="340" t="inlineStr">
        <is>
          <t>E-4KF-451-P50-X00-Y7</t>
        </is>
      </c>
      <c r="B445" s="678" t="inlineStr">
        <is>
          <t xml:space="preserve">Конфеты неглазированные "Белый Мишка" пакет 500 г </t>
        </is>
      </c>
      <c r="C445" s="112" t="inlineStr">
        <is>
          <t>500 гр</t>
        </is>
      </c>
      <c r="D445" s="112" t="n">
        <v>7</v>
      </c>
      <c r="E445" s="492" t="inlineStr">
        <is>
          <t>12 месяцев</t>
        </is>
      </c>
      <c r="F445" s="112" t="n">
        <v>100</v>
      </c>
      <c r="G445" s="468">
        <f>IFERROR(SUMIF(Лист1!$A:$A,Лист3!$A445,Лист1!K:K)/$F445,0)</f>
        <v/>
      </c>
      <c r="H445" s="468">
        <f>IFERROR(SUMIF(Лист1!$A:$A,Лист3!$A445,Лист1!L:L)/$F445,0)</f>
        <v/>
      </c>
      <c r="I445" s="468">
        <f>IFERROR(SUMIF(Лист1!$A:$A,Лист3!$A445,Лист1!M:M)/$F445,0)</f>
        <v/>
      </c>
      <c r="J445" s="468">
        <f>IFERROR(SUMIF(Лист1!$A:$A,Лист3!$A445,Лист1!N:N)/$F445,0)</f>
        <v/>
      </c>
      <c r="K445" s="468">
        <f>IFERROR(SUMIF(Лист1!$A:$A,Лист3!$A445,Лист1!O:O)/$F445,0)</f>
        <v/>
      </c>
      <c r="L445" s="468">
        <f>IFERROR(SUMIF(Лист1!$A:$A,Лист3!$A445,Лист1!P:P)/$F445,0)</f>
        <v/>
      </c>
    </row>
    <row r="446" customFormat="1" s="144">
      <c r="A446" s="340" t="inlineStr">
        <is>
          <t>E-4KZ-189-P00-X00-Y5</t>
        </is>
      </c>
      <c r="B446" s="678" t="inlineStr">
        <is>
          <t>Набор жевательных конфет "На сливочной полянке" пакет 1 кг</t>
        </is>
      </c>
      <c r="C446" s="112" t="inlineStr">
        <is>
          <t>5*1</t>
        </is>
      </c>
      <c r="D446" s="112" t="n">
        <v>5</v>
      </c>
      <c r="E446" s="492" t="inlineStr">
        <is>
          <t>12 месяцев</t>
        </is>
      </c>
      <c r="F446" s="112" t="n">
        <v>72</v>
      </c>
      <c r="G446" s="468">
        <f>IFERROR(SUMIF(Лист1!$A:$A,Лист3!$A446,Лист1!K:K)/$F446,0)</f>
        <v/>
      </c>
      <c r="H446" s="468">
        <f>IFERROR(SUMIF(Лист1!$A:$A,Лист3!$A446,Лист1!L:L)/$F446,0)</f>
        <v/>
      </c>
      <c r="I446" s="468">
        <f>IFERROR(SUMIF(Лист1!$A:$A,Лист3!$A446,Лист1!M:M)/$F446,0)</f>
        <v/>
      </c>
      <c r="J446" s="468">
        <f>IFERROR(SUMIF(Лист1!$A:$A,Лист3!$A446,Лист1!N:N)/$F446,0)</f>
        <v/>
      </c>
      <c r="K446" s="468">
        <f>IFERROR(SUMIF(Лист1!$A:$A,Лист3!$A446,Лист1!O:O)/$F446,0)</f>
        <v/>
      </c>
      <c r="L446" s="468">
        <f>IFERROR(SUMIF(Лист1!$A:$A,Лист3!$A446,Лист1!P:P)/$F446,0)</f>
        <v/>
      </c>
    </row>
    <row r="447" customFormat="1" s="144">
      <c r="A447" s="340" t="inlineStr">
        <is>
          <t>E-4KZ-127-P20-X00-Y25</t>
        </is>
      </c>
      <c r="B447" s="678" t="inlineStr">
        <is>
          <t>Набор жевательных конфет "Fashion CLUB" пакет 0,2 кг</t>
        </is>
      </c>
      <c r="C447" s="112" t="inlineStr">
        <is>
          <t>200 гр</t>
        </is>
      </c>
      <c r="D447" s="112" t="n">
        <v>25</v>
      </c>
      <c r="E447" s="492" t="inlineStr">
        <is>
          <t>12 месяцев</t>
        </is>
      </c>
      <c r="F447" s="112" t="n">
        <v>72</v>
      </c>
      <c r="G447" s="468">
        <f>IFERROR(SUMIF(Лист1!$A:$A,Лист3!$A447,Лист1!K:K)/$F447,0)</f>
        <v/>
      </c>
      <c r="H447" s="468">
        <f>IFERROR(SUMIF(Лист1!$A:$A,Лист3!$A447,Лист1!L:L)/$F447,0)</f>
        <v/>
      </c>
      <c r="I447" s="468">
        <f>IFERROR(SUMIF(Лист1!$A:$A,Лист3!$A447,Лист1!M:M)/$F447,0)</f>
        <v/>
      </c>
      <c r="J447" s="468">
        <f>IFERROR(SUMIF(Лист1!$A:$A,Лист3!$A447,Лист1!N:N)/$F447,0)</f>
        <v/>
      </c>
      <c r="K447" s="468">
        <f>IFERROR(SUMIF(Лист1!$A:$A,Лист3!$A447,Лист1!O:O)/$F447,0)</f>
        <v/>
      </c>
      <c r="L447" s="468">
        <f>IFERROR(SUMIF(Лист1!$A:$A,Лист3!$A447,Лист1!P:P)/$F447,0)</f>
        <v/>
      </c>
    </row>
    <row r="448" customFormat="1" s="144">
      <c r="A448" s="338" t="inlineStr">
        <is>
          <t>E-4KF-441-P20-X00-Y15</t>
        </is>
      </c>
      <c r="B448" s="263" t="inlineStr">
        <is>
          <t>Конфеты "TRUFFLE MILK" пакет 200 г</t>
        </is>
      </c>
      <c r="C448" s="112" t="inlineStr">
        <is>
          <t>200 гр</t>
        </is>
      </c>
      <c r="D448" s="112" t="n">
        <v>15</v>
      </c>
      <c r="E448" s="492" t="inlineStr">
        <is>
          <t>10 месяцев</t>
        </is>
      </c>
      <c r="F448" s="112" t="n">
        <v>96</v>
      </c>
      <c r="G448" s="468">
        <f>IFERROR(SUMIF(Лист1!$A:$A,Лист3!$A448,Лист1!K:K)/$F448,0)</f>
        <v/>
      </c>
      <c r="H448" s="468">
        <f>IFERROR(SUMIF(Лист1!$A:$A,Лист3!$A448,Лист1!L:L)/$F448,0)</f>
        <v/>
      </c>
      <c r="I448" s="468">
        <f>IFERROR(SUMIF(Лист1!$A:$A,Лист3!$A448,Лист1!M:M)/$F448,0)</f>
        <v/>
      </c>
      <c r="J448" s="468">
        <f>IFERROR(SUMIF(Лист1!$A:$A,Лист3!$A448,Лист1!N:N)/$F448,0)</f>
        <v/>
      </c>
      <c r="K448" s="468">
        <f>IFERROR(SUMIF(Лист1!$A:$A,Лист3!$A448,Лист1!O:O)/$F448,0)</f>
        <v/>
      </c>
      <c r="L448" s="468">
        <f>IFERROR(SUMIF(Лист1!$A:$A,Лист3!$A448,Лист1!P:P)/$F448,0)</f>
        <v/>
      </c>
    </row>
    <row r="449" customFormat="1" s="144">
      <c r="A449" s="338" t="inlineStr">
        <is>
          <t>E-4KF-441-N20-X00-Y10</t>
        </is>
      </c>
      <c r="B449" s="263" t="inlineStr">
        <is>
          <t>Конфеты "TRUFFLE MILK" Стабило 200 г  УП10</t>
        </is>
      </c>
      <c r="C449" s="112" t="inlineStr">
        <is>
          <t>200 гр</t>
        </is>
      </c>
      <c r="D449" s="112" t="n">
        <v>10</v>
      </c>
      <c r="E449" s="492" t="inlineStr">
        <is>
          <t>10 месяцев</t>
        </is>
      </c>
      <c r="F449" s="112" t="n">
        <v>72</v>
      </c>
      <c r="G449" s="468">
        <f>IFERROR(SUMIF(Лист1!$A:$A,Лист3!$A449,Лист1!K:K)/$F449,0)</f>
        <v/>
      </c>
      <c r="H449" s="468">
        <f>IFERROR(SUMIF(Лист1!$A:$A,Лист3!$A449,Лист1!L:L)/$F449,0)</f>
        <v/>
      </c>
      <c r="I449" s="468">
        <f>IFERROR(SUMIF(Лист1!$A:$A,Лист3!$A449,Лист1!M:M)/$F449,0)</f>
        <v/>
      </c>
      <c r="J449" s="468">
        <f>IFERROR(SUMIF(Лист1!$A:$A,Лист3!$A449,Лист1!N:N)/$F449,0)</f>
        <v/>
      </c>
      <c r="K449" s="468">
        <f>IFERROR(SUMIF(Лист1!$A:$A,Лист3!$A449,Лист1!O:O)/$F449,0)</f>
        <v/>
      </c>
      <c r="L449" s="468">
        <f>IFERROR(SUMIF(Лист1!$A:$A,Лист3!$A449,Лист1!P:P)/$F449,0)</f>
        <v/>
      </c>
    </row>
    <row r="450" customFormat="1" s="144">
      <c r="A450" s="340" t="inlineStr">
        <is>
          <t>E-4KF-440-F20-X00-Y10</t>
        </is>
      </c>
      <c r="B450" s="263" t="inlineStr">
        <is>
          <t>Конфеты "TRUFFLE CLASSIC" пакет 200 г</t>
        </is>
      </c>
      <c r="C450" s="112" t="inlineStr">
        <is>
          <t>200 гр</t>
        </is>
      </c>
      <c r="D450" s="112" t="n">
        <v>10</v>
      </c>
      <c r="E450" s="492" t="inlineStr">
        <is>
          <t>12 месяцев</t>
        </is>
      </c>
      <c r="F450" s="112" t="n">
        <v>105</v>
      </c>
      <c r="G450" s="468">
        <f>IFERROR(SUMIF(Лист1!$A:$A,Лист3!$A450,Лист1!K:K)/$F450,0)</f>
        <v/>
      </c>
      <c r="H450" s="468">
        <f>IFERROR(SUMIF(Лист1!$A:$A,Лист3!$A450,Лист1!L:L)/$F450,0)</f>
        <v/>
      </c>
      <c r="I450" s="468">
        <f>IFERROR(SUMIF(Лист1!$A:$A,Лист3!$A450,Лист1!M:M)/$F450,0)</f>
        <v/>
      </c>
      <c r="J450" s="468">
        <f>IFERROR(SUMIF(Лист1!$A:$A,Лист3!$A450,Лист1!N:N)/$F450,0)</f>
        <v/>
      </c>
      <c r="K450" s="468">
        <f>IFERROR(SUMIF(Лист1!$A:$A,Лист3!$A450,Лист1!O:O)/$F450,0)</f>
        <v/>
      </c>
      <c r="L450" s="468">
        <f>IFERROR(SUMIF(Лист1!$A:$A,Лист3!$A450,Лист1!P:P)/$F450,0)</f>
        <v/>
      </c>
    </row>
    <row r="451" customFormat="1" s="144">
      <c r="A451" s="340" t="inlineStr">
        <is>
          <t>E-4KF-440-N20-X00-Y10</t>
        </is>
      </c>
      <c r="B451" s="263" t="inlineStr">
        <is>
          <t xml:space="preserve">Конфеты "TRUFFLE CLASSIC" Стабило 200 г  </t>
        </is>
      </c>
      <c r="C451" s="112" t="inlineStr">
        <is>
          <t>200 гр</t>
        </is>
      </c>
      <c r="D451" s="112" t="n">
        <v>10</v>
      </c>
      <c r="E451" s="492" t="inlineStr">
        <is>
          <t>10 месяцев</t>
        </is>
      </c>
      <c r="F451" s="112" t="n">
        <v>72</v>
      </c>
      <c r="G451" s="468">
        <f>IFERROR(SUMIF(Лист1!$A:$A,Лист3!$A451,Лист1!K:K)/$F451,0)</f>
        <v/>
      </c>
      <c r="H451" s="468">
        <f>IFERROR(SUMIF(Лист1!$A:$A,Лист3!$A451,Лист1!L:L)/$F451,0)</f>
        <v/>
      </c>
      <c r="I451" s="468">
        <f>IFERROR(SUMIF(Лист1!$A:$A,Лист3!$A451,Лист1!M:M)/$F451,0)</f>
        <v/>
      </c>
      <c r="J451" s="468">
        <f>IFERROR(SUMIF(Лист1!$A:$A,Лист3!$A451,Лист1!N:N)/$F451,0)</f>
        <v/>
      </c>
      <c r="K451" s="468">
        <f>IFERROR(SUMIF(Лист1!$A:$A,Лист3!$A451,Лист1!O:O)/$F451,0)</f>
        <v/>
      </c>
      <c r="L451" s="468">
        <f>IFERROR(SUMIF(Лист1!$A:$A,Лист3!$A451,Лист1!P:P)/$F451,0)</f>
        <v/>
      </c>
    </row>
    <row r="452" customFormat="1" s="144">
      <c r="A452" s="340" t="inlineStr">
        <is>
          <t>E-4KF-210-F50-X00-Y10</t>
        </is>
      </c>
      <c r="B452" s="263" t="inlineStr">
        <is>
          <t>Конфеты "Трюфель молочный" Пакет 500 г</t>
        </is>
      </c>
      <c r="C452" s="112" t="inlineStr">
        <is>
          <t>500 гр</t>
        </is>
      </c>
      <c r="D452" s="112" t="n">
        <v>10</v>
      </c>
      <c r="E452" s="492" t="inlineStr">
        <is>
          <t>10 месяцев</t>
        </is>
      </c>
      <c r="F452" s="112" t="n">
        <v>72</v>
      </c>
      <c r="G452" s="468">
        <f>IFERROR(SUMIF(Лист1!$A:$A,Лист3!$A452,Лист1!K:K)/$F452,0)</f>
        <v/>
      </c>
      <c r="H452" s="468">
        <f>IFERROR(SUMIF(Лист1!$A:$A,Лист3!$A452,Лист1!L:L)/$F452,0)</f>
        <v/>
      </c>
      <c r="I452" s="468">
        <f>IFERROR(SUMIF(Лист1!$A:$A,Лист3!$A452,Лист1!M:M)/$F452,0)</f>
        <v/>
      </c>
      <c r="J452" s="468">
        <f>IFERROR(SUMIF(Лист1!$A:$A,Лист3!$A452,Лист1!N:N)/$F452,0)</f>
        <v/>
      </c>
      <c r="K452" s="468">
        <f>IFERROR(SUMIF(Лист1!$A:$A,Лист3!$A452,Лист1!O:O)/$F452,0)</f>
        <v/>
      </c>
      <c r="L452" s="468">
        <f>IFERROR(SUMIF(Лист1!$A:$A,Лист3!$A452,Лист1!P:P)/$F452,0)</f>
        <v/>
      </c>
    </row>
    <row r="453" customFormat="1" s="144">
      <c r="A453" s="340" t="inlineStr">
        <is>
          <t>E-4NK-586-W40-X00-Y1</t>
        </is>
      </c>
      <c r="B453" s="263" t="inlineStr">
        <is>
          <t xml:space="preserve">Набор конфет TRUFFLE вал 4 кг  </t>
        </is>
      </c>
      <c r="C453" s="112" t="n">
        <v>4</v>
      </c>
      <c r="D453" s="112" t="n"/>
      <c r="E453" s="492" t="inlineStr">
        <is>
          <t>10 месяцев</t>
        </is>
      </c>
      <c r="F453" s="112" t="n">
        <v>100</v>
      </c>
      <c r="G453" s="468">
        <f>IFERROR(SUMIF(Лист1!$A:$A,Лист3!$A453,Лист1!K:K)/$F453,0)</f>
        <v/>
      </c>
      <c r="H453" s="468">
        <f>IFERROR(SUMIF(Лист1!$A:$A,Лист3!$A453,Лист1!L:L)/$F453,0)</f>
        <v/>
      </c>
      <c r="I453" s="468">
        <f>IFERROR(SUMIF(Лист1!$A:$A,Лист3!$A453,Лист1!M:M)/$F453,0)</f>
        <v/>
      </c>
      <c r="J453" s="468">
        <f>IFERROR(SUMIF(Лист1!$A:$A,Лист3!$A453,Лист1!N:N)/$F453,0)</f>
        <v/>
      </c>
      <c r="K453" s="468">
        <f>IFERROR(SUMIF(Лист1!$A:$A,Лист3!$A453,Лист1!O:O)/$F453,0)</f>
        <v/>
      </c>
      <c r="L453" s="468">
        <f>IFERROR(SUMIF(Лист1!$A:$A,Лист3!$A453,Лист1!P:P)/$F453,0)</f>
        <v/>
      </c>
    </row>
    <row r="454" customFormat="1" s="144">
      <c r="A454" s="340" t="inlineStr">
        <is>
          <t>E-4KF-602-F01-X00-Y4</t>
        </is>
      </c>
      <c r="B454" s="263" t="inlineStr">
        <is>
          <t xml:space="preserve">Набор конфет TRUFFLE/ТРЮФЕЛЬ Пакет 1 кг </t>
        </is>
      </c>
      <c r="C454" s="112" t="inlineStr">
        <is>
          <t>4*1</t>
        </is>
      </c>
      <c r="D454" s="112" t="n">
        <v>4</v>
      </c>
      <c r="E454" s="492" t="inlineStr">
        <is>
          <t>10 месяцев</t>
        </is>
      </c>
      <c r="F454" s="112" t="n">
        <v>100</v>
      </c>
      <c r="G454" s="468">
        <f>IFERROR(SUMIF(Лист1!$A:$A,Лист3!$A454,Лист1!K:K)/$F454,0)</f>
        <v/>
      </c>
      <c r="H454" s="468">
        <f>IFERROR(SUMIF(Лист1!$A:$A,Лист3!$A454,Лист1!L:L)/$F454,0)</f>
        <v/>
      </c>
      <c r="I454" s="468">
        <f>IFERROR(SUMIF(Лист1!$A:$A,Лист3!$A454,Лист1!M:M)/$F454,0)</f>
        <v/>
      </c>
      <c r="J454" s="468">
        <f>IFERROR(SUMIF(Лист1!$A:$A,Лист3!$A454,Лист1!N:N)/$F454,0)</f>
        <v/>
      </c>
      <c r="K454" s="468">
        <f>IFERROR(SUMIF(Лист1!$A:$A,Лист3!$A454,Лист1!O:O)/$F454,0)</f>
        <v/>
      </c>
      <c r="L454" s="468">
        <f>IFERROR(SUMIF(Лист1!$A:$A,Лист3!$A454,Лист1!P:P)/$F454,0)</f>
        <v/>
      </c>
    </row>
    <row r="455" customFormat="1" s="144">
      <c r="A455" s="340" t="inlineStr">
        <is>
          <t>E-4KF-602-W40-X00-Y1</t>
        </is>
      </c>
      <c r="B455" s="263" t="inlineStr">
        <is>
          <t xml:space="preserve">Набор конфет TRUFFLE/ТРЮФЕЛЬ вал 4 кг </t>
        </is>
      </c>
      <c r="C455" s="112" t="n">
        <v>4</v>
      </c>
      <c r="D455" s="112" t="n"/>
      <c r="E455" s="492" t="inlineStr">
        <is>
          <t>10 месяцев</t>
        </is>
      </c>
      <c r="F455" s="112" t="n">
        <v>100</v>
      </c>
      <c r="G455" s="468">
        <f>IFERROR(SUMIF(Лист1!$A:$A,Лист3!$A455,Лист1!K:K)/$F455,0)</f>
        <v/>
      </c>
      <c r="H455" s="468">
        <f>IFERROR(SUMIF(Лист1!$A:$A,Лист3!$A455,Лист1!L:L)/$F455,0)</f>
        <v/>
      </c>
      <c r="I455" s="468">
        <f>IFERROR(SUMIF(Лист1!$A:$A,Лист3!$A455,Лист1!M:M)/$F455,0)</f>
        <v/>
      </c>
      <c r="J455" s="468">
        <f>IFERROR(SUMIF(Лист1!$A:$A,Лист3!$A455,Лист1!N:N)/$F455,0)</f>
        <v/>
      </c>
      <c r="K455" s="468">
        <f>IFERROR(SUMIF(Лист1!$A:$A,Лист3!$A455,Лист1!O:O)/$F455,0)</f>
        <v/>
      </c>
      <c r="L455" s="468">
        <f>IFERROR(SUMIF(Лист1!$A:$A,Лист3!$A455,Лист1!P:P)/$F455,0)</f>
        <v/>
      </c>
    </row>
    <row r="456" customFormat="1" s="144">
      <c r="A456" s="340" t="inlineStr">
        <is>
          <t>E-4KF-441-F50-X00-Y10</t>
        </is>
      </c>
      <c r="B456" s="263" t="inlineStr">
        <is>
          <t>Конфеты TRUFFLE MILK/ТРЮФЕЛЬ МОЛОЧНЫЙ Пакет 500 г  УП10</t>
        </is>
      </c>
      <c r="C456" s="112" t="inlineStr">
        <is>
          <t>500 гр</t>
        </is>
      </c>
      <c r="D456" s="112" t="n">
        <v>10</v>
      </c>
      <c r="E456" s="492" t="inlineStr">
        <is>
          <t>10 месяцев</t>
        </is>
      </c>
      <c r="F456" s="112" t="n">
        <v>72</v>
      </c>
      <c r="G456" s="468">
        <f>IFERROR(SUMIF(Лист1!$A:$A,Лист3!$A456,Лист1!K:K)/$F456,0)</f>
        <v/>
      </c>
      <c r="H456" s="468">
        <f>IFERROR(SUMIF(Лист1!$A:$A,Лист3!$A456,Лист1!L:L)/$F456,0)</f>
        <v/>
      </c>
      <c r="I456" s="468">
        <f>IFERROR(SUMIF(Лист1!$A:$A,Лист3!$A456,Лист1!M:M)/$F456,0)</f>
        <v/>
      </c>
      <c r="J456" s="468">
        <f>IFERROR(SUMIF(Лист1!$A:$A,Лист3!$A456,Лист1!N:N)/$F456,0)</f>
        <v/>
      </c>
      <c r="K456" s="468">
        <f>IFERROR(SUMIF(Лист1!$A:$A,Лист3!$A456,Лист1!O:O)/$F456,0)</f>
        <v/>
      </c>
      <c r="L456" s="468">
        <f>IFERROR(SUMIF(Лист1!$A:$A,Лист3!$A456,Лист1!P:P)/$F456,0)</f>
        <v/>
      </c>
    </row>
    <row r="457" customFormat="1" s="144">
      <c r="A457" s="340" t="inlineStr">
        <is>
          <t>E-4KF-441-P00-X00-Y4</t>
        </is>
      </c>
      <c r="B457" s="263" t="inlineStr">
        <is>
          <t>Конфеты "TRUFFLE MILK" Пакет 1 кг УП4</t>
        </is>
      </c>
      <c r="C457" s="112" t="inlineStr">
        <is>
          <t>4*1</t>
        </is>
      </c>
      <c r="D457" s="112" t="n">
        <v>4</v>
      </c>
      <c r="E457" s="492" t="inlineStr">
        <is>
          <t>10 месяцев</t>
        </is>
      </c>
      <c r="F457" s="112" t="n">
        <v>100</v>
      </c>
      <c r="G457" s="468">
        <f>IFERROR(SUMIF(Лист1!$A:$A,Лист3!$A457,Лист1!K:K)/$F457,0)</f>
        <v/>
      </c>
      <c r="H457" s="468">
        <f>IFERROR(SUMIF(Лист1!$A:$A,Лист3!$A457,Лист1!L:L)/$F457,0)</f>
        <v/>
      </c>
      <c r="I457" s="468">
        <f>IFERROR(SUMIF(Лист1!$A:$A,Лист3!$A457,Лист1!M:M)/$F457,0)</f>
        <v/>
      </c>
      <c r="J457" s="468">
        <f>IFERROR(SUMIF(Лист1!$A:$A,Лист3!$A457,Лист1!N:N)/$F457,0)</f>
        <v/>
      </c>
      <c r="K457" s="468">
        <f>IFERROR(SUMIF(Лист1!$A:$A,Лист3!$A457,Лист1!O:O)/$F457,0)</f>
        <v/>
      </c>
      <c r="L457" s="468">
        <f>IFERROR(SUMIF(Лист1!$A:$A,Лист3!$A457,Лист1!P:P)/$F457,0)</f>
        <v/>
      </c>
    </row>
    <row r="458" customFormat="1" s="144">
      <c r="A458" s="340" t="inlineStr">
        <is>
          <t>E-4KF-210-W40-X21-Y1</t>
        </is>
      </c>
      <c r="B458" s="263" t="inlineStr">
        <is>
          <t>Конфеты TRUFFLE MILK/ТРЮФЕЛЬ МОЛОЧНЫЙ вал 4 кг  УП1*</t>
        </is>
      </c>
      <c r="C458" s="112" t="n">
        <v>4</v>
      </c>
      <c r="D458" s="112" t="n"/>
      <c r="E458" s="492" t="inlineStr">
        <is>
          <t>10 месяцев</t>
        </is>
      </c>
      <c r="F458" s="112" t="n">
        <v>100</v>
      </c>
      <c r="G458" s="468">
        <f>IFERROR(SUMIF(Лист1!$A:$A,Лист3!$A458,Лист1!K:K)/$F458,0)</f>
        <v/>
      </c>
      <c r="H458" s="468">
        <f>IFERROR(SUMIF(Лист1!$A:$A,Лист3!$A458,Лист1!L:L)/$F458,0)</f>
        <v/>
      </c>
      <c r="I458" s="468">
        <f>IFERROR(SUMIF(Лист1!$A:$A,Лист3!$A458,Лист1!M:M)/$F458,0)</f>
        <v/>
      </c>
      <c r="J458" s="468">
        <f>IFERROR(SUMIF(Лист1!$A:$A,Лист3!$A458,Лист1!N:N)/$F458,0)</f>
        <v/>
      </c>
      <c r="K458" s="468">
        <f>IFERROR(SUMIF(Лист1!$A:$A,Лист3!$A458,Лист1!O:O)/$F458,0)</f>
        <v/>
      </c>
      <c r="L458" s="468">
        <f>IFERROR(SUMIF(Лист1!$A:$A,Лист3!$A458,Лист1!P:P)/$F458,0)</f>
        <v/>
      </c>
    </row>
    <row r="459" customFormat="1" s="144">
      <c r="A459" s="340" t="inlineStr">
        <is>
          <t>E-4KF-440-F50-X00-Y10</t>
        </is>
      </c>
      <c r="B459" s="263" t="inlineStr">
        <is>
          <t>Конфеты TRUFFLE CLASSIC/ТРЮФЕЛЬ КЛАССИЧЕСКИЙ Пакет 500 г  УП10</t>
        </is>
      </c>
      <c r="C459" s="112" t="inlineStr">
        <is>
          <t>500 гр</t>
        </is>
      </c>
      <c r="D459" s="112" t="n">
        <v>10</v>
      </c>
      <c r="E459" s="492" t="inlineStr">
        <is>
          <t>10 месяцев</t>
        </is>
      </c>
      <c r="F459" s="112" t="n">
        <v>72</v>
      </c>
      <c r="G459" s="468">
        <f>IFERROR(SUMIF(Лист1!$A:$A,Лист3!$A459,Лист1!K:K)/$F459,0)</f>
        <v/>
      </c>
      <c r="H459" s="468">
        <f>IFERROR(SUMIF(Лист1!$A:$A,Лист3!$A459,Лист1!L:L)/$F459,0)</f>
        <v/>
      </c>
      <c r="I459" s="468">
        <f>IFERROR(SUMIF(Лист1!$A:$A,Лист3!$A459,Лист1!M:M)/$F459,0)</f>
        <v/>
      </c>
      <c r="J459" s="468">
        <f>IFERROR(SUMIF(Лист1!$A:$A,Лист3!$A459,Лист1!N:N)/$F459,0)</f>
        <v/>
      </c>
      <c r="K459" s="468">
        <f>IFERROR(SUMIF(Лист1!$A:$A,Лист3!$A459,Лист1!O:O)/$F459,0)</f>
        <v/>
      </c>
      <c r="L459" s="468">
        <f>IFERROR(SUMIF(Лист1!$A:$A,Лист3!$A459,Лист1!P:P)/$F459,0)</f>
        <v/>
      </c>
    </row>
    <row r="460" customFormat="1" s="144">
      <c r="A460" s="340" t="inlineStr">
        <is>
          <t>E-4KF-440-P00-X00-Y4</t>
        </is>
      </c>
      <c r="B460" s="263" t="inlineStr">
        <is>
          <t>Конфеты "TRUFFLE CLASSIC" пакет 1 кг</t>
        </is>
      </c>
      <c r="C460" s="112" t="inlineStr">
        <is>
          <t>4*1</t>
        </is>
      </c>
      <c r="D460" s="112" t="n">
        <v>4</v>
      </c>
      <c r="E460" s="492" t="inlineStr">
        <is>
          <t>10 месяцев</t>
        </is>
      </c>
      <c r="F460" s="112" t="n">
        <v>100</v>
      </c>
      <c r="G460" s="468">
        <f>IFERROR(SUMIF(Лист1!$A:$A,Лист3!$A460,Лист1!K:K)/$F460,0)</f>
        <v/>
      </c>
      <c r="H460" s="468">
        <f>IFERROR(SUMIF(Лист1!$A:$A,Лист3!$A460,Лист1!L:L)/$F460,0)</f>
        <v/>
      </c>
      <c r="I460" s="468">
        <f>IFERROR(SUMIF(Лист1!$A:$A,Лист3!$A460,Лист1!M:M)/$F460,0)</f>
        <v/>
      </c>
      <c r="J460" s="468">
        <f>IFERROR(SUMIF(Лист1!$A:$A,Лист3!$A460,Лист1!N:N)/$F460,0)</f>
        <v/>
      </c>
      <c r="K460" s="468">
        <f>IFERROR(SUMIF(Лист1!$A:$A,Лист3!$A460,Лист1!O:O)/$F460,0)</f>
        <v/>
      </c>
      <c r="L460" s="468">
        <f>IFERROR(SUMIF(Лист1!$A:$A,Лист3!$A460,Лист1!P:P)/$F460,0)</f>
        <v/>
      </c>
    </row>
    <row r="461" customFormat="1" s="144">
      <c r="A461" s="340" t="inlineStr">
        <is>
          <t>E-4KF-440-W40-X00-Y1</t>
        </is>
      </c>
      <c r="B461" s="263" t="inlineStr">
        <is>
          <t>Конфеты "TRUFFLE CLASSIC" вал 4 кг  УП1*</t>
        </is>
      </c>
      <c r="C461" s="112" t="n">
        <v>4</v>
      </c>
      <c r="D461" s="112" t="n"/>
      <c r="E461" s="492" t="inlineStr">
        <is>
          <t>10 месяцев</t>
        </is>
      </c>
      <c r="F461" s="112" t="n">
        <v>100</v>
      </c>
      <c r="G461" s="468">
        <f>IFERROR(SUMIF(Лист1!$A:$A,Лист3!$A461,Лист1!K:K)/$F461,0)</f>
        <v/>
      </c>
      <c r="H461" s="468">
        <f>IFERROR(SUMIF(Лист1!$A:$A,Лист3!$A461,Лист1!L:L)/$F461,0)</f>
        <v/>
      </c>
      <c r="I461" s="468">
        <f>IFERROR(SUMIF(Лист1!$A:$A,Лист3!$A461,Лист1!M:M)/$F461,0)</f>
        <v/>
      </c>
      <c r="J461" s="468">
        <f>IFERROR(SUMIF(Лист1!$A:$A,Лист3!$A461,Лист1!N:N)/$F461,0)</f>
        <v/>
      </c>
      <c r="K461" s="468">
        <f>IFERROR(SUMIF(Лист1!$A:$A,Лист3!$A461,Лист1!O:O)/$F461,0)</f>
        <v/>
      </c>
      <c r="L461" s="468">
        <f>IFERROR(SUMIF(Лист1!$A:$A,Лист3!$A461,Лист1!P:P)/$F461,0)</f>
        <v/>
      </c>
    </row>
    <row r="462" customFormat="1" s="144">
      <c r="A462" s="340" t="n">
        <v>32711</v>
      </c>
      <c r="B462" s="678" t="inlineStr">
        <is>
          <t xml:space="preserve">Конфеты "TRUFFLE VANILLA" Пакет 1 кг </t>
        </is>
      </c>
      <c r="C462" s="112" t="inlineStr">
        <is>
          <t>4*1</t>
        </is>
      </c>
      <c r="D462" s="112" t="n">
        <v>4</v>
      </c>
      <c r="E462" s="492" t="inlineStr">
        <is>
          <t>10 месяцев</t>
        </is>
      </c>
      <c r="F462" s="112" t="n">
        <v>100</v>
      </c>
      <c r="G462" s="468">
        <f>IFERROR(SUMIF(Лист1!$A:$A,Лист3!$A462,Лист1!K:K)/$F462,0)</f>
        <v/>
      </c>
      <c r="H462" s="468">
        <f>IFERROR(SUMIF(Лист1!$A:$A,Лист3!$A462,Лист1!L:L)/$F462,0)</f>
        <v/>
      </c>
      <c r="I462" s="468">
        <f>IFERROR(SUMIF(Лист1!$A:$A,Лист3!$A462,Лист1!M:M)/$F462,0)</f>
        <v/>
      </c>
      <c r="J462" s="468">
        <f>IFERROR(SUMIF(Лист1!$A:$A,Лист3!$A462,Лист1!N:N)/$F462,0)</f>
        <v/>
      </c>
      <c r="K462" s="468">
        <f>IFERROR(SUMIF(Лист1!$A:$A,Лист3!$A462,Лист1!O:O)/$F462,0)</f>
        <v/>
      </c>
      <c r="L462" s="468">
        <f>IFERROR(SUMIF(Лист1!$A:$A,Лист3!$A462,Лист1!P:P)/$F462,0)</f>
        <v/>
      </c>
    </row>
    <row r="463" customFormat="1" s="144">
      <c r="A463" s="340" t="inlineStr">
        <is>
          <t>E-4NK-648-K18-X00-Y10</t>
        </is>
      </c>
      <c r="B463" s="678" t="inlineStr">
        <is>
          <t>Набор конфет TRUFFLE WHITE/ТРЮФЕЛЬ БЕЛЫЙ Коробка 180 г  УП10</t>
        </is>
      </c>
      <c r="C463" s="112" t="inlineStr">
        <is>
          <t>180 гр</t>
        </is>
      </c>
      <c r="D463" s="112" t="n">
        <v>10</v>
      </c>
      <c r="E463" s="492" t="inlineStr">
        <is>
          <t>10 месяцев</t>
        </is>
      </c>
      <c r="F463" s="112" t="n">
        <v>128</v>
      </c>
      <c r="G463" s="468">
        <f>IFERROR(SUMIF(Лист1!$A:$A,Лист3!$A463,Лист1!K:K)/$F463,0)</f>
        <v/>
      </c>
      <c r="H463" s="468">
        <f>IFERROR(SUMIF(Лист1!$A:$A,Лист3!$A463,Лист1!L:L)/$F463,0)</f>
        <v/>
      </c>
      <c r="I463" s="468">
        <f>IFERROR(SUMIF(Лист1!$A:$A,Лист3!$A463,Лист1!M:M)/$F463,0)</f>
        <v/>
      </c>
      <c r="J463" s="468">
        <f>IFERROR(SUMIF(Лист1!$A:$A,Лист3!$A463,Лист1!N:N)/$F463,0)</f>
        <v/>
      </c>
      <c r="K463" s="468">
        <f>IFERROR(SUMIF(Лист1!$A:$A,Лист3!$A463,Лист1!O:O)/$F463,0)</f>
        <v/>
      </c>
      <c r="L463" s="468">
        <f>IFERROR(SUMIF(Лист1!$A:$A,Лист3!$A463,Лист1!P:P)/$F463,0)</f>
        <v/>
      </c>
    </row>
    <row r="464" customFormat="1" s="144">
      <c r="A464" s="340" t="inlineStr">
        <is>
          <t>E-4KF-601-F50-X00-Y10</t>
        </is>
      </c>
      <c r="B464" s="678" t="inlineStr">
        <is>
          <t xml:space="preserve">Конфеты TRUFFLE WHITE/ТРЮФЕЛЬ БЕЛЫЙ Пакет 500 г </t>
        </is>
      </c>
      <c r="C464" s="112" t="inlineStr">
        <is>
          <t>500 гр</t>
        </is>
      </c>
      <c r="D464" s="112" t="n">
        <v>10</v>
      </c>
      <c r="E464" s="492" t="inlineStr">
        <is>
          <t>10 месяцев</t>
        </is>
      </c>
      <c r="F464" s="112" t="n">
        <v>72</v>
      </c>
      <c r="G464" s="468">
        <f>IFERROR(SUMIF(Лист1!$A:$A,Лист3!$A464,Лист1!K:K)/$F464,0)</f>
        <v/>
      </c>
      <c r="H464" s="468">
        <f>IFERROR(SUMIF(Лист1!$A:$A,Лист3!$A464,Лист1!L:L)/$F464,0)</f>
        <v/>
      </c>
      <c r="I464" s="468">
        <f>IFERROR(SUMIF(Лист1!$A:$A,Лист3!$A464,Лист1!M:M)/$F464,0)</f>
        <v/>
      </c>
      <c r="J464" s="468">
        <f>IFERROR(SUMIF(Лист1!$A:$A,Лист3!$A464,Лист1!N:N)/$F464,0)</f>
        <v/>
      </c>
      <c r="K464" s="468">
        <f>IFERROR(SUMIF(Лист1!$A:$A,Лист3!$A464,Лист1!O:O)/$F464,0)</f>
        <v/>
      </c>
      <c r="L464" s="468">
        <f>IFERROR(SUMIF(Лист1!$A:$A,Лист3!$A464,Лист1!P:P)/$F464,0)</f>
        <v/>
      </c>
    </row>
    <row r="465" customFormat="1" s="144">
      <c r="A465" s="340" t="inlineStr">
        <is>
          <t>E-4KF-601-W40-X00-Y1</t>
        </is>
      </c>
      <c r="B465" s="678" t="inlineStr">
        <is>
          <t>Конфеты "TRUFFLE WHITE" вал 4 кг</t>
        </is>
      </c>
      <c r="C465" s="112" t="n">
        <v>4</v>
      </c>
      <c r="D465" s="112" t="n"/>
      <c r="E465" s="492" t="inlineStr">
        <is>
          <t>10 месяцев</t>
        </is>
      </c>
      <c r="F465" s="112" t="n">
        <v>100</v>
      </c>
      <c r="G465" s="468">
        <f>IFERROR(SUMIF(Лист1!$A:$A,Лист3!$A465,Лист1!K:K)/$F465,0)</f>
        <v/>
      </c>
      <c r="H465" s="468">
        <f>IFERROR(SUMIF(Лист1!$A:$A,Лист3!$A465,Лист1!L:L)/$F465,0)</f>
        <v/>
      </c>
      <c r="I465" s="468">
        <f>IFERROR(SUMIF(Лист1!$A:$A,Лист3!$A465,Лист1!M:M)/$F465,0)</f>
        <v/>
      </c>
      <c r="J465" s="468">
        <f>IFERROR(SUMIF(Лист1!$A:$A,Лист3!$A465,Лист1!N:N)/$F465,0)</f>
        <v/>
      </c>
      <c r="K465" s="468">
        <f>IFERROR(SUMIF(Лист1!$A:$A,Лист3!$A465,Лист1!O:O)/$F465,0)</f>
        <v/>
      </c>
      <c r="L465" s="468">
        <f>IFERROR(SUMIF(Лист1!$A:$A,Лист3!$A465,Лист1!P:P)/$F465,0)</f>
        <v/>
      </c>
    </row>
    <row r="466" customFormat="1" s="144">
      <c r="A466" s="340" t="inlineStr">
        <is>
          <t>E-4KF-142-F01-X00-Y4</t>
        </is>
      </c>
      <c r="B466" s="263" t="inlineStr">
        <is>
          <t>Конфеты "Vieno dark" Пакет 1 кг  УП4</t>
        </is>
      </c>
      <c r="C466" s="112" t="inlineStr">
        <is>
          <t>4*1</t>
        </is>
      </c>
      <c r="D466" s="112" t="n">
        <v>4</v>
      </c>
      <c r="E466" s="492" t="inlineStr">
        <is>
          <t>10 месяцев</t>
        </is>
      </c>
      <c r="F466" s="112" t="n">
        <v>100</v>
      </c>
      <c r="G466" s="468">
        <f>IFERROR(SUMIF(Лист1!$A:$A,Лист3!$A466,Лист1!K:K)/$F466,0)</f>
        <v/>
      </c>
      <c r="H466" s="468">
        <f>IFERROR(SUMIF(Лист1!$A:$A,Лист3!$A466,Лист1!L:L)/$F466,0)</f>
        <v/>
      </c>
      <c r="I466" s="468">
        <f>IFERROR(SUMIF(Лист1!$A:$A,Лист3!$A466,Лист1!M:M)/$F466,0)</f>
        <v/>
      </c>
      <c r="J466" s="468">
        <f>IFERROR(SUMIF(Лист1!$A:$A,Лист3!$A466,Лист1!N:N)/$F466,0)</f>
        <v/>
      </c>
      <c r="K466" s="468">
        <f>IFERROR(SUMIF(Лист1!$A:$A,Лист3!$A466,Лист1!O:O)/$F466,0)</f>
        <v/>
      </c>
      <c r="L466" s="468">
        <f>IFERROR(SUMIF(Лист1!$A:$A,Лист3!$A466,Лист1!P:P)/$F466,0)</f>
        <v/>
      </c>
    </row>
    <row r="467" hidden="1" customFormat="1" s="144">
      <c r="A467" s="340" t="n"/>
      <c r="B467" s="263" t="inlineStr">
        <is>
          <t>Конфеты "Vieno dark" пакет флоу-пак 200 г</t>
        </is>
      </c>
      <c r="C467" s="112" t="inlineStr">
        <is>
          <t>200 гр</t>
        </is>
      </c>
      <c r="D467" s="112" t="n">
        <v>15</v>
      </c>
      <c r="E467" s="492" t="inlineStr">
        <is>
          <t>10 месяцев</t>
        </is>
      </c>
      <c r="F467" s="112" t="n">
        <v>96</v>
      </c>
      <c r="G467" s="468">
        <f>IFERROR(SUMIF(Лист1!$A:$A,Лист3!$A467,Лист1!K:K)/$F467,0)</f>
        <v/>
      </c>
      <c r="H467" s="468">
        <f>IFERROR(SUMIF(Лист1!$A:$A,Лист3!$A467,Лист1!L:L)/$F467,0)</f>
        <v/>
      </c>
      <c r="I467" s="468">
        <f>IFERROR(SUMIF(Лист1!$A:$A,Лист3!$A467,Лист1!M:M)/$F467,0)</f>
        <v/>
      </c>
      <c r="J467" s="468">
        <f>IFERROR(SUMIF(Лист1!$A:$A,Лист3!$A467,Лист1!N:N)/$F467,0)</f>
        <v/>
      </c>
      <c r="K467" s="468">
        <f>IFERROR(SUMIF(Лист1!$A:$A,Лист3!$A467,Лист1!O:O)/$F467,0)</f>
        <v/>
      </c>
      <c r="L467" s="468">
        <f>IFERROR(SUMIF(Лист1!$A:$A,Лист3!$A467,Лист1!P:P)/$F467,0)</f>
        <v/>
      </c>
    </row>
    <row r="468" customFormat="1" s="144">
      <c r="A468" s="340" t="inlineStr">
        <is>
          <t>E-4KF-144-F01-X00-Y4</t>
        </is>
      </c>
      <c r="B468" s="263" t="inlineStr">
        <is>
          <t>Конфеты "Vieno gold" Пакет 1 кг УП4</t>
        </is>
      </c>
      <c r="C468" s="112" t="inlineStr">
        <is>
          <t>4*1</t>
        </is>
      </c>
      <c r="D468" s="112" t="n">
        <v>4</v>
      </c>
      <c r="E468" s="492" t="inlineStr">
        <is>
          <t>10 месяцев</t>
        </is>
      </c>
      <c r="F468" s="112" t="n">
        <v>100</v>
      </c>
      <c r="G468" s="468">
        <f>IFERROR(SUMIF(Лист1!$A:$A,Лист3!$A468,Лист1!K:K)/$F468,0)</f>
        <v/>
      </c>
      <c r="H468" s="468">
        <f>IFERROR(SUMIF(Лист1!$A:$A,Лист3!$A468,Лист1!L:L)/$F468,0)</f>
        <v/>
      </c>
      <c r="I468" s="468">
        <f>IFERROR(SUMIF(Лист1!$A:$A,Лист3!$A468,Лист1!M:M)/$F468,0)</f>
        <v/>
      </c>
      <c r="J468" s="468">
        <f>IFERROR(SUMIF(Лист1!$A:$A,Лист3!$A468,Лист1!N:N)/$F468,0)</f>
        <v/>
      </c>
      <c r="K468" s="468">
        <f>IFERROR(SUMIF(Лист1!$A:$A,Лист3!$A468,Лист1!O:O)/$F468,0)</f>
        <v/>
      </c>
      <c r="L468" s="468">
        <f>IFERROR(SUMIF(Лист1!$A:$A,Лист3!$A468,Лист1!P:P)/$F468,0)</f>
        <v/>
      </c>
    </row>
    <row r="469" customFormat="1" s="144">
      <c r="A469" s="340" t="inlineStr">
        <is>
          <t>E-4KF-140-K12-X00-Y20</t>
        </is>
      </c>
      <c r="B469" s="263" t="inlineStr">
        <is>
          <t>Набор конфет "Vieno de Luxe" 120 г</t>
        </is>
      </c>
      <c r="C469" s="112" t="inlineStr">
        <is>
          <t>120 гр</t>
        </is>
      </c>
      <c r="D469" s="112" t="n">
        <v>20</v>
      </c>
      <c r="E469" s="492" t="inlineStr">
        <is>
          <t>10 месяцев</t>
        </is>
      </c>
      <c r="F469" s="112" t="n">
        <v>63</v>
      </c>
      <c r="G469" s="468">
        <f>IFERROR(SUMIF(Лист1!$A:$A,Лист3!$A469,Лист1!K:K)/$F469,0)</f>
        <v/>
      </c>
      <c r="H469" s="468">
        <f>IFERROR(SUMIF(Лист1!$A:$A,Лист3!$A469,Лист1!L:L)/$F469,0)</f>
        <v/>
      </c>
      <c r="I469" s="468">
        <f>IFERROR(SUMIF(Лист1!$A:$A,Лист3!$A469,Лист1!M:M)/$F469,0)</f>
        <v/>
      </c>
      <c r="J469" s="468">
        <f>IFERROR(SUMIF(Лист1!$A:$A,Лист3!$A469,Лист1!N:N)/$F469,0)</f>
        <v/>
      </c>
      <c r="K469" s="468">
        <f>IFERROR(SUMIF(Лист1!$A:$A,Лист3!$A469,Лист1!O:O)/$F469,0)</f>
        <v/>
      </c>
      <c r="L469" s="468">
        <f>IFERROR(SUMIF(Лист1!$A:$A,Лист3!$A469,Лист1!P:P)/$F469,0)</f>
        <v/>
      </c>
    </row>
    <row r="470" customFormat="1" s="144">
      <c r="A470" s="340" t="inlineStr">
        <is>
          <t>E-4KF-148-F01-X00-Y4</t>
        </is>
      </c>
      <c r="B470" s="263" t="inlineStr">
        <is>
          <t>Конфеты "Берлинго shokonte" 1,0 кг</t>
        </is>
      </c>
      <c r="C470" s="112" t="inlineStr">
        <is>
          <t>4*1</t>
        </is>
      </c>
      <c r="D470" s="112" t="n">
        <v>4</v>
      </c>
      <c r="E470" s="492" t="inlineStr">
        <is>
          <t>10 месяцев</t>
        </is>
      </c>
      <c r="F470" s="112" t="n">
        <v>100</v>
      </c>
      <c r="G470" s="468">
        <f>IFERROR(SUMIF(Лист1!$A:$A,Лист3!$A470,Лист1!K:K)/$F470,0)</f>
        <v/>
      </c>
      <c r="H470" s="468">
        <f>IFERROR(SUMIF(Лист1!$A:$A,Лист3!$A470,Лист1!L:L)/$F470,0)</f>
        <v/>
      </c>
      <c r="I470" s="468">
        <f>IFERROR(SUMIF(Лист1!$A:$A,Лист3!$A470,Лист1!M:M)/$F470,0)</f>
        <v/>
      </c>
      <c r="J470" s="468">
        <f>IFERROR(SUMIF(Лист1!$A:$A,Лист3!$A470,Лист1!N:N)/$F470,0)</f>
        <v/>
      </c>
      <c r="K470" s="468">
        <f>IFERROR(SUMIF(Лист1!$A:$A,Лист3!$A470,Лист1!O:O)/$F470,0)</f>
        <v/>
      </c>
      <c r="L470" s="468">
        <f>IFERROR(SUMIF(Лист1!$A:$A,Лист3!$A470,Лист1!P:P)/$F470,0)</f>
        <v/>
      </c>
    </row>
    <row r="471" customFormat="1" s="144">
      <c r="A471" s="340" t="inlineStr">
        <is>
          <t>E-4KF-149-F01-X00-Y4</t>
        </is>
      </c>
      <c r="B471" s="263" t="inlineStr">
        <is>
          <t xml:space="preserve">Конфеты "Берлинго с молоком" 1,0 кг </t>
        </is>
      </c>
      <c r="C471" s="112" t="inlineStr">
        <is>
          <t>4*1</t>
        </is>
      </c>
      <c r="D471" s="112" t="n">
        <v>4</v>
      </c>
      <c r="E471" s="492" t="inlineStr">
        <is>
          <t>10 месяцев</t>
        </is>
      </c>
      <c r="F471" s="112" t="n">
        <v>100</v>
      </c>
      <c r="G471" s="468">
        <f>IFERROR(SUMIF(Лист1!$A:$A,Лист3!$A471,Лист1!K:K)/$F471,0)</f>
        <v/>
      </c>
      <c r="H471" s="468">
        <f>IFERROR(SUMIF(Лист1!$A:$A,Лист3!$A471,Лист1!L:L)/$F471,0)</f>
        <v/>
      </c>
      <c r="I471" s="468">
        <f>IFERROR(SUMIF(Лист1!$A:$A,Лист3!$A471,Лист1!M:M)/$F471,0)</f>
        <v/>
      </c>
      <c r="J471" s="468">
        <f>IFERROR(SUMIF(Лист1!$A:$A,Лист3!$A471,Лист1!N:N)/$F471,0)</f>
        <v/>
      </c>
      <c r="K471" s="468">
        <f>IFERROR(SUMIF(Лист1!$A:$A,Лист3!$A471,Лист1!O:O)/$F471,0)</f>
        <v/>
      </c>
      <c r="L471" s="468">
        <f>IFERROR(SUMIF(Лист1!$A:$A,Лист3!$A471,Лист1!P:P)/$F471,0)</f>
        <v/>
      </c>
    </row>
    <row r="472" customFormat="1" s="144">
      <c r="A472" s="340" t="inlineStr">
        <is>
          <t>E-4NK-597-W40-X00-Y1</t>
        </is>
      </c>
      <c r="B472" s="263" t="inlineStr">
        <is>
          <t xml:space="preserve">Набор конфет БЕРЛИНГО вал 4 кг </t>
        </is>
      </c>
      <c r="C472" s="112" t="inlineStr">
        <is>
          <t>4 кг</t>
        </is>
      </c>
      <c r="D472" s="112" t="n"/>
      <c r="E472" s="492" t="inlineStr">
        <is>
          <t>10 месяцев</t>
        </is>
      </c>
      <c r="F472" s="112" t="n">
        <v>100</v>
      </c>
      <c r="G472" s="468">
        <f>IFERROR(SUMIF(Лист1!$A:$A,Лист3!$A472,Лист1!K:K)/$F472,0)</f>
        <v/>
      </c>
      <c r="H472" s="468">
        <f>IFERROR(SUMIF(Лист1!$A:$A,Лист3!$A472,Лист1!L:L)/$F472,0)</f>
        <v/>
      </c>
      <c r="I472" s="468">
        <f>IFERROR(SUMIF(Лист1!$A:$A,Лист3!$A472,Лист1!M:M)/$F472,0)</f>
        <v/>
      </c>
      <c r="J472" s="468">
        <f>IFERROR(SUMIF(Лист1!$A:$A,Лист3!$A472,Лист1!N:N)/$F472,0)</f>
        <v/>
      </c>
      <c r="K472" s="468">
        <f>IFERROR(SUMIF(Лист1!$A:$A,Лист3!$A472,Лист1!O:O)/$F472,0)</f>
        <v/>
      </c>
      <c r="L472" s="468">
        <f>IFERROR(SUMIF(Лист1!$A:$A,Лист3!$A472,Лист1!P:P)/$F472,0)</f>
        <v/>
      </c>
    </row>
    <row r="473" customFormat="1" s="144">
      <c r="A473" s="340" t="inlineStr">
        <is>
          <t>E-4KF-165-F01-X00-Y4</t>
        </is>
      </c>
      <c r="B473" s="263" t="inlineStr">
        <is>
          <t xml:space="preserve">Конфеты "Золушка с какао" пакет 1,0 кг </t>
        </is>
      </c>
      <c r="C473" s="112" t="inlineStr">
        <is>
          <t>4*1</t>
        </is>
      </c>
      <c r="D473" s="112" t="n">
        <v>4</v>
      </c>
      <c r="E473" s="492" t="inlineStr">
        <is>
          <t>10 месяцев</t>
        </is>
      </c>
      <c r="F473" s="112" t="n">
        <v>100</v>
      </c>
      <c r="G473" s="468">
        <f>IFERROR(SUMIF(Лист1!$A:$A,Лист3!$A473,Лист1!K:K)/$F473,0)</f>
        <v/>
      </c>
      <c r="H473" s="468">
        <f>IFERROR(SUMIF(Лист1!$A:$A,Лист3!$A473,Лист1!L:L)/$F473,0)</f>
        <v/>
      </c>
      <c r="I473" s="468">
        <f>IFERROR(SUMIF(Лист1!$A:$A,Лист3!$A473,Лист1!M:M)/$F473,0)</f>
        <v/>
      </c>
      <c r="J473" s="468">
        <f>IFERROR(SUMIF(Лист1!$A:$A,Лист3!$A473,Лист1!N:N)/$F473,0)</f>
        <v/>
      </c>
      <c r="K473" s="468">
        <f>IFERROR(SUMIF(Лист1!$A:$A,Лист3!$A473,Лист1!O:O)/$F473,0)</f>
        <v/>
      </c>
      <c r="L473" s="468">
        <f>IFERROR(SUMIF(Лист1!$A:$A,Лист3!$A473,Лист1!P:P)/$F473,0)</f>
        <v/>
      </c>
    </row>
    <row r="474" ht="13.5" customFormat="1" customHeight="1" s="144" thickBot="1">
      <c r="A474" s="340" t="inlineStr">
        <is>
          <t>E-4KF-166-F01-X00-Y4</t>
        </is>
      </c>
      <c r="B474" s="263" t="inlineStr">
        <is>
          <t xml:space="preserve">Конфеты "Золушка с молоком" пакет 1,0 кг </t>
        </is>
      </c>
      <c r="C474" s="112" t="inlineStr">
        <is>
          <t>4*1</t>
        </is>
      </c>
      <c r="D474" s="112" t="n">
        <v>4</v>
      </c>
      <c r="E474" s="492" t="inlineStr">
        <is>
          <t>10 месяцев</t>
        </is>
      </c>
      <c r="F474" s="112" t="n">
        <v>100</v>
      </c>
      <c r="G474" s="468">
        <f>IFERROR(SUMIF(Лист1!$A:$A,Лист3!$A474,Лист1!K:K)/$F474,0)</f>
        <v/>
      </c>
      <c r="H474" s="468">
        <f>IFERROR(SUMIF(Лист1!$A:$A,Лист3!$A474,Лист1!L:L)/$F474,0)</f>
        <v/>
      </c>
      <c r="I474" s="468">
        <f>IFERROR(SUMIF(Лист1!$A:$A,Лист3!$A474,Лист1!M:M)/$F474,0)</f>
        <v/>
      </c>
      <c r="J474" s="468">
        <f>IFERROR(SUMIF(Лист1!$A:$A,Лист3!$A474,Лист1!N:N)/$F474,0)</f>
        <v/>
      </c>
      <c r="K474" s="468">
        <f>IFERROR(SUMIF(Лист1!$A:$A,Лист3!$A474,Лист1!O:O)/$F474,0)</f>
        <v/>
      </c>
      <c r="L474" s="468">
        <f>IFERROR(SUMIF(Лист1!$A:$A,Лист3!$A474,Лист1!P:P)/$F474,0)</f>
        <v/>
      </c>
    </row>
    <row r="475" customFormat="1" s="144">
      <c r="A475" s="340" t="inlineStr">
        <is>
          <t>E-4KF-345-W30-X00-Y1</t>
        </is>
      </c>
      <c r="B475" s="264" t="inlineStr">
        <is>
          <t xml:space="preserve">ДаЁжъ Конфеты с карамелью, арахисом и криспи вал 3 кг </t>
        </is>
      </c>
      <c r="C475" s="111" t="n">
        <v>3</v>
      </c>
      <c r="D475" s="111" t="n"/>
      <c r="E475" s="131" t="inlineStr">
        <is>
          <t>12 месяцев</t>
        </is>
      </c>
      <c r="F475" s="111" t="n">
        <v>100</v>
      </c>
      <c r="G475" s="468">
        <f>IFERROR(SUMIF(Лист1!$A:$A,Лист3!$A475,Лист1!K:K)/$F475,0)</f>
        <v/>
      </c>
      <c r="H475" s="468">
        <f>IFERROR(SUMIF(Лист1!$A:$A,Лист3!$A475,Лист1!L:L)/$F475,0)</f>
        <v/>
      </c>
      <c r="I475" s="468">
        <f>IFERROR(SUMIF(Лист1!$A:$A,Лист3!$A475,Лист1!M:M)/$F475,0)</f>
        <v/>
      </c>
      <c r="J475" s="468">
        <f>IFERROR(SUMIF(Лист1!$A:$A,Лист3!$A475,Лист1!N:N)/$F475,0)</f>
        <v/>
      </c>
      <c r="K475" s="468">
        <f>IFERROR(SUMIF(Лист1!$A:$A,Лист3!$A475,Лист1!O:O)/$F475,0)</f>
        <v/>
      </c>
      <c r="L475" s="468">
        <f>IFERROR(SUMIF(Лист1!$A:$A,Лист3!$A475,Лист1!P:P)/$F475,0)</f>
        <v/>
      </c>
    </row>
    <row r="476" customFormat="1" s="144">
      <c r="A476" s="340" t="inlineStr">
        <is>
          <t>E-4KF-345-W15-X00-Y1</t>
        </is>
      </c>
      <c r="B476" s="556" t="inlineStr">
        <is>
          <t>ДаЁжъ® Конфеты с карамелью, арахисом и криспи вал 1,5 кг</t>
        </is>
      </c>
      <c r="C476" s="1063" t="n">
        <v>1.5</v>
      </c>
      <c r="D476" s="1063" t="n"/>
      <c r="E476" s="492" t="inlineStr">
        <is>
          <t>12 месяцев</t>
        </is>
      </c>
      <c r="F476" s="1063" t="n">
        <v>160</v>
      </c>
      <c r="G476" s="468">
        <f>IFERROR(SUMIF(Лист1!$A:$A,Лист3!$A476,Лист1!K:K)/$F476,0)</f>
        <v/>
      </c>
      <c r="H476" s="468">
        <f>IFERROR(SUMIF(Лист1!$A:$A,Лист3!$A476,Лист1!L:L)/$F476,0)</f>
        <v/>
      </c>
      <c r="I476" s="468">
        <f>IFERROR(SUMIF(Лист1!$A:$A,Лист3!$A476,Лист1!M:M)/$F476,0)</f>
        <v/>
      </c>
      <c r="J476" s="468">
        <f>IFERROR(SUMIF(Лист1!$A:$A,Лист3!$A476,Лист1!N:N)/$F476,0)</f>
        <v/>
      </c>
      <c r="K476" s="468">
        <f>IFERROR(SUMIF(Лист1!$A:$A,Лист3!$A476,Лист1!O:O)/$F476,0)</f>
        <v/>
      </c>
      <c r="L476" s="468">
        <f>IFERROR(SUMIF(Лист1!$A:$A,Лист3!$A476,Лист1!P:P)/$F476,0)</f>
        <v/>
      </c>
    </row>
    <row r="477" customFormat="1" s="144">
      <c r="A477" s="340" t="inlineStr">
        <is>
          <t>E-4KF-346-W30-X00-Y1</t>
        </is>
      </c>
      <c r="B477" s="263" t="inlineStr">
        <is>
          <t xml:space="preserve">ДаЁжъ Конфеты с карамелью, сливками и криспи вал 3 кг  </t>
        </is>
      </c>
      <c r="C477" s="112" t="n">
        <v>3</v>
      </c>
      <c r="D477" s="112" t="n"/>
      <c r="E477" s="492" t="inlineStr">
        <is>
          <t>12 месяцев</t>
        </is>
      </c>
      <c r="F477" s="112" t="n">
        <v>100</v>
      </c>
      <c r="G477" s="468">
        <f>IFERROR(SUMIF(Лист1!$A:$A,Лист3!$A477,Лист1!K:K)/$F477,0)</f>
        <v/>
      </c>
      <c r="H477" s="468">
        <f>IFERROR(SUMIF(Лист1!$A:$A,Лист3!$A477,Лист1!L:L)/$F477,0)</f>
        <v/>
      </c>
      <c r="I477" s="468">
        <f>IFERROR(SUMIF(Лист1!$A:$A,Лист3!$A477,Лист1!M:M)/$F477,0)</f>
        <v/>
      </c>
      <c r="J477" s="468">
        <f>IFERROR(SUMIF(Лист1!$A:$A,Лист3!$A477,Лист1!N:N)/$F477,0)</f>
        <v/>
      </c>
      <c r="K477" s="468">
        <f>IFERROR(SUMIF(Лист1!$A:$A,Лист3!$A477,Лист1!O:O)/$F477,0)</f>
        <v/>
      </c>
      <c r="L477" s="468">
        <f>IFERROR(SUMIF(Лист1!$A:$A,Лист3!$A477,Лист1!P:P)/$F477,0)</f>
        <v/>
      </c>
    </row>
    <row r="478" customFormat="1" s="144">
      <c r="A478" s="340" t="inlineStr">
        <is>
          <t>E-4KF-346-W15-X00-Y1</t>
        </is>
      </c>
      <c r="B478" s="263" t="inlineStr">
        <is>
          <t>ДаЁжъ® Конфеты с карамелью, сливками и криспи вал 1,5 кг</t>
        </is>
      </c>
      <c r="C478" s="1063" t="n">
        <v>1.5</v>
      </c>
      <c r="D478" s="1063" t="n"/>
      <c r="E478" s="492" t="inlineStr">
        <is>
          <t>12 месяцев</t>
        </is>
      </c>
      <c r="F478" s="1063" t="n">
        <v>160</v>
      </c>
      <c r="G478" s="468">
        <f>IFERROR(SUMIF(Лист1!$A:$A,Лист3!$A478,Лист1!K:K)/$F478,0)</f>
        <v/>
      </c>
      <c r="H478" s="468">
        <f>IFERROR(SUMIF(Лист1!$A:$A,Лист3!$A478,Лист1!L:L)/$F478,0)</f>
        <v/>
      </c>
      <c r="I478" s="468">
        <f>IFERROR(SUMIF(Лист1!$A:$A,Лист3!$A478,Лист1!M:M)/$F478,0)</f>
        <v/>
      </c>
      <c r="J478" s="468">
        <f>IFERROR(SUMIF(Лист1!$A:$A,Лист3!$A478,Лист1!N:N)/$F478,0)</f>
        <v/>
      </c>
      <c r="K478" s="468">
        <f>IFERROR(SUMIF(Лист1!$A:$A,Лист3!$A478,Лист1!O:O)/$F478,0)</f>
        <v/>
      </c>
      <c r="L478" s="468">
        <f>IFERROR(SUMIF(Лист1!$A:$A,Лист3!$A478,Лист1!P:P)/$F478,0)</f>
        <v/>
      </c>
    </row>
    <row r="479" customFormat="1" s="144">
      <c r="A479" s="340" t="inlineStr">
        <is>
          <t>E-4KF-473-W30-X00-Y1</t>
        </is>
      </c>
      <c r="B479" s="263" t="inlineStr">
        <is>
          <t xml:space="preserve">ДаЁжъ® Конфеты со вкусом банана, карамелью и криспи вал 3 кг </t>
        </is>
      </c>
      <c r="C479" s="112" t="n">
        <v>3</v>
      </c>
      <c r="D479" s="112" t="n"/>
      <c r="E479" s="492" t="inlineStr">
        <is>
          <t>12 месяцев</t>
        </is>
      </c>
      <c r="F479" s="112" t="n">
        <v>100</v>
      </c>
      <c r="G479" s="468">
        <f>IFERROR(SUMIF(Лист1!$A:$A,Лист3!$A479,Лист1!K:K)/$F479,0)</f>
        <v/>
      </c>
      <c r="H479" s="468">
        <f>IFERROR(SUMIF(Лист1!$A:$A,Лист3!$A479,Лист1!L:L)/$F479,0)</f>
        <v/>
      </c>
      <c r="I479" s="468">
        <f>IFERROR(SUMIF(Лист1!$A:$A,Лист3!$A479,Лист1!M:M)/$F479,0)</f>
        <v/>
      </c>
      <c r="J479" s="468">
        <f>IFERROR(SUMIF(Лист1!$A:$A,Лист3!$A479,Лист1!N:N)/$F479,0)</f>
        <v/>
      </c>
      <c r="K479" s="468">
        <f>IFERROR(SUMIF(Лист1!$A:$A,Лист3!$A479,Лист1!O:O)/$F479,0)</f>
        <v/>
      </c>
      <c r="L479" s="468">
        <f>IFERROR(SUMIF(Лист1!$A:$A,Лист3!$A479,Лист1!P:P)/$F479,0)</f>
        <v/>
      </c>
    </row>
    <row r="480" customFormat="1" s="144">
      <c r="A480" s="340" t="inlineStr">
        <is>
          <t>E-4KF-603-W15-X00-Y1</t>
        </is>
      </c>
      <c r="B480" s="263" t="inlineStr">
        <is>
          <t xml:space="preserve">ДаЁжъ® Конфеты Вкус пломбира вал 1,5 кг </t>
        </is>
      </c>
      <c r="C480" s="1063" t="n">
        <v>1.5</v>
      </c>
      <c r="D480" s="1063" t="n"/>
      <c r="E480" s="492" t="inlineStr">
        <is>
          <t>12 месяцев</t>
        </is>
      </c>
      <c r="F480" s="1063" t="n">
        <v>160</v>
      </c>
      <c r="G480" s="468">
        <f>IFERROR(SUMIF(Лист1!$A:$A,Лист3!$A480,Лист1!K:K)/$F480,0)</f>
        <v/>
      </c>
      <c r="H480" s="468">
        <f>IFERROR(SUMIF(Лист1!$A:$A,Лист3!$A480,Лист1!L:L)/$F480,0)</f>
        <v/>
      </c>
      <c r="I480" s="468">
        <f>IFERROR(SUMIF(Лист1!$A:$A,Лист3!$A480,Лист1!M:M)/$F480,0)</f>
        <v/>
      </c>
      <c r="J480" s="468">
        <f>IFERROR(SUMIF(Лист1!$A:$A,Лист3!$A480,Лист1!N:N)/$F480,0)</f>
        <v/>
      </c>
      <c r="K480" s="468">
        <f>IFERROR(SUMIF(Лист1!$A:$A,Лист3!$A480,Лист1!O:O)/$F480,0)</f>
        <v/>
      </c>
      <c r="L480" s="468">
        <f>IFERROR(SUMIF(Лист1!$A:$A,Лист3!$A480,Лист1!P:P)/$F480,0)</f>
        <v/>
      </c>
    </row>
    <row r="481" customFormat="1" s="144">
      <c r="A481" s="340" t="inlineStr">
        <is>
          <t>E-4KF-603-W30-X00-Y1</t>
        </is>
      </c>
      <c r="B481" s="263" t="inlineStr">
        <is>
          <t xml:space="preserve">ДаЁжъ® Конфеты Вкус пломбира вал 3 кг </t>
        </is>
      </c>
      <c r="C481" s="112" t="n">
        <v>3</v>
      </c>
      <c r="D481" s="112" t="n"/>
      <c r="E481" s="492" t="inlineStr">
        <is>
          <t>12 месяцев</t>
        </is>
      </c>
      <c r="F481" s="112" t="n">
        <v>100</v>
      </c>
      <c r="G481" s="468">
        <f>IFERROR(SUMIF(Лист1!$A:$A,Лист3!$A481,Лист1!K:K)/$F481,0)</f>
        <v/>
      </c>
      <c r="H481" s="468">
        <f>IFERROR(SUMIF(Лист1!$A:$A,Лист3!$A481,Лист1!L:L)/$F481,0)</f>
        <v/>
      </c>
      <c r="I481" s="468">
        <f>IFERROR(SUMIF(Лист1!$A:$A,Лист3!$A481,Лист1!M:M)/$F481,0)</f>
        <v/>
      </c>
      <c r="J481" s="468">
        <f>IFERROR(SUMIF(Лист1!$A:$A,Лист3!$A481,Лист1!N:N)/$F481,0)</f>
        <v/>
      </c>
      <c r="K481" s="468">
        <f>IFERROR(SUMIF(Лист1!$A:$A,Лист3!$A481,Лист1!O:O)/$F481,0)</f>
        <v/>
      </c>
      <c r="L481" s="468">
        <f>IFERROR(SUMIF(Лист1!$A:$A,Лист3!$A481,Лист1!P:P)/$F481,0)</f>
        <v/>
      </c>
    </row>
    <row r="482" customFormat="1" s="144">
      <c r="A482" s="340" t="inlineStr">
        <is>
          <t>E-4KF-782-S79-X00-Y4</t>
        </is>
      </c>
      <c r="B482" s="263" t="inlineStr">
        <is>
          <t>ДаЁжъ!® МИНИ Конфеты с карамелью, арахисом и криспи 22 г Шоубокс 36 шт  УП4*</t>
        </is>
      </c>
      <c r="C482" s="1063" t="inlineStr">
        <is>
          <t>22 г</t>
        </is>
      </c>
      <c r="D482" s="1063" t="n">
        <v>144</v>
      </c>
      <c r="E482" s="492" t="inlineStr">
        <is>
          <t>12 месяцев</t>
        </is>
      </c>
      <c r="F482" s="1063" t="n">
        <v>72</v>
      </c>
      <c r="G482" s="468">
        <f>IFERROR(SUMIF(Лист1!$A:$A,Лист3!$A482,Лист1!K:K)/$F482,0)</f>
        <v/>
      </c>
      <c r="H482" s="468">
        <f>IFERROR(SUMIF(Лист1!$A:$A,Лист3!$A482,Лист1!L:L)/$F482,0)</f>
        <v/>
      </c>
      <c r="I482" s="468">
        <f>IFERROR(SUMIF(Лист1!$A:$A,Лист3!$A482,Лист1!M:M)/$F482,0)</f>
        <v/>
      </c>
      <c r="J482" s="468">
        <f>IFERROR(SUMIF(Лист1!$A:$A,Лист3!$A482,Лист1!N:N)/$F482,0)</f>
        <v/>
      </c>
      <c r="K482" s="468">
        <f>IFERROR(SUMIF(Лист1!$A:$A,Лист3!$A482,Лист1!O:O)/$F482,0)</f>
        <v/>
      </c>
      <c r="L482" s="468">
        <f>IFERROR(SUMIF(Лист1!$A:$A,Лист3!$A482,Лист1!P:P)/$F482,0)</f>
        <v/>
      </c>
    </row>
    <row r="483" customFormat="1" s="144">
      <c r="A483" s="340" t="inlineStr">
        <is>
          <t>E-4KF-654-S18-X00-Y4</t>
        </is>
      </c>
      <c r="B483" s="263" t="inlineStr">
        <is>
          <t>ДаЁжъ® WAFER BAR Конфеты с карамелью, арахисом и солеными кранчами 54 г (2 в 1) Шоубокс 20 шт  УП4</t>
        </is>
      </c>
      <c r="C483" s="1063" t="inlineStr">
        <is>
          <t>54 гр</t>
        </is>
      </c>
      <c r="D483" s="1063" t="n">
        <v>80</v>
      </c>
      <c r="E483" s="492" t="inlineStr">
        <is>
          <t>10 месяцев</t>
        </is>
      </c>
      <c r="F483" s="1063" t="n">
        <v>72</v>
      </c>
      <c r="G483" s="468">
        <f>IFERROR(SUMIF(Лист1!$A:$A,Лист3!$A483,Лист1!K:K)/$F483,0)</f>
        <v/>
      </c>
      <c r="H483" s="468">
        <f>IFERROR(SUMIF(Лист1!$A:$A,Лист3!$A483,Лист1!L:L)/$F483,0)</f>
        <v/>
      </c>
      <c r="I483" s="468">
        <f>IFERROR(SUMIF(Лист1!$A:$A,Лист3!$A483,Лист1!M:M)/$F483,0)</f>
        <v/>
      </c>
      <c r="J483" s="468">
        <f>IFERROR(SUMIF(Лист1!$A:$A,Лист3!$A483,Лист1!N:N)/$F483,0)</f>
        <v/>
      </c>
      <c r="K483" s="468">
        <f>IFERROR(SUMIF(Лист1!$A:$A,Лист3!$A483,Лист1!O:O)/$F483,0)</f>
        <v/>
      </c>
      <c r="L483" s="468">
        <f>IFERROR(SUMIF(Лист1!$A:$A,Лист3!$A483,Лист1!P:P)/$F483,0)</f>
        <v/>
      </c>
    </row>
    <row r="484" customFormat="1" s="144">
      <c r="A484" s="340" t="inlineStr">
        <is>
          <t>E-4KF-514-S60-X00-Y8</t>
        </is>
      </c>
      <c r="B484" s="263" t="inlineStr">
        <is>
          <t>ДаЁжъ® WAFER BAR Конфеты с карамелью, арахисом и криспи 30 г Шоубокс 20 шт  УП8</t>
        </is>
      </c>
      <c r="C484" s="1063" t="inlineStr">
        <is>
          <t>30 гр</t>
        </is>
      </c>
      <c r="D484" s="1063" t="n">
        <v>160</v>
      </c>
      <c r="E484" s="492" t="inlineStr">
        <is>
          <t>12 месяцев</t>
        </is>
      </c>
      <c r="F484" s="1063" t="n">
        <v>72</v>
      </c>
      <c r="G484" s="468">
        <f>IFERROR(SUMIF(Лист1!$A:$A,Лист3!$A484,Лист1!K:K)/$F484,0)</f>
        <v/>
      </c>
      <c r="H484" s="468">
        <f>IFERROR(SUMIF(Лист1!$A:$A,Лист3!$A484,Лист1!L:L)/$F484,0)</f>
        <v/>
      </c>
      <c r="I484" s="468">
        <f>IFERROR(SUMIF(Лист1!$A:$A,Лист3!$A484,Лист1!M:M)/$F484,0)</f>
        <v/>
      </c>
      <c r="J484" s="468">
        <f>IFERROR(SUMIF(Лист1!$A:$A,Лист3!$A484,Лист1!N:N)/$F484,0)</f>
        <v/>
      </c>
      <c r="K484" s="468">
        <f>IFERROR(SUMIF(Лист1!$A:$A,Лист3!$A484,Лист1!O:O)/$F484,0)</f>
        <v/>
      </c>
      <c r="L484" s="468">
        <f>IFERROR(SUMIF(Лист1!$A:$A,Лист3!$A484,Лист1!P:P)/$F484,0)</f>
        <v/>
      </c>
    </row>
    <row r="485" customFormat="1" s="144">
      <c r="A485" s="340" t="inlineStr">
        <is>
          <t>E-4KF-513-S60-X00-Y8</t>
        </is>
      </c>
      <c r="B485" s="263" t="inlineStr">
        <is>
          <t>ДаЁжъ® WAFER BAR Конфеты с карамелью, сливками и криспи 30 г Шоубокс 20 шт  УП8</t>
        </is>
      </c>
      <c r="C485" s="1063" t="inlineStr">
        <is>
          <t>30 гр</t>
        </is>
      </c>
      <c r="D485" s="1063" t="n">
        <v>160</v>
      </c>
      <c r="E485" s="492" t="inlineStr">
        <is>
          <t>12 месяцев</t>
        </is>
      </c>
      <c r="F485" s="112" t="n">
        <v>72</v>
      </c>
      <c r="G485" s="468">
        <f>IFERROR(SUMIF(Лист1!$A:$A,Лист3!$A485,Лист1!K:K)/$F485,0)</f>
        <v/>
      </c>
      <c r="H485" s="468">
        <f>IFERROR(SUMIF(Лист1!$A:$A,Лист3!$A485,Лист1!L:L)/$F485,0)</f>
        <v/>
      </c>
      <c r="I485" s="468">
        <f>IFERROR(SUMIF(Лист1!$A:$A,Лист3!$A485,Лист1!M:M)/$F485,0)</f>
        <v/>
      </c>
      <c r="J485" s="468">
        <f>IFERROR(SUMIF(Лист1!$A:$A,Лист3!$A485,Лист1!N:N)/$F485,0)</f>
        <v/>
      </c>
      <c r="K485" s="468">
        <f>IFERROR(SUMIF(Лист1!$A:$A,Лист3!$A485,Лист1!O:O)/$F485,0)</f>
        <v/>
      </c>
      <c r="L485" s="468">
        <f>IFERROR(SUMIF(Лист1!$A:$A,Лист3!$A485,Лист1!P:P)/$F485,0)</f>
        <v/>
      </c>
    </row>
    <row r="486" customFormat="1" s="144">
      <c r="A486" s="340" t="inlineStr">
        <is>
          <t>E-4KF-608-S60-X00-Y4</t>
        </is>
      </c>
      <c r="B486" s="263" t="inlineStr">
        <is>
          <t>ДаЁжъ® WAFER BAR Конфеты с карамелью, арахисом и солеными кранчами 40 г Шоубокс 15 шт  УП4</t>
        </is>
      </c>
      <c r="C486" s="1063" t="inlineStr">
        <is>
          <t>40 гр</t>
        </is>
      </c>
      <c r="D486" s="1063" t="n">
        <v>60</v>
      </c>
      <c r="E486" s="492" t="inlineStr">
        <is>
          <t>10 месяцев</t>
        </is>
      </c>
      <c r="F486" s="112" t="n">
        <v>117</v>
      </c>
      <c r="G486" s="468">
        <f>IFERROR(SUMIF(Лист1!$A:$A,Лист3!$A486,Лист1!K:K)/$F486,0)</f>
        <v/>
      </c>
      <c r="H486" s="468">
        <f>IFERROR(SUMIF(Лист1!$A:$A,Лист3!$A486,Лист1!L:L)/$F486,0)</f>
        <v/>
      </c>
      <c r="I486" s="468">
        <f>IFERROR(SUMIF(Лист1!$A:$A,Лист3!$A486,Лист1!M:M)/$F486,0)</f>
        <v/>
      </c>
      <c r="J486" s="468">
        <f>IFERROR(SUMIF(Лист1!$A:$A,Лист3!$A486,Лист1!N:N)/$F486,0)</f>
        <v/>
      </c>
      <c r="K486" s="468">
        <f>IFERROR(SUMIF(Лист1!$A:$A,Лист3!$A486,Лист1!O:O)/$F486,0)</f>
        <v/>
      </c>
      <c r="L486" s="468">
        <f>IFERROR(SUMIF(Лист1!$A:$A,Лист3!$A486,Лист1!P:P)/$F486,0)</f>
        <v/>
      </c>
    </row>
    <row r="487" customFormat="1" s="144">
      <c r="A487" s="340" t="inlineStr">
        <is>
          <t>E-4KF-653-S10-X00-Y4</t>
        </is>
      </c>
      <c r="B487" s="263" t="inlineStr">
        <is>
          <t>ДаЁжъ® WAFER BAR Конфеты с ореховой пастой 50 г (2 в 1) Шоубокс 20 шт  УП4</t>
        </is>
      </c>
      <c r="C487" s="1063" t="inlineStr">
        <is>
          <t>50 гр</t>
        </is>
      </c>
      <c r="D487" s="1063" t="n">
        <v>80</v>
      </c>
      <c r="E487" s="492" t="inlineStr">
        <is>
          <t>10 месяцев</t>
        </is>
      </c>
      <c r="F487" s="112" t="n">
        <v>72</v>
      </c>
      <c r="G487" s="468">
        <f>IFERROR(SUMIF(Лист1!$A:$A,Лист3!$A487,Лист1!K:K)/$F487,0)</f>
        <v/>
      </c>
      <c r="H487" s="468">
        <f>IFERROR(SUMIF(Лист1!$A:$A,Лист3!$A487,Лист1!L:L)/$F487,0)</f>
        <v/>
      </c>
      <c r="I487" s="468">
        <f>IFERROR(SUMIF(Лист1!$A:$A,Лист3!$A487,Лист1!M:M)/$F487,0)</f>
        <v/>
      </c>
      <c r="J487" s="468">
        <f>IFERROR(SUMIF(Лист1!$A:$A,Лист3!$A487,Лист1!N:N)/$F487,0)</f>
        <v/>
      </c>
      <c r="K487" s="468">
        <f>IFERROR(SUMIF(Лист1!$A:$A,Лист3!$A487,Лист1!O:O)/$F487,0)</f>
        <v/>
      </c>
      <c r="L487" s="468">
        <f>IFERROR(SUMIF(Лист1!$A:$A,Лист3!$A487,Лист1!P:P)/$F487,0)</f>
        <v/>
      </c>
    </row>
    <row r="488" customFormat="1" s="144">
      <c r="A488" s="340" t="inlineStr">
        <is>
          <t>E-4KF-607-S60-X00-Y4</t>
        </is>
      </c>
      <c r="B488" s="263" t="inlineStr">
        <is>
          <t>ДаЁжъ® WAFER BAR Конфеты с ореховой пастой 40 г Шоубокс 15 шт  УП4</t>
        </is>
      </c>
      <c r="C488" s="1063" t="inlineStr">
        <is>
          <t>40 гр</t>
        </is>
      </c>
      <c r="D488" s="1063" t="n">
        <v>60</v>
      </c>
      <c r="E488" s="492" t="inlineStr">
        <is>
          <t>10 месяцев</t>
        </is>
      </c>
      <c r="F488" s="112" t="n">
        <v>120</v>
      </c>
      <c r="G488" s="468">
        <f>IFERROR(SUMIF(Лист1!$A:$A,Лист3!$A488,Лист1!K:K)/$F488,0)</f>
        <v/>
      </c>
      <c r="H488" s="468">
        <f>IFERROR(SUMIF(Лист1!$A:$A,Лист3!$A488,Лист1!L:L)/$F488,0)</f>
        <v/>
      </c>
      <c r="I488" s="468">
        <f>IFERROR(SUMIF(Лист1!$A:$A,Лист3!$A488,Лист1!M:M)/$F488,0)</f>
        <v/>
      </c>
      <c r="J488" s="468">
        <f>IFERROR(SUMIF(Лист1!$A:$A,Лист3!$A488,Лист1!N:N)/$F488,0)</f>
        <v/>
      </c>
      <c r="K488" s="468">
        <f>IFERROR(SUMIF(Лист1!$A:$A,Лист3!$A488,Лист1!O:O)/$F488,0)</f>
        <v/>
      </c>
      <c r="L488" s="468">
        <f>IFERROR(SUMIF(Лист1!$A:$A,Лист3!$A488,Лист1!P:P)/$F488,0)</f>
        <v/>
      </c>
    </row>
    <row r="489" customFormat="1" s="144">
      <c r="A489" s="340" t="inlineStr">
        <is>
          <t>E-4KF-475-P50-X00-Y6</t>
        </is>
      </c>
      <c r="B489" s="263" t="inlineStr">
        <is>
          <t>ДаЁжъ® LIGHT Конфеты со вкусом шоколадного брауни пакет 500 г</t>
        </is>
      </c>
      <c r="C489" s="1063" t="inlineStr">
        <is>
          <t>500 гр</t>
        </is>
      </c>
      <c r="D489" s="1063" t="n">
        <v>6</v>
      </c>
      <c r="E489" s="492" t="inlineStr">
        <is>
          <t>12 месяцев</t>
        </is>
      </c>
      <c r="F489" s="112" t="n">
        <v>72</v>
      </c>
      <c r="G489" s="468">
        <f>IFERROR(SUMIF(Лист1!$A:$A,Лист3!$A489,Лист1!K:K)/$F489,0)</f>
        <v/>
      </c>
      <c r="H489" s="468">
        <f>IFERROR(SUMIF(Лист1!$A:$A,Лист3!$A489,Лист1!L:L)/$F489,0)</f>
        <v/>
      </c>
      <c r="I489" s="468">
        <f>IFERROR(SUMIF(Лист1!$A:$A,Лист3!$A489,Лист1!M:M)/$F489,0)</f>
        <v/>
      </c>
      <c r="J489" s="468">
        <f>IFERROR(SUMIF(Лист1!$A:$A,Лист3!$A489,Лист1!N:N)/$F489,0)</f>
        <v/>
      </c>
      <c r="K489" s="468">
        <f>IFERROR(SUMIF(Лист1!$A:$A,Лист3!$A489,Лист1!O:O)/$F489,0)</f>
        <v/>
      </c>
      <c r="L489" s="468">
        <f>IFERROR(SUMIF(Лист1!$A:$A,Лист3!$A489,Лист1!P:P)/$F489,0)</f>
        <v/>
      </c>
    </row>
    <row r="490" customFormat="1" s="144">
      <c r="A490" s="340" t="inlineStr">
        <is>
          <t>E-4KF-475-W30-X00-Y1</t>
        </is>
      </c>
      <c r="B490" s="263" t="inlineStr">
        <is>
          <t>ДаЁжъ® LIGHT Конфеты со вкусом шоколадного брауни вал 3 кг  УП1*</t>
        </is>
      </c>
      <c r="C490" s="112" t="n">
        <v>3</v>
      </c>
      <c r="D490" s="112" t="n"/>
      <c r="E490" s="492" t="inlineStr">
        <is>
          <t>12 месяцев</t>
        </is>
      </c>
      <c r="F490" s="112" t="n">
        <v>100</v>
      </c>
      <c r="G490" s="468">
        <f>IFERROR(SUMIF(Лист1!$A:$A,Лист3!$A490,Лист1!K:K)/$F490,0)</f>
        <v/>
      </c>
      <c r="H490" s="468">
        <f>IFERROR(SUMIF(Лист1!$A:$A,Лист3!$A490,Лист1!L:L)/$F490,0)</f>
        <v/>
      </c>
      <c r="I490" s="468">
        <f>IFERROR(SUMIF(Лист1!$A:$A,Лист3!$A490,Лист1!M:M)/$F490,0)</f>
        <v/>
      </c>
      <c r="J490" s="468">
        <f>IFERROR(SUMIF(Лист1!$A:$A,Лист3!$A490,Лист1!N:N)/$F490,0)</f>
        <v/>
      </c>
      <c r="K490" s="468">
        <f>IFERROR(SUMIF(Лист1!$A:$A,Лист3!$A490,Лист1!O:O)/$F490,0)</f>
        <v/>
      </c>
      <c r="L490" s="468">
        <f>IFERROR(SUMIF(Лист1!$A:$A,Лист3!$A490,Лист1!P:P)/$F490,0)</f>
        <v/>
      </c>
    </row>
    <row r="491" customFormat="1" s="144">
      <c r="A491" s="340" t="inlineStr">
        <is>
          <t>E-4KF-674-S17-X00-Y4</t>
        </is>
      </c>
      <c r="B491" s="263" t="inlineStr">
        <is>
          <t>ДаЁжъ® WAFER BAR Конфеты с карамелью, изюмом, арахисом и криспи 56 г (2 в 1) Шоубокс 20 шт  УП4</t>
        </is>
      </c>
      <c r="C491" s="1063" t="inlineStr">
        <is>
          <t>56 г</t>
        </is>
      </c>
      <c r="D491" s="1063" t="n">
        <v>80</v>
      </c>
      <c r="E491" s="492" t="inlineStr">
        <is>
          <t>12 месяцев</t>
        </is>
      </c>
      <c r="F491" s="112" t="n">
        <v>72</v>
      </c>
      <c r="G491" s="468">
        <f>IFERROR(SUMIF(Лист1!$A:$A,Лист3!$A491,Лист1!K:K)/$F491,0)</f>
        <v/>
      </c>
      <c r="H491" s="468">
        <f>IFERROR(SUMIF(Лист1!$A:$A,Лист3!$A491,Лист1!L:L)/$F491,0)</f>
        <v/>
      </c>
      <c r="I491" s="468">
        <f>IFERROR(SUMIF(Лист1!$A:$A,Лист3!$A491,Лист1!M:M)/$F491,0)</f>
        <v/>
      </c>
      <c r="J491" s="468">
        <f>IFERROR(SUMIF(Лист1!$A:$A,Лист3!$A491,Лист1!N:N)/$F491,0)</f>
        <v/>
      </c>
      <c r="K491" s="468">
        <f>IFERROR(SUMIF(Лист1!$A:$A,Лист3!$A491,Лист1!O:O)/$F491,0)</f>
        <v/>
      </c>
      <c r="L491" s="468">
        <f>IFERROR(SUMIF(Лист1!$A:$A,Лист3!$A491,Лист1!P:P)/$F491,0)</f>
        <v/>
      </c>
    </row>
    <row r="492" customFormat="1" s="144">
      <c r="A492" s="340" t="inlineStr">
        <is>
          <t>E-4NK-627-K11-X00-Y15</t>
        </is>
      </c>
      <c r="B492" s="263" t="inlineStr">
        <is>
          <t xml:space="preserve">ДаЁжъ® Сувенирный Набор Кондитерских Изделий </t>
        </is>
      </c>
      <c r="C492" s="1063" t="inlineStr">
        <is>
          <t xml:space="preserve">118 г  </t>
        </is>
      </c>
      <c r="D492" s="1063" t="n">
        <v>15</v>
      </c>
      <c r="E492" s="492" t="inlineStr">
        <is>
          <t>12 месяцев</t>
        </is>
      </c>
      <c r="F492" s="1063" t="n">
        <v>144</v>
      </c>
      <c r="G492" s="468">
        <f>IFERROR(SUMIF(Лист1!$A:$A,Лист3!$A492,Лист1!K:K)/$F492,0)</f>
        <v/>
      </c>
      <c r="H492" s="468">
        <f>IFERROR(SUMIF(Лист1!$A:$A,Лист3!$A492,Лист1!L:L)/$F492,0)</f>
        <v/>
      </c>
      <c r="I492" s="468">
        <f>IFERROR(SUMIF(Лист1!$A:$A,Лист3!$A492,Лист1!M:M)/$F492,0)</f>
        <v/>
      </c>
      <c r="J492" s="468">
        <f>IFERROR(SUMIF(Лист1!$A:$A,Лист3!$A492,Лист1!N:N)/$F492,0)</f>
        <v/>
      </c>
      <c r="K492" s="468">
        <f>IFERROR(SUMIF(Лист1!$A:$A,Лист3!$A492,Лист1!O:O)/$F492,0)</f>
        <v/>
      </c>
      <c r="L492" s="468">
        <f>IFERROR(SUMIF(Лист1!$A:$A,Лист3!$A492,Лист1!P:P)/$F492,0)</f>
        <v/>
      </c>
    </row>
    <row r="493" customFormat="1" s="144">
      <c r="A493" s="340" t="inlineStr">
        <is>
          <t>E-4KF-669-W25-X00-Y1</t>
        </is>
      </c>
      <c r="B493" s="263" t="inlineStr">
        <is>
          <t>Решкин клад ® Конфеты глазированные вафельные с дробленым арахисом вал 2,5 кг  УП1</t>
        </is>
      </c>
      <c r="C493" s="1063" t="inlineStr">
        <is>
          <t>2,5 кг</t>
        </is>
      </c>
      <c r="D493" s="1063" t="n"/>
      <c r="E493" s="492" t="inlineStr">
        <is>
          <t>12 месяцев</t>
        </is>
      </c>
      <c r="F493" s="1063" t="n">
        <v>160</v>
      </c>
      <c r="G493" s="468">
        <f>IFERROR(SUMIF(Лист1!$A:$A,Лист3!$A493,Лист1!K:K)/$F493,0)</f>
        <v/>
      </c>
      <c r="H493" s="468">
        <f>IFERROR(SUMIF(Лист1!$A:$A,Лист3!$A493,Лист1!L:L)/$F493,0)</f>
        <v/>
      </c>
      <c r="I493" s="468">
        <f>IFERROR(SUMIF(Лист1!$A:$A,Лист3!$A493,Лист1!M:M)/$F493,0)</f>
        <v/>
      </c>
      <c r="J493" s="468">
        <f>IFERROR(SUMIF(Лист1!$A:$A,Лист3!$A493,Лист1!N:N)/$F493,0)</f>
        <v/>
      </c>
      <c r="K493" s="468">
        <f>IFERROR(SUMIF(Лист1!$A:$A,Лист3!$A493,Лист1!O:O)/$F493,0)</f>
        <v/>
      </c>
      <c r="L493" s="468">
        <f>IFERROR(SUMIF(Лист1!$A:$A,Лист3!$A493,Лист1!P:P)/$F493,0)</f>
        <v/>
      </c>
    </row>
    <row r="494" customFormat="1" s="144">
      <c r="A494" s="340" t="inlineStr">
        <is>
          <t>E-4KF-646-W15-X00-Y1</t>
        </is>
      </c>
      <c r="B494" s="263" t="inlineStr">
        <is>
          <t>Конфеты глазированные вафельные с резаным изюмом вал 1,5 кг  УП1</t>
        </is>
      </c>
      <c r="C494" s="1063" t="inlineStr">
        <is>
          <t>1,5 кг</t>
        </is>
      </c>
      <c r="D494" s="1063" t="n"/>
      <c r="E494" s="492" t="inlineStr">
        <is>
          <t>8 месяцев</t>
        </is>
      </c>
      <c r="F494" s="1063" t="n">
        <v>160</v>
      </c>
      <c r="G494" s="468">
        <f>IFERROR(SUMIF(Лист1!$A:$A,Лист3!$A494,Лист1!K:K)/$F494,0)</f>
        <v/>
      </c>
      <c r="H494" s="468">
        <f>IFERROR(SUMIF(Лист1!$A:$A,Лист3!$A494,Лист1!L:L)/$F494,0)</f>
        <v/>
      </c>
      <c r="I494" s="468">
        <f>IFERROR(SUMIF(Лист1!$A:$A,Лист3!$A494,Лист1!M:M)/$F494,0)</f>
        <v/>
      </c>
      <c r="J494" s="468">
        <f>IFERROR(SUMIF(Лист1!$A:$A,Лист3!$A494,Лист1!N:N)/$F494,0)</f>
        <v/>
      </c>
      <c r="K494" s="468">
        <f>IFERROR(SUMIF(Лист1!$A:$A,Лист3!$A494,Лист1!O:O)/$F494,0)</f>
        <v/>
      </c>
      <c r="L494" s="468">
        <f>IFERROR(SUMIF(Лист1!$A:$A,Лист3!$A494,Лист1!P:P)/$F494,0)</f>
        <v/>
      </c>
    </row>
    <row r="495" customFormat="1" s="144">
      <c r="A495" s="340" t="inlineStr">
        <is>
          <t>E-4KF-647-W15-X00-Y1</t>
        </is>
      </c>
      <c r="B495" s="263" t="inlineStr">
        <is>
          <t>Конфеты глазированные вафельные с кокосовой стружкой вал 1,5 кг  УП1</t>
        </is>
      </c>
      <c r="C495" s="1063" t="inlineStr">
        <is>
          <t>1,5 кг</t>
        </is>
      </c>
      <c r="D495" s="1063" t="n"/>
      <c r="E495" s="492" t="inlineStr">
        <is>
          <t>8 месяцев</t>
        </is>
      </c>
      <c r="F495" s="1063" t="n">
        <v>160</v>
      </c>
      <c r="G495" s="468">
        <f>IFERROR(SUMIF(Лист1!$A:$A,Лист3!$A495,Лист1!K:K)/$F495,0)</f>
        <v/>
      </c>
      <c r="H495" s="468">
        <f>IFERROR(SUMIF(Лист1!$A:$A,Лист3!$A495,Лист1!L:L)/$F495,0)</f>
        <v/>
      </c>
      <c r="I495" s="468">
        <f>IFERROR(SUMIF(Лист1!$A:$A,Лист3!$A495,Лист1!M:M)/$F495,0)</f>
        <v/>
      </c>
      <c r="J495" s="468">
        <f>IFERROR(SUMIF(Лист1!$A:$A,Лист3!$A495,Лист1!N:N)/$F495,0)</f>
        <v/>
      </c>
      <c r="K495" s="468">
        <f>IFERROR(SUMIF(Лист1!$A:$A,Лист3!$A495,Лист1!O:O)/$F495,0)</f>
        <v/>
      </c>
      <c r="L495" s="468">
        <f>IFERROR(SUMIF(Лист1!$A:$A,Лист3!$A495,Лист1!P:P)/$F495,0)</f>
        <v/>
      </c>
    </row>
    <row r="496" customFormat="1" s="144">
      <c r="A496" s="340" t="inlineStr">
        <is>
          <t>E-4KF-600-S16-X00-Y4</t>
        </is>
      </c>
      <c r="B496" s="263" t="inlineStr">
        <is>
          <t>КАК ТАК? Конфеты вафельные с карамелью и кокосом 58 г (2 в 1) Шоубокс 20 шт  УП4</t>
        </is>
      </c>
      <c r="C496" s="1063" t="inlineStr">
        <is>
          <t>58 гр</t>
        </is>
      </c>
      <c r="D496" s="1063" t="n">
        <v>80</v>
      </c>
      <c r="E496" s="492" t="inlineStr">
        <is>
          <t>8 месяцев</t>
        </is>
      </c>
      <c r="F496" s="1063" t="n">
        <v>72</v>
      </c>
      <c r="G496" s="468">
        <f>IFERROR(SUMIF(Лист1!$A:$A,Лист3!$A496,Лист1!K:K)/$F496,0)</f>
        <v/>
      </c>
      <c r="H496" s="468">
        <f>IFERROR(SUMIF(Лист1!$A:$A,Лист3!$A496,Лист1!L:L)/$F496,0)</f>
        <v/>
      </c>
      <c r="I496" s="468">
        <f>IFERROR(SUMIF(Лист1!$A:$A,Лист3!$A496,Лист1!M:M)/$F496,0)</f>
        <v/>
      </c>
      <c r="J496" s="468">
        <f>IFERROR(SUMIF(Лист1!$A:$A,Лист3!$A496,Лист1!N:N)/$F496,0)</f>
        <v/>
      </c>
      <c r="K496" s="468">
        <f>IFERROR(SUMIF(Лист1!$A:$A,Лист3!$A496,Лист1!O:O)/$F496,0)</f>
        <v/>
      </c>
      <c r="L496" s="468">
        <f>IFERROR(SUMIF(Лист1!$A:$A,Лист3!$A496,Лист1!P:P)/$F496,0)</f>
        <v/>
      </c>
    </row>
    <row r="497" customFormat="1" s="144">
      <c r="A497" s="340" t="inlineStr">
        <is>
          <t>E-4KF-600-P50-X00-Y8</t>
        </is>
      </c>
      <c r="B497" s="263" t="inlineStr">
        <is>
          <t xml:space="preserve">КАК ТАК? Конфеты вафельные со карамелью и кокосом Пакет 500 г </t>
        </is>
      </c>
      <c r="C497" s="1063" t="inlineStr">
        <is>
          <t>500 гр</t>
        </is>
      </c>
      <c r="D497" s="1063" t="n">
        <v>8</v>
      </c>
      <c r="E497" s="492" t="inlineStr">
        <is>
          <t>8 месяцев</t>
        </is>
      </c>
      <c r="F497" s="1063" t="n">
        <v>72</v>
      </c>
      <c r="G497" s="468">
        <f>IFERROR(SUMIF(Лист1!$A:$A,Лист3!$A497,Лист1!K:K)/$F497,0)</f>
        <v/>
      </c>
      <c r="H497" s="468">
        <f>IFERROR(SUMIF(Лист1!$A:$A,Лист3!$A497,Лист1!L:L)/$F497,0)</f>
        <v/>
      </c>
      <c r="I497" s="468">
        <f>IFERROR(SUMIF(Лист1!$A:$A,Лист3!$A497,Лист1!M:M)/$F497,0)</f>
        <v/>
      </c>
      <c r="J497" s="468">
        <f>IFERROR(SUMIF(Лист1!$A:$A,Лист3!$A497,Лист1!N:N)/$F497,0)</f>
        <v/>
      </c>
      <c r="K497" s="468">
        <f>IFERROR(SUMIF(Лист1!$A:$A,Лист3!$A497,Лист1!O:O)/$F497,0)</f>
        <v/>
      </c>
      <c r="L497" s="468">
        <f>IFERROR(SUMIF(Лист1!$A:$A,Лист3!$A497,Лист1!P:P)/$F497,0)</f>
        <v/>
      </c>
    </row>
    <row r="498" customFormat="1" s="144">
      <c r="A498" s="340" t="inlineStr">
        <is>
          <t>E-4KF-600-W30-X00-Y1</t>
        </is>
      </c>
      <c r="B498" s="263" t="inlineStr">
        <is>
          <t>КАК ТАК? Конфеты вафельные со карамелью и кокосом вал 3 кг</t>
        </is>
      </c>
      <c r="C498" s="1063" t="n">
        <v>3</v>
      </c>
      <c r="D498" s="1063" t="n"/>
      <c r="E498" s="492" t="inlineStr">
        <is>
          <t>8 месяцев</t>
        </is>
      </c>
      <c r="F498" s="1063" t="n">
        <v>100</v>
      </c>
      <c r="G498" s="468">
        <f>IFERROR(SUMIF(Лист1!$A:$A,Лист3!$A498,Лист1!K:K)/$F498,0)</f>
        <v/>
      </c>
      <c r="H498" s="468">
        <f>IFERROR(SUMIF(Лист1!$A:$A,Лист3!$A498,Лист1!L:L)/$F498,0)</f>
        <v/>
      </c>
      <c r="I498" s="468">
        <f>IFERROR(SUMIF(Лист1!$A:$A,Лист3!$A498,Лист1!M:M)/$F498,0)</f>
        <v/>
      </c>
      <c r="J498" s="468">
        <f>IFERROR(SUMIF(Лист1!$A:$A,Лист3!$A498,Лист1!N:N)/$F498,0)</f>
        <v/>
      </c>
      <c r="K498" s="468">
        <f>IFERROR(SUMIF(Лист1!$A:$A,Лист3!$A498,Лист1!O:O)/$F498,0)</f>
        <v/>
      </c>
      <c r="L498" s="468">
        <f>IFERROR(SUMIF(Лист1!$A:$A,Лист3!$A498,Лист1!P:P)/$F498,0)</f>
        <v/>
      </c>
    </row>
    <row r="499" customFormat="1" s="144">
      <c r="A499" s="340" t="inlineStr">
        <is>
          <t>E-4KF-600-P21-X00-Y8</t>
        </is>
      </c>
      <c r="B499" s="263" t="inlineStr">
        <is>
          <t xml:space="preserve">КАК ТАК? Конфеты вафельные с карамелью и кокосом Стабило 210 г </t>
        </is>
      </c>
      <c r="C499" s="1063" t="inlineStr">
        <is>
          <t>210 гр</t>
        </is>
      </c>
      <c r="D499" s="1063" t="n">
        <v>8</v>
      </c>
      <c r="E499" s="492" t="inlineStr">
        <is>
          <t>8 месяцев</t>
        </is>
      </c>
      <c r="F499" s="1063" t="n">
        <v>72</v>
      </c>
      <c r="G499" s="468">
        <f>IFERROR(SUMIF(Лист1!$A:$A,Лист3!$A499,Лист1!K:K)/$F499,0)</f>
        <v/>
      </c>
      <c r="H499" s="468">
        <f>IFERROR(SUMIF(Лист1!$A:$A,Лист3!$A499,Лист1!L:L)/$F499,0)</f>
        <v/>
      </c>
      <c r="I499" s="468">
        <f>IFERROR(SUMIF(Лист1!$A:$A,Лист3!$A499,Лист1!M:M)/$F499,0)</f>
        <v/>
      </c>
      <c r="J499" s="468">
        <f>IFERROR(SUMIF(Лист1!$A:$A,Лист3!$A499,Лист1!N:N)/$F499,0)</f>
        <v/>
      </c>
      <c r="K499" s="468">
        <f>IFERROR(SUMIF(Лист1!$A:$A,Лист3!$A499,Лист1!O:O)/$F499,0)</f>
        <v/>
      </c>
      <c r="L499" s="468">
        <f>IFERROR(SUMIF(Лист1!$A:$A,Лист3!$A499,Лист1!P:P)/$F499,0)</f>
        <v/>
      </c>
    </row>
    <row r="500" customFormat="1" s="144">
      <c r="A500" s="340" t="inlineStr">
        <is>
          <t>E-4KF-369-W10-X00-Y1</t>
        </is>
      </c>
      <c r="B500" s="263" t="inlineStr">
        <is>
          <t>Конфеты "Шокозаврики" вал 3 кг</t>
        </is>
      </c>
      <c r="C500" s="1063" t="n">
        <v>3</v>
      </c>
      <c r="D500" s="1063" t="n"/>
      <c r="E500" s="492" t="inlineStr">
        <is>
          <t>10 месяцев</t>
        </is>
      </c>
      <c r="F500" s="1063" t="n">
        <v>100</v>
      </c>
      <c r="G500" s="468">
        <f>IFERROR(SUMIF(Лист1!$A:$A,Лист3!$A500,Лист1!K:K)/$F500,0)</f>
        <v/>
      </c>
      <c r="H500" s="468">
        <f>IFERROR(SUMIF(Лист1!$A:$A,Лист3!$A500,Лист1!L:L)/$F500,0)</f>
        <v/>
      </c>
      <c r="I500" s="468">
        <f>IFERROR(SUMIF(Лист1!$A:$A,Лист3!$A500,Лист1!M:M)/$F500,0)</f>
        <v/>
      </c>
      <c r="J500" s="468">
        <f>IFERROR(SUMIF(Лист1!$A:$A,Лист3!$A500,Лист1!N:N)/$F500,0)</f>
        <v/>
      </c>
      <c r="K500" s="468">
        <f>IFERROR(SUMIF(Лист1!$A:$A,Лист3!$A500,Лист1!O:O)/$F500,0)</f>
        <v/>
      </c>
      <c r="L500" s="468">
        <f>IFERROR(SUMIF(Лист1!$A:$A,Лист3!$A500,Лист1!P:P)/$F500,0)</f>
        <v/>
      </c>
    </row>
    <row r="501" customFormat="1" s="144">
      <c r="A501" s="340" t="inlineStr">
        <is>
          <t>E-4KF-369-P50-X00-Y8</t>
        </is>
      </c>
      <c r="B501" s="263" t="inlineStr">
        <is>
          <t>Конфеты "Шокозаврики" пакет 500 г</t>
        </is>
      </c>
      <c r="C501" s="1063" t="inlineStr">
        <is>
          <t>500 гр</t>
        </is>
      </c>
      <c r="D501" s="1063" t="n">
        <v>8</v>
      </c>
      <c r="E501" s="492" t="inlineStr">
        <is>
          <t>10 месяцев</t>
        </is>
      </c>
      <c r="F501" s="1063" t="n">
        <v>72</v>
      </c>
      <c r="G501" s="468">
        <f>IFERROR(SUMIF(Лист1!$A:$A,Лист3!$A501,Лист1!K:K)/$F501,0)</f>
        <v/>
      </c>
      <c r="H501" s="468">
        <f>IFERROR(SUMIF(Лист1!$A:$A,Лист3!$A501,Лист1!L:L)/$F501,0)</f>
        <v/>
      </c>
      <c r="I501" s="468">
        <f>IFERROR(SUMIF(Лист1!$A:$A,Лист3!$A501,Лист1!M:M)/$F501,0)</f>
        <v/>
      </c>
      <c r="J501" s="468">
        <f>IFERROR(SUMIF(Лист1!$A:$A,Лист3!$A501,Лист1!N:N)/$F501,0)</f>
        <v/>
      </c>
      <c r="K501" s="468">
        <f>IFERROR(SUMIF(Лист1!$A:$A,Лист3!$A501,Лист1!O:O)/$F501,0)</f>
        <v/>
      </c>
      <c r="L501" s="468">
        <f>IFERROR(SUMIF(Лист1!$A:$A,Лист3!$A501,Лист1!P:P)/$F501,0)</f>
        <v/>
      </c>
    </row>
    <row r="502" customFormat="1" s="144">
      <c r="A502" s="340" t="inlineStr">
        <is>
          <t>E-4KF-400-F50-X19-Y8</t>
        </is>
      </c>
      <c r="B502" s="729" t="inlineStr">
        <is>
          <t>Конфеты "Лукоморье MINI" пакет 500 г ТОЛЬКО ДЛЯ СЕТЕЙ</t>
        </is>
      </c>
      <c r="C502" s="730" t="inlineStr">
        <is>
          <t>500 гр</t>
        </is>
      </c>
      <c r="D502" s="730" t="n">
        <v>8</v>
      </c>
      <c r="E502" s="731" t="inlineStr">
        <is>
          <t>12 месяцев</t>
        </is>
      </c>
      <c r="F502" s="730" t="n">
        <v>72</v>
      </c>
      <c r="G502" s="468">
        <f>IFERROR(SUMIF(Лист1!$A:$A,Лист3!$A502,Лист1!K:K)/$F502,0)</f>
        <v/>
      </c>
      <c r="H502" s="468">
        <f>IFERROR(SUMIF(Лист1!$A:$A,Лист3!$A502,Лист1!L:L)/$F502,0)</f>
        <v/>
      </c>
      <c r="I502" s="468">
        <f>IFERROR(SUMIF(Лист1!$A:$A,Лист3!$A502,Лист1!M:M)/$F502,0)</f>
        <v/>
      </c>
      <c r="J502" s="468">
        <f>IFERROR(SUMIF(Лист1!$A:$A,Лист3!$A502,Лист1!N:N)/$F502,0)</f>
        <v/>
      </c>
      <c r="K502" s="468">
        <f>IFERROR(SUMIF(Лист1!$A:$A,Лист3!$A502,Лист1!O:O)/$F502,0)</f>
        <v/>
      </c>
      <c r="L502" s="468">
        <f>IFERROR(SUMIF(Лист1!$A:$A,Лист3!$A502,Лист1!P:P)/$F502,0)</f>
        <v/>
      </c>
    </row>
    <row r="503" customFormat="1" s="144">
      <c r="A503" s="340" t="inlineStr">
        <is>
          <t>E-4KF-400-W40-X00-Y1</t>
        </is>
      </c>
      <c r="B503" s="729" t="inlineStr">
        <is>
          <t>Конфеты "Лукоморье MINI" вал 4 кг ТОЛЬКО ДЛЯ СЕТЕЙ</t>
        </is>
      </c>
      <c r="C503" s="730" t="inlineStr">
        <is>
          <t>4*1</t>
        </is>
      </c>
      <c r="D503" s="730" t="n">
        <v>4</v>
      </c>
      <c r="E503" s="731" t="inlineStr">
        <is>
          <t>12 месяцев</t>
        </is>
      </c>
      <c r="F503" s="730" t="n">
        <v>72</v>
      </c>
      <c r="G503" s="468">
        <f>IFERROR(SUMIF(Лист1!$A:$A,Лист3!$A503,Лист1!K:K)/$F503,0)</f>
        <v/>
      </c>
      <c r="H503" s="468">
        <f>IFERROR(SUMIF(Лист1!$A:$A,Лист3!$A503,Лист1!L:L)/$F503,0)</f>
        <v/>
      </c>
      <c r="I503" s="468">
        <f>IFERROR(SUMIF(Лист1!$A:$A,Лист3!$A503,Лист1!M:M)/$F503,0)</f>
        <v/>
      </c>
      <c r="J503" s="468">
        <f>IFERROR(SUMIF(Лист1!$A:$A,Лист3!$A503,Лист1!N:N)/$F503,0)</f>
        <v/>
      </c>
      <c r="K503" s="468">
        <f>IFERROR(SUMIF(Лист1!$A:$A,Лист3!$A503,Лист1!O:O)/$F503,0)</f>
        <v/>
      </c>
      <c r="L503" s="468">
        <f>IFERROR(SUMIF(Лист1!$A:$A,Лист3!$A503,Лист1!P:P)/$F503,0)</f>
        <v/>
      </c>
    </row>
    <row r="504" hidden="1" customFormat="1" s="144">
      <c r="A504" s="340" t="inlineStr">
        <is>
          <t>E-4KF-400-P25-X00-Y14</t>
        </is>
      </c>
      <c r="B504" s="556" t="inlineStr">
        <is>
          <t xml:space="preserve">Конфеты "Лукоморье MINI" Пакет 250 г </t>
        </is>
      </c>
      <c r="C504" s="1063" t="inlineStr">
        <is>
          <t>250 гр</t>
        </is>
      </c>
      <c r="D504" s="1063" t="n">
        <v>14</v>
      </c>
      <c r="E504" s="536" t="inlineStr">
        <is>
          <t>8 месяцев</t>
        </is>
      </c>
      <c r="F504" s="1063" t="n">
        <v>72</v>
      </c>
      <c r="G504" s="468">
        <f>IFERROR(SUMIF(Лист1!$A:$A,Лист3!$A504,Лист1!K:K)/$F504,0)</f>
        <v/>
      </c>
      <c r="H504" s="468">
        <f>IFERROR(SUMIF(Лист1!$A:$A,Лист3!$A504,Лист1!L:L)/$F504,0)</f>
        <v/>
      </c>
      <c r="I504" s="468">
        <f>IFERROR(SUMIF(Лист1!$A:$A,Лист3!$A504,Лист1!M:M)/$F504,0)</f>
        <v/>
      </c>
      <c r="J504" s="468">
        <f>IFERROR(SUMIF(Лист1!$A:$A,Лист3!$A504,Лист1!N:N)/$F504,0)</f>
        <v/>
      </c>
      <c r="K504" s="468">
        <f>IFERROR(SUMIF(Лист1!$A:$A,Лист3!$A504,Лист1!O:O)/$F504,0)</f>
        <v/>
      </c>
      <c r="L504" s="468">
        <f>IFERROR(SUMIF(Лист1!$A:$A,Лист3!$A504,Лист1!P:P)/$F504,0)</f>
        <v/>
      </c>
    </row>
    <row r="505" hidden="1" customFormat="1" s="144">
      <c r="A505" s="340" t="n"/>
      <c r="B505" s="556" t="inlineStr">
        <is>
          <t>Конфеты "35" с ореховой начинкой 1,5 кг</t>
        </is>
      </c>
      <c r="C505" s="1063" t="n">
        <v>1.5</v>
      </c>
      <c r="D505" s="1063" t="n"/>
      <c r="E505" s="536" t="inlineStr">
        <is>
          <t>10 месяцев</t>
        </is>
      </c>
      <c r="F505" s="1063" t="n">
        <v>140</v>
      </c>
      <c r="G505" s="468">
        <f>IFERROR(SUMIF(Лист1!$A:$A,Лист3!$A505,Лист1!K:K)/$F505,0)</f>
        <v/>
      </c>
      <c r="H505" s="468">
        <f>IFERROR(SUMIF(Лист1!$A:$A,Лист3!$A505,Лист1!L:L)/$F505,0)</f>
        <v/>
      </c>
      <c r="I505" s="468">
        <f>IFERROR(SUMIF(Лист1!$A:$A,Лист3!$A505,Лист1!M:M)/$F505,0)</f>
        <v/>
      </c>
      <c r="J505" s="468">
        <f>IFERROR(SUMIF(Лист1!$A:$A,Лист3!$A505,Лист1!N:N)/$F505,0)</f>
        <v/>
      </c>
      <c r="K505" s="468">
        <f>IFERROR(SUMIF(Лист1!$A:$A,Лист3!$A505,Лист1!O:O)/$F505,0)</f>
        <v/>
      </c>
      <c r="L505" s="468">
        <f>IFERROR(SUMIF(Лист1!$A:$A,Лист3!$A505,Лист1!P:P)/$F505,0)</f>
        <v/>
      </c>
    </row>
    <row r="506" customFormat="1" s="144">
      <c r="A506" s="340" t="inlineStr">
        <is>
          <t>E-4KF-110-W25-X00-Y25</t>
        </is>
      </c>
      <c r="B506" s="263" t="inlineStr">
        <is>
          <t>Конфеты "35" со вкусом шоколада</t>
        </is>
      </c>
      <c r="C506" s="112" t="n">
        <v>2.5</v>
      </c>
      <c r="D506" s="112" t="n"/>
      <c r="E506" s="492" t="inlineStr">
        <is>
          <t>10 месяцев</t>
        </is>
      </c>
      <c r="F506" s="112" t="n">
        <v>100</v>
      </c>
      <c r="G506" s="468">
        <f>IFERROR(SUMIF(Лист1!$A:$A,Лист3!$A506,Лист1!K:K)/$F506,0)</f>
        <v/>
      </c>
      <c r="H506" s="468">
        <f>IFERROR(SUMIF(Лист1!$A:$A,Лист3!$A506,Лист1!L:L)/$F506,0)</f>
        <v/>
      </c>
      <c r="I506" s="468">
        <f>IFERROR(SUMIF(Лист1!$A:$A,Лист3!$A506,Лист1!M:M)/$F506,0)</f>
        <v/>
      </c>
      <c r="J506" s="468">
        <f>IFERROR(SUMIF(Лист1!$A:$A,Лист3!$A506,Лист1!N:N)/$F506,0)</f>
        <v/>
      </c>
      <c r="K506" s="468">
        <f>IFERROR(SUMIF(Лист1!$A:$A,Лист3!$A506,Лист1!O:O)/$F506,0)</f>
        <v/>
      </c>
      <c r="L506" s="468">
        <f>IFERROR(SUMIF(Лист1!$A:$A,Лист3!$A506,Лист1!P:P)/$F506,0)</f>
        <v/>
      </c>
    </row>
    <row r="507" customFormat="1" s="144">
      <c r="A507" s="340" t="inlineStr">
        <is>
          <t>E-4KF-110-W15-X00-Y1</t>
        </is>
      </c>
      <c r="B507" s="263" t="inlineStr">
        <is>
          <t>Конфеты "35" со вкусом шоколада 1,5 кг</t>
        </is>
      </c>
      <c r="C507" s="1063" t="n">
        <v>1.5</v>
      </c>
      <c r="D507" s="1063" t="n"/>
      <c r="E507" s="536" t="inlineStr">
        <is>
          <t>10 месяцев</t>
        </is>
      </c>
      <c r="F507" s="1063" t="n">
        <v>160</v>
      </c>
      <c r="G507" s="468">
        <f>IFERROR(SUMIF(Лист1!$A:$A,Лист3!$A507,Лист1!K:K)/$F507,0)</f>
        <v/>
      </c>
      <c r="H507" s="468">
        <f>IFERROR(SUMIF(Лист1!$A:$A,Лист3!$A507,Лист1!L:L)/$F507,0)</f>
        <v/>
      </c>
      <c r="I507" s="468">
        <f>IFERROR(SUMIF(Лист1!$A:$A,Лист3!$A507,Лист1!M:M)/$F507,0)</f>
        <v/>
      </c>
      <c r="J507" s="468">
        <f>IFERROR(SUMIF(Лист1!$A:$A,Лист3!$A507,Лист1!N:N)/$F507,0)</f>
        <v/>
      </c>
      <c r="K507" s="468">
        <f>IFERROR(SUMIF(Лист1!$A:$A,Лист3!$A507,Лист1!O:O)/$F507,0)</f>
        <v/>
      </c>
      <c r="L507" s="468">
        <f>IFERROR(SUMIF(Лист1!$A:$A,Лист3!$A507,Лист1!P:P)/$F507,0)</f>
        <v/>
      </c>
    </row>
    <row r="508" customFormat="1" s="144">
      <c r="A508" s="340" t="inlineStr">
        <is>
          <t>E-4KF-110-W40-X00-Y40</t>
        </is>
      </c>
      <c r="B508" s="263" t="inlineStr">
        <is>
          <t>Конфеты "35" со вкусом шоколада 4 кг</t>
        </is>
      </c>
      <c r="C508" s="1063" t="n">
        <v>4</v>
      </c>
      <c r="D508" s="1063" t="n"/>
      <c r="E508" s="536" t="inlineStr">
        <is>
          <t>10 месяцев</t>
        </is>
      </c>
      <c r="F508" s="1063" t="n">
        <v>72</v>
      </c>
      <c r="G508" s="468">
        <f>IFERROR(SUMIF(Лист1!$A:$A,Лист3!$A508,Лист1!K:K)/$F508,0)</f>
        <v/>
      </c>
      <c r="H508" s="468">
        <f>IFERROR(SUMIF(Лист1!$A:$A,Лист3!$A508,Лист1!L:L)/$F508,0)</f>
        <v/>
      </c>
      <c r="I508" s="468">
        <f>IFERROR(SUMIF(Лист1!$A:$A,Лист3!$A508,Лист1!M:M)/$F508,0)</f>
        <v/>
      </c>
      <c r="J508" s="468">
        <f>IFERROR(SUMIF(Лист1!$A:$A,Лист3!$A508,Лист1!N:N)/$F508,0)</f>
        <v/>
      </c>
      <c r="K508" s="468">
        <f>IFERROR(SUMIF(Лист1!$A:$A,Лист3!$A508,Лист1!O:O)/$F508,0)</f>
        <v/>
      </c>
      <c r="L508" s="468">
        <f>IFERROR(SUMIF(Лист1!$A:$A,Лист3!$A508,Лист1!P:P)/$F508,0)</f>
        <v/>
      </c>
    </row>
    <row r="509" customFormat="1" s="144">
      <c r="A509" s="691" t="inlineStr">
        <is>
          <t>E-4KF-111-W25-X00-Y25</t>
        </is>
      </c>
      <c r="B509" s="263" t="inlineStr">
        <is>
          <t>Конфеты "35" со сливочной начинкой 2,5 кг</t>
        </is>
      </c>
      <c r="C509" s="112" t="n">
        <v>2.5</v>
      </c>
      <c r="D509" s="112" t="n"/>
      <c r="E509" s="492" t="inlineStr">
        <is>
          <t>10 месяцев</t>
        </is>
      </c>
      <c r="F509" s="112" t="n">
        <v>100</v>
      </c>
      <c r="G509" s="468">
        <f>IFERROR(SUMIF(Лист1!$A:$A,Лист3!$A509,Лист1!K:K)/$F509,0)</f>
        <v/>
      </c>
      <c r="H509" s="468">
        <f>IFERROR(SUMIF(Лист1!$A:$A,Лист3!$A509,Лист1!L:L)/$F509,0)</f>
        <v/>
      </c>
      <c r="I509" s="468">
        <f>IFERROR(SUMIF(Лист1!$A:$A,Лист3!$A509,Лист1!M:M)/$F509,0)</f>
        <v/>
      </c>
      <c r="J509" s="468">
        <f>IFERROR(SUMIF(Лист1!$A:$A,Лист3!$A509,Лист1!N:N)/$F509,0)</f>
        <v/>
      </c>
      <c r="K509" s="468">
        <f>IFERROR(SUMIF(Лист1!$A:$A,Лист3!$A509,Лист1!O:O)/$F509,0)</f>
        <v/>
      </c>
      <c r="L509" s="468">
        <f>IFERROR(SUMIF(Лист1!$A:$A,Лист3!$A509,Лист1!P:P)/$F509,0)</f>
        <v/>
      </c>
    </row>
    <row r="510" customFormat="1" s="144">
      <c r="A510" s="691" t="inlineStr">
        <is>
          <t>E-4KF-111-W15-X00-Y1</t>
        </is>
      </c>
      <c r="B510" s="263" t="inlineStr">
        <is>
          <t>Конфеты "35" со сливочной начинкой 1,5 кг</t>
        </is>
      </c>
      <c r="C510" s="112" t="n">
        <v>1.5</v>
      </c>
      <c r="D510" s="112" t="n"/>
      <c r="E510" s="492" t="inlineStr">
        <is>
          <t>10 месяцев</t>
        </is>
      </c>
      <c r="F510" s="112" t="n">
        <v>160</v>
      </c>
      <c r="G510" s="468">
        <f>IFERROR(SUMIF(Лист1!$A:$A,Лист3!$A510,Лист1!K:K)/$F510,0)</f>
        <v/>
      </c>
      <c r="H510" s="468">
        <f>IFERROR(SUMIF(Лист1!$A:$A,Лист3!$A510,Лист1!L:L)/$F510,0)</f>
        <v/>
      </c>
      <c r="I510" s="468">
        <f>IFERROR(SUMIF(Лист1!$A:$A,Лист3!$A510,Лист1!M:M)/$F510,0)</f>
        <v/>
      </c>
      <c r="J510" s="468">
        <f>IFERROR(SUMIF(Лист1!$A:$A,Лист3!$A510,Лист1!N:N)/$F510,0)</f>
        <v/>
      </c>
      <c r="K510" s="468">
        <f>IFERROR(SUMIF(Лист1!$A:$A,Лист3!$A510,Лист1!O:O)/$F510,0)</f>
        <v/>
      </c>
      <c r="L510" s="468">
        <f>IFERROR(SUMIF(Лист1!$A:$A,Лист3!$A510,Лист1!P:P)/$F510,0)</f>
        <v/>
      </c>
    </row>
    <row r="511" customFormat="1" s="144">
      <c r="A511" s="691" t="inlineStr">
        <is>
          <t>E-4KF-111-W40-X00-Y40</t>
        </is>
      </c>
      <c r="B511" s="263" t="inlineStr">
        <is>
          <t>Конфеты "35" со сливочной начинкой 4 кг</t>
        </is>
      </c>
      <c r="C511" s="112" t="n">
        <v>4</v>
      </c>
      <c r="D511" s="112" t="n"/>
      <c r="E511" s="492" t="inlineStr">
        <is>
          <t>10 месяцев</t>
        </is>
      </c>
      <c r="F511" s="112" t="n">
        <v>72</v>
      </c>
      <c r="G511" s="468">
        <f>IFERROR(SUMIF(Лист1!$A:$A,Лист3!$A511,Лист1!K:K)/$F511,0)</f>
        <v/>
      </c>
      <c r="H511" s="468">
        <f>IFERROR(SUMIF(Лист1!$A:$A,Лист3!$A511,Лист1!L:L)/$F511,0)</f>
        <v/>
      </c>
      <c r="I511" s="468">
        <f>IFERROR(SUMIF(Лист1!$A:$A,Лист3!$A511,Лист1!M:M)/$F511,0)</f>
        <v/>
      </c>
      <c r="J511" s="468">
        <f>IFERROR(SUMIF(Лист1!$A:$A,Лист3!$A511,Лист1!N:N)/$F511,0)</f>
        <v/>
      </c>
      <c r="K511" s="468">
        <f>IFERROR(SUMIF(Лист1!$A:$A,Лист3!$A511,Лист1!O:O)/$F511,0)</f>
        <v/>
      </c>
      <c r="L511" s="468">
        <f>IFERROR(SUMIF(Лист1!$A:$A,Лист3!$A511,Лист1!P:P)/$F511,0)</f>
        <v/>
      </c>
    </row>
    <row r="512" customFormat="1" s="144">
      <c r="A512" s="691" t="inlineStr">
        <is>
          <t>E-4KF-609-F26-X00-Y61</t>
        </is>
      </c>
      <c r="B512" s="263" t="inlineStr">
        <is>
          <t>35® BAR/Батончик ОРЕШЕК® Конфеты с целым фундуком и сливочно-ореховой начинкой 25 г Шоубокс 20 шт  УП8</t>
        </is>
      </c>
      <c r="C512" s="276" t="inlineStr">
        <is>
          <t>25 г</t>
        </is>
      </c>
      <c r="D512" s="112" t="n">
        <v>160</v>
      </c>
      <c r="E512" s="492" t="inlineStr">
        <is>
          <t>10 месяцев</t>
        </is>
      </c>
      <c r="F512" s="112" t="n">
        <v>72</v>
      </c>
      <c r="G512" s="468">
        <f>IFERROR(SUMIF(Лист1!$A:$A,Лист3!$A512,Лист1!K:K)/$F512,0)</f>
        <v/>
      </c>
      <c r="H512" s="468">
        <f>IFERROR(SUMIF(Лист1!$A:$A,Лист3!$A512,Лист1!L:L)/$F512,0)</f>
        <v/>
      </c>
      <c r="I512" s="468">
        <f>IFERROR(SUMIF(Лист1!$A:$A,Лист3!$A512,Лист1!M:M)/$F512,0)</f>
        <v/>
      </c>
      <c r="J512" s="468">
        <f>IFERROR(SUMIF(Лист1!$A:$A,Лист3!$A512,Лист1!N:N)/$F512,0)</f>
        <v/>
      </c>
      <c r="K512" s="468">
        <f>IFERROR(SUMIF(Лист1!$A:$A,Лист3!$A512,Лист1!O:O)/$F512,0)</f>
        <v/>
      </c>
      <c r="L512" s="468">
        <f>IFERROR(SUMIF(Лист1!$A:$A,Лист3!$A512,Лист1!P:P)/$F512,0)</f>
        <v/>
      </c>
    </row>
    <row r="513" customFormat="1" s="144">
      <c r="A513" s="691" t="inlineStr">
        <is>
          <t>E-4KF-494-W15-X00-Y1</t>
        </is>
      </c>
      <c r="B513" s="717" t="inlineStr">
        <is>
          <t xml:space="preserve">35®. Конфеты с морской солью и кранчами со вкусом карамели вал 1.5 кг </t>
        </is>
      </c>
      <c r="C513" s="276" t="n">
        <v>1.5</v>
      </c>
      <c r="D513" s="112" t="n"/>
      <c r="E513" s="492" t="inlineStr">
        <is>
          <t>10 месяцев</t>
        </is>
      </c>
      <c r="F513" s="112" t="n">
        <v>160</v>
      </c>
      <c r="G513" s="468">
        <f>IFERROR(SUMIF(Лист1!$A:$A,Лист3!$A513,Лист1!K:K)/$F513,0)</f>
        <v/>
      </c>
      <c r="H513" s="468">
        <f>IFERROR(SUMIF(Лист1!$A:$A,Лист3!$A513,Лист1!L:L)/$F513,0)</f>
        <v/>
      </c>
      <c r="I513" s="468">
        <f>IFERROR(SUMIF(Лист1!$A:$A,Лист3!$A513,Лист1!M:M)/$F513,0)</f>
        <v/>
      </c>
      <c r="J513" s="468">
        <f>IFERROR(SUMIF(Лист1!$A:$A,Лист3!$A513,Лист1!N:N)/$F513,0)</f>
        <v/>
      </c>
      <c r="K513" s="468">
        <f>IFERROR(SUMIF(Лист1!$A:$A,Лист3!$A513,Лист1!O:O)/$F513,0)</f>
        <v/>
      </c>
      <c r="L513" s="468">
        <f>IFERROR(SUMIF(Лист1!$A:$A,Лист3!$A513,Лист1!P:P)/$F513,0)</f>
        <v/>
      </c>
    </row>
    <row r="514" customFormat="1" s="144">
      <c r="A514" s="691" t="inlineStr">
        <is>
          <t>E-4KF-494-W40-X00-Y1</t>
        </is>
      </c>
      <c r="B514" s="263" t="inlineStr">
        <is>
          <t>35®. Конфеты с морской солью и кранчами со вкусом карамели вал 4 кг  УП1*</t>
        </is>
      </c>
      <c r="C514" s="1063" t="n">
        <v>4</v>
      </c>
      <c r="D514" s="1063" t="n"/>
      <c r="E514" s="536" t="inlineStr">
        <is>
          <t>10 месяцев</t>
        </is>
      </c>
      <c r="F514" s="1063" t="n">
        <v>72</v>
      </c>
      <c r="G514" s="468">
        <f>IFERROR(SUMIF(Лист1!$A:$A,Лист3!$A514,Лист1!K:K)/$F514,0)</f>
        <v/>
      </c>
      <c r="H514" s="468">
        <f>IFERROR(SUMIF(Лист1!$A:$A,Лист3!$A514,Лист1!L:L)/$F514,0)</f>
        <v/>
      </c>
      <c r="I514" s="468">
        <f>IFERROR(SUMIF(Лист1!$A:$A,Лист3!$A514,Лист1!M:M)/$F514,0)</f>
        <v/>
      </c>
      <c r="J514" s="468">
        <f>IFERROR(SUMIF(Лист1!$A:$A,Лист3!$A514,Лист1!N:N)/$F514,0)</f>
        <v/>
      </c>
      <c r="K514" s="468">
        <f>IFERROR(SUMIF(Лист1!$A:$A,Лист3!$A514,Лист1!O:O)/$F514,0)</f>
        <v/>
      </c>
      <c r="L514" s="468">
        <f>IFERROR(SUMIF(Лист1!$A:$A,Лист3!$A514,Лист1!P:P)/$F514,0)</f>
        <v/>
      </c>
    </row>
    <row r="515" customFormat="1" s="144">
      <c r="A515" s="340" t="inlineStr">
        <is>
          <t>E-4KF-103-D50-X00-Y5</t>
        </is>
      </c>
      <c r="B515" s="263" t="inlineStr">
        <is>
          <t>Конфеты "35 TWEEL'S" со вкусом шоколада пакет 500 г</t>
        </is>
      </c>
      <c r="C515" s="112" t="inlineStr">
        <is>
          <t>500 гр</t>
        </is>
      </c>
      <c r="D515" s="112" t="n">
        <v>5</v>
      </c>
      <c r="E515" s="492" t="inlineStr">
        <is>
          <t>10 месяцев</t>
        </is>
      </c>
      <c r="F515" s="112" t="n">
        <v>72</v>
      </c>
      <c r="G515" s="468">
        <f>IFERROR(SUMIF(Лист1!$A:$A,Лист3!$A515,Лист1!K:K)/$F515,0)</f>
        <v/>
      </c>
      <c r="H515" s="468">
        <f>IFERROR(SUMIF(Лист1!$A:$A,Лист3!$A515,Лист1!L:L)/$F515,0)</f>
        <v/>
      </c>
      <c r="I515" s="468">
        <f>IFERROR(SUMIF(Лист1!$A:$A,Лист3!$A515,Лист1!M:M)/$F515,0)</f>
        <v/>
      </c>
      <c r="J515" s="468">
        <f>IFERROR(SUMIF(Лист1!$A:$A,Лист3!$A515,Лист1!N:N)/$F515,0)</f>
        <v/>
      </c>
      <c r="K515" s="468">
        <f>IFERROR(SUMIF(Лист1!$A:$A,Лист3!$A515,Лист1!O:O)/$F515,0)</f>
        <v/>
      </c>
      <c r="L515" s="468">
        <f>IFERROR(SUMIF(Лист1!$A:$A,Лист3!$A515,Лист1!P:P)/$F515,0)</f>
        <v/>
      </c>
    </row>
    <row r="516" customFormat="1" s="144">
      <c r="A516" s="340" t="inlineStr">
        <is>
          <t>E-4KF-104-D50-X00-Y5</t>
        </is>
      </c>
      <c r="B516" s="263" t="inlineStr">
        <is>
          <t>Конфеты "35 TWEEL'S" со сливочной начинкой пакет 500 г</t>
        </is>
      </c>
      <c r="C516" s="112" t="inlineStr">
        <is>
          <t>500 гр</t>
        </is>
      </c>
      <c r="D516" s="112" t="n">
        <v>5</v>
      </c>
      <c r="E516" s="492" t="inlineStr">
        <is>
          <t>10 месяцев</t>
        </is>
      </c>
      <c r="F516" s="112" t="n">
        <v>72</v>
      </c>
      <c r="G516" s="468">
        <f>IFERROR(SUMIF(Лист1!$A:$A,Лист3!$A516,Лист1!K:K)/$F516,0)</f>
        <v/>
      </c>
      <c r="H516" s="468">
        <f>IFERROR(SUMIF(Лист1!$A:$A,Лист3!$A516,Лист1!L:L)/$F516,0)</f>
        <v/>
      </c>
      <c r="I516" s="468">
        <f>IFERROR(SUMIF(Лист1!$A:$A,Лист3!$A516,Лист1!M:M)/$F516,0)</f>
        <v/>
      </c>
      <c r="J516" s="468">
        <f>IFERROR(SUMIF(Лист1!$A:$A,Лист3!$A516,Лист1!N:N)/$F516,0)</f>
        <v/>
      </c>
      <c r="K516" s="468">
        <f>IFERROR(SUMIF(Лист1!$A:$A,Лист3!$A516,Лист1!O:O)/$F516,0)</f>
        <v/>
      </c>
      <c r="L516" s="468">
        <f>IFERROR(SUMIF(Лист1!$A:$A,Лист3!$A516,Лист1!P:P)/$F516,0)</f>
        <v/>
      </c>
    </row>
    <row r="517" customFormat="1" s="144">
      <c r="A517" s="340" t="inlineStr">
        <is>
          <t>E-4KF-425-P02-X00-Y8</t>
        </is>
      </c>
      <c r="B517" s="263" t="inlineStr">
        <is>
          <t>Конфеты "35 TWEEL'S" с дробленым арахисом и криспи пакет 280 г</t>
        </is>
      </c>
      <c r="C517" s="112" t="inlineStr">
        <is>
          <t>280 гр</t>
        </is>
      </c>
      <c r="D517" s="112" t="n">
        <v>8</v>
      </c>
      <c r="E517" s="492" t="inlineStr">
        <is>
          <t>10 месяцев</t>
        </is>
      </c>
      <c r="F517" s="112" t="n">
        <v>100</v>
      </c>
      <c r="G517" s="468">
        <f>IFERROR(SUMIF(Лист1!$A:$A,Лист3!$A517,Лист1!K:K)/$F517,0)</f>
        <v/>
      </c>
      <c r="H517" s="468">
        <f>IFERROR(SUMIF(Лист1!$A:$A,Лист3!$A517,Лист1!L:L)/$F517,0)</f>
        <v/>
      </c>
      <c r="I517" s="468">
        <f>IFERROR(SUMIF(Лист1!$A:$A,Лист3!$A517,Лист1!M:M)/$F517,0)</f>
        <v/>
      </c>
      <c r="J517" s="468">
        <f>IFERROR(SUMIF(Лист1!$A:$A,Лист3!$A517,Лист1!N:N)/$F517,0)</f>
        <v/>
      </c>
      <c r="K517" s="468">
        <f>IFERROR(SUMIF(Лист1!$A:$A,Лист3!$A517,Лист1!O:O)/$F517,0)</f>
        <v/>
      </c>
      <c r="L517" s="468">
        <f>IFERROR(SUMIF(Лист1!$A:$A,Лист3!$A517,Лист1!P:P)/$F517,0)</f>
        <v/>
      </c>
    </row>
    <row r="518" customFormat="1" s="144">
      <c r="A518" s="340" t="inlineStr">
        <is>
          <t>E-4KF-425-P20-X00-Y8</t>
        </is>
      </c>
      <c r="B518" s="263" t="inlineStr">
        <is>
          <t>Конфеты 35 TWEEL'S с дробленым арахисом и криспи Стабило 200 г  УП8</t>
        </is>
      </c>
      <c r="C518" s="112" t="inlineStr">
        <is>
          <t>200 гр</t>
        </is>
      </c>
      <c r="D518" s="112" t="n">
        <v>8</v>
      </c>
      <c r="E518" s="492" t="inlineStr">
        <is>
          <t>10 месяцев</t>
        </is>
      </c>
      <c r="F518" s="112" t="n">
        <v>72</v>
      </c>
      <c r="G518" s="468">
        <f>IFERROR(SUMIF(Лист1!$A:$A,Лист3!$A518,Лист1!K:K)/$F518,0)</f>
        <v/>
      </c>
      <c r="H518" s="468">
        <f>IFERROR(SUMIF(Лист1!$A:$A,Лист3!$A518,Лист1!L:L)/$F518,0)</f>
        <v/>
      </c>
      <c r="I518" s="468">
        <f>IFERROR(SUMIF(Лист1!$A:$A,Лист3!$A518,Лист1!M:M)/$F518,0)</f>
        <v/>
      </c>
      <c r="J518" s="468">
        <f>IFERROR(SUMIF(Лист1!$A:$A,Лист3!$A518,Лист1!N:N)/$F518,0)</f>
        <v/>
      </c>
      <c r="K518" s="468">
        <f>IFERROR(SUMIF(Лист1!$A:$A,Лист3!$A518,Лист1!O:O)/$F518,0)</f>
        <v/>
      </c>
      <c r="L518" s="468">
        <f>IFERROR(SUMIF(Лист1!$A:$A,Лист3!$A518,Лист1!P:P)/$F518,0)</f>
        <v/>
      </c>
    </row>
    <row r="519" customFormat="1" s="144">
      <c r="A519" s="340" t="inlineStr">
        <is>
          <t>E-4KF-424-P02-X00-Y8</t>
        </is>
      </c>
      <c r="B519" s="263" t="inlineStr">
        <is>
          <t>Конфеты "35 TWEEL'S" со вкусом шоколадного брауни пакет 280 г</t>
        </is>
      </c>
      <c r="C519" s="112" t="inlineStr">
        <is>
          <t>280 гр</t>
        </is>
      </c>
      <c r="D519" s="112" t="n">
        <v>8</v>
      </c>
      <c r="E519" s="492" t="inlineStr">
        <is>
          <t>10 месяцев</t>
        </is>
      </c>
      <c r="F519" s="112" t="n">
        <v>100</v>
      </c>
      <c r="G519" s="468">
        <f>IFERROR(SUMIF(Лист1!$A:$A,Лист3!$A519,Лист1!K:K)/$F519,0)</f>
        <v/>
      </c>
      <c r="H519" s="468">
        <f>IFERROR(SUMIF(Лист1!$A:$A,Лист3!$A519,Лист1!L:L)/$F519,0)</f>
        <v/>
      </c>
      <c r="I519" s="468">
        <f>IFERROR(SUMIF(Лист1!$A:$A,Лист3!$A519,Лист1!M:M)/$F519,0)</f>
        <v/>
      </c>
      <c r="J519" s="468">
        <f>IFERROR(SUMIF(Лист1!$A:$A,Лист3!$A519,Лист1!N:N)/$F519,0)</f>
        <v/>
      </c>
      <c r="K519" s="468">
        <f>IFERROR(SUMIF(Лист1!$A:$A,Лист3!$A519,Лист1!O:O)/$F519,0)</f>
        <v/>
      </c>
      <c r="L519" s="468">
        <f>IFERROR(SUMIF(Лист1!$A:$A,Лист3!$A519,Лист1!P:P)/$F519,0)</f>
        <v/>
      </c>
    </row>
    <row r="520" customFormat="1" s="144">
      <c r="A520" s="340" t="inlineStr">
        <is>
          <t>E-4KF-424-P20-X00-Y8</t>
        </is>
      </c>
      <c r="B520" s="263" t="inlineStr">
        <is>
          <t>Конфеты 35 TWEEL'S со вкусом шоколадного брауни Стабило 200 г  УП8</t>
        </is>
      </c>
      <c r="C520" s="112" t="inlineStr">
        <is>
          <t>200 гр</t>
        </is>
      </c>
      <c r="D520" s="112" t="n">
        <v>8</v>
      </c>
      <c r="E520" s="492" t="inlineStr">
        <is>
          <t>10 месяцев</t>
        </is>
      </c>
      <c r="F520" s="112" t="n">
        <v>72</v>
      </c>
      <c r="G520" s="468">
        <f>IFERROR(SUMIF(Лист1!$A:$A,Лист3!$A520,Лист1!K:K)/$F520,0)</f>
        <v/>
      </c>
      <c r="H520" s="468">
        <f>IFERROR(SUMIF(Лист1!$A:$A,Лист3!$A520,Лист1!L:L)/$F520,0)</f>
        <v/>
      </c>
      <c r="I520" s="468">
        <f>IFERROR(SUMIF(Лист1!$A:$A,Лист3!$A520,Лист1!M:M)/$F520,0)</f>
        <v/>
      </c>
      <c r="J520" s="468">
        <f>IFERROR(SUMIF(Лист1!$A:$A,Лист3!$A520,Лист1!N:N)/$F520,0)</f>
        <v/>
      </c>
      <c r="K520" s="468">
        <f>IFERROR(SUMIF(Лист1!$A:$A,Лист3!$A520,Лист1!O:O)/$F520,0)</f>
        <v/>
      </c>
      <c r="L520" s="468">
        <f>IFERROR(SUMIF(Лист1!$A:$A,Лист3!$A520,Лист1!P:P)/$F520,0)</f>
        <v/>
      </c>
    </row>
    <row r="521" customFormat="1" s="144">
      <c r="A521" s="340" t="inlineStr">
        <is>
          <t>E-4KF-425-W33-X00-Y1</t>
        </is>
      </c>
      <c r="B521" s="263" t="inlineStr">
        <is>
          <t>Конфеты "35 TWEEL'S" с дробленым арахисом и криспи вал 3,3 кг  УП1</t>
        </is>
      </c>
      <c r="C521" s="112" t="n">
        <v>3.3</v>
      </c>
      <c r="D521" s="112" t="n"/>
      <c r="E521" s="492" t="inlineStr">
        <is>
          <t>10 месяцев</t>
        </is>
      </c>
      <c r="F521" s="112" t="n">
        <v>72</v>
      </c>
      <c r="G521" s="468">
        <f>IFERROR(SUMIF(Лист1!$A:$A,Лист3!$A521,Лист1!K:K)/$F521,0)</f>
        <v/>
      </c>
      <c r="H521" s="468">
        <f>IFERROR(SUMIF(Лист1!$A:$A,Лист3!$A521,Лист1!L:L)/$F521,0)</f>
        <v/>
      </c>
      <c r="I521" s="468">
        <f>IFERROR(SUMIF(Лист1!$A:$A,Лист3!$A521,Лист1!M:M)/$F521,0)</f>
        <v/>
      </c>
      <c r="J521" s="468">
        <f>IFERROR(SUMIF(Лист1!$A:$A,Лист3!$A521,Лист1!N:N)/$F521,0)</f>
        <v/>
      </c>
      <c r="K521" s="468">
        <f>IFERROR(SUMIF(Лист1!$A:$A,Лист3!$A521,Лист1!O:O)/$F521,0)</f>
        <v/>
      </c>
      <c r="L521" s="468">
        <f>IFERROR(SUMIF(Лист1!$A:$A,Лист3!$A521,Лист1!P:P)/$F521,0)</f>
        <v/>
      </c>
    </row>
    <row r="522" customFormat="1" s="144">
      <c r="A522" s="340" t="inlineStr">
        <is>
          <t>E-4KF-504-W33-X00-Y1</t>
        </is>
      </c>
      <c r="B522" s="263" t="inlineStr">
        <is>
          <t xml:space="preserve">Конфеты "35 TWEEL'S" с шоколадно-ореховым вкусом вал 3,3 кг </t>
        </is>
      </c>
      <c r="C522" s="112" t="n">
        <v>3.3</v>
      </c>
      <c r="D522" s="112" t="n"/>
      <c r="E522" s="492" t="inlineStr">
        <is>
          <t>10 месяцев</t>
        </is>
      </c>
      <c r="F522" s="112" t="n">
        <v>72</v>
      </c>
      <c r="G522" s="468">
        <f>IFERROR(SUMIF(Лист1!$A:$A,Лист3!$A522,Лист1!K:K)/$F522,0)</f>
        <v/>
      </c>
      <c r="H522" s="468">
        <f>IFERROR(SUMIF(Лист1!$A:$A,Лист3!$A522,Лист1!L:L)/$F522,0)</f>
        <v/>
      </c>
      <c r="I522" s="468">
        <f>IFERROR(SUMIF(Лист1!$A:$A,Лист3!$A522,Лист1!M:M)/$F522,0)</f>
        <v/>
      </c>
      <c r="J522" s="468">
        <f>IFERROR(SUMIF(Лист1!$A:$A,Лист3!$A522,Лист1!N:N)/$F522,0)</f>
        <v/>
      </c>
      <c r="K522" s="468">
        <f>IFERROR(SUMIF(Лист1!$A:$A,Лист3!$A522,Лист1!O:O)/$F522,0)</f>
        <v/>
      </c>
      <c r="L522" s="468">
        <f>IFERROR(SUMIF(Лист1!$A:$A,Лист3!$A522,Лист1!P:P)/$F522,0)</f>
        <v/>
      </c>
    </row>
    <row r="523" customFormat="1" s="144">
      <c r="A523" s="340" t="inlineStr">
        <is>
          <t>E-4KF-424-W33-X00-Y1</t>
        </is>
      </c>
      <c r="B523" s="263" t="inlineStr">
        <is>
          <t>Конфеты "35 TWEEL'S" со вкусом шоколадного брауни 3,3 кг</t>
        </is>
      </c>
      <c r="C523" s="112" t="n">
        <v>3.3</v>
      </c>
      <c r="D523" s="112" t="n"/>
      <c r="E523" s="492" t="inlineStr">
        <is>
          <t>10 месяцев</t>
        </is>
      </c>
      <c r="F523" s="112" t="n">
        <v>72</v>
      </c>
      <c r="G523" s="468">
        <f>IFERROR(SUMIF(Лист1!$A:$A,Лист3!$A523,Лист1!K:K)/$F523,0)</f>
        <v/>
      </c>
      <c r="H523" s="468">
        <f>IFERROR(SUMIF(Лист1!$A:$A,Лист3!$A523,Лист1!L:L)/$F523,0)</f>
        <v/>
      </c>
      <c r="I523" s="468">
        <f>IFERROR(SUMIF(Лист1!$A:$A,Лист3!$A523,Лист1!M:M)/$F523,0)</f>
        <v/>
      </c>
      <c r="J523" s="468">
        <f>IFERROR(SUMIF(Лист1!$A:$A,Лист3!$A523,Лист1!N:N)/$F523,0)</f>
        <v/>
      </c>
      <c r="K523" s="468">
        <f>IFERROR(SUMIF(Лист1!$A:$A,Лист3!$A523,Лист1!O:O)/$F523,0)</f>
        <v/>
      </c>
      <c r="L523" s="468">
        <f>IFERROR(SUMIF(Лист1!$A:$A,Лист3!$A523,Лист1!P:P)/$F523,0)</f>
        <v/>
      </c>
    </row>
    <row r="524" customFormat="1" s="144">
      <c r="A524" s="340" t="inlineStr">
        <is>
          <t>E-4KF-110-S20-X00-Y8</t>
        </is>
      </c>
      <c r="B524" s="263" t="inlineStr">
        <is>
          <t>Конфеты "35" со вкусом шоколада (1уп=8 шоубоксов*25шт.*20гр.)</t>
        </is>
      </c>
      <c r="C524" s="112" t="inlineStr">
        <is>
          <t>20 гр</t>
        </is>
      </c>
      <c r="D524" s="112" t="n">
        <v>200</v>
      </c>
      <c r="E524" s="492" t="inlineStr">
        <is>
          <t>10 месяцев</t>
        </is>
      </c>
      <c r="F524" s="112" t="n">
        <v>72</v>
      </c>
      <c r="G524" s="468">
        <f>IFERROR(SUMIF(Лист1!$A:$A,Лист3!$A524,Лист1!K:K)/$F524,0)</f>
        <v/>
      </c>
      <c r="H524" s="468">
        <f>IFERROR(SUMIF(Лист1!$A:$A,Лист3!$A524,Лист1!L:L)/$F524,0)</f>
        <v/>
      </c>
      <c r="I524" s="468">
        <f>IFERROR(SUMIF(Лист1!$A:$A,Лист3!$A524,Лист1!M:M)/$F524,0)</f>
        <v/>
      </c>
      <c r="J524" s="468">
        <f>IFERROR(SUMIF(Лист1!$A:$A,Лист3!$A524,Лист1!N:N)/$F524,0)</f>
        <v/>
      </c>
      <c r="K524" s="468">
        <f>IFERROR(SUMIF(Лист1!$A:$A,Лист3!$A524,Лист1!O:O)/$F524,0)</f>
        <v/>
      </c>
      <c r="L524" s="468">
        <f>IFERROR(SUMIF(Лист1!$A:$A,Лист3!$A524,Лист1!P:P)/$F524,0)</f>
        <v/>
      </c>
    </row>
    <row r="525" customFormat="1" s="144">
      <c r="A525" s="340" t="inlineStr">
        <is>
          <t>E-4KF-494-S50-X00-Y8</t>
        </is>
      </c>
      <c r="B525" s="263" t="inlineStr">
        <is>
          <t>35®. Конфеты с морской солью и кранчами со вкусом карамели 20 г</t>
        </is>
      </c>
      <c r="C525" s="112" t="inlineStr">
        <is>
          <t>20 гр</t>
        </is>
      </c>
      <c r="D525" s="112" t="n">
        <v>200</v>
      </c>
      <c r="E525" s="492" t="inlineStr">
        <is>
          <t>10 месяцев</t>
        </is>
      </c>
      <c r="F525" s="112" t="n">
        <v>72</v>
      </c>
      <c r="G525" s="468">
        <f>IFERROR(SUMIF(Лист1!$A:$A,Лист3!$A525,Лист1!K:K)/$F525,0)</f>
        <v/>
      </c>
      <c r="H525" s="468">
        <f>IFERROR(SUMIF(Лист1!$A:$A,Лист3!$A525,Лист1!L:L)/$F525,0)</f>
        <v/>
      </c>
      <c r="I525" s="468">
        <f>IFERROR(SUMIF(Лист1!$A:$A,Лист3!$A525,Лист1!M:M)/$F525,0)</f>
        <v/>
      </c>
      <c r="J525" s="468">
        <f>IFERROR(SUMIF(Лист1!$A:$A,Лист3!$A525,Лист1!N:N)/$F525,0)</f>
        <v/>
      </c>
      <c r="K525" s="468">
        <f>IFERROR(SUMIF(Лист1!$A:$A,Лист3!$A525,Лист1!O:O)/$F525,0)</f>
        <v/>
      </c>
      <c r="L525" s="468">
        <f>IFERROR(SUMIF(Лист1!$A:$A,Лист3!$A525,Лист1!P:P)/$F525,0)</f>
        <v/>
      </c>
    </row>
    <row r="526" customFormat="1" s="144">
      <c r="A526" s="340" t="inlineStr">
        <is>
          <t>E-4KF-604-P20-X00-Y8</t>
        </is>
      </c>
      <c r="B526" s="682" t="inlineStr">
        <is>
          <t>Конфеты Arami с кокосовой стружкой Стабило 200 г</t>
        </is>
      </c>
      <c r="C526" s="112" t="inlineStr">
        <is>
          <t>200 гр</t>
        </is>
      </c>
      <c r="D526" s="112" t="n">
        <v>8</v>
      </c>
      <c r="E526" s="492" t="inlineStr">
        <is>
          <t>10 месяцев</t>
        </is>
      </c>
      <c r="F526" s="112" t="n">
        <v>72</v>
      </c>
      <c r="G526" s="468">
        <f>IFERROR(SUMIF(Лист1!$A:$A,Лист3!$A526,Лист1!K:K)/$F526,0)</f>
        <v/>
      </c>
      <c r="H526" s="468">
        <f>IFERROR(SUMIF(Лист1!$A:$A,Лист3!$A526,Лист1!L:L)/$F526,0)</f>
        <v/>
      </c>
      <c r="I526" s="468">
        <f>IFERROR(SUMIF(Лист1!$A:$A,Лист3!$A526,Лист1!M:M)/$F526,0)</f>
        <v/>
      </c>
      <c r="J526" s="468">
        <f>IFERROR(SUMIF(Лист1!$A:$A,Лист3!$A526,Лист1!N:N)/$F526,0)</f>
        <v/>
      </c>
      <c r="K526" s="468">
        <f>IFERROR(SUMIF(Лист1!$A:$A,Лист3!$A526,Лист1!O:O)/$F526,0)</f>
        <v/>
      </c>
      <c r="L526" s="468">
        <f>IFERROR(SUMIF(Лист1!$A:$A,Лист3!$A526,Лист1!P:P)/$F526,0)</f>
        <v/>
      </c>
    </row>
    <row r="527" customFormat="1" s="144">
      <c r="A527" s="340" t="inlineStr">
        <is>
          <t>E-4KF-604-W20-X00-Y1</t>
        </is>
      </c>
      <c r="B527" s="745" t="inlineStr">
        <is>
          <t xml:space="preserve">Конфеты Arami с кокосовой стружкой вал 2 кг </t>
        </is>
      </c>
      <c r="C527" s="112" t="n">
        <v>2</v>
      </c>
      <c r="D527" s="112" t="n"/>
      <c r="E527" s="492" t="inlineStr">
        <is>
          <t>10 месяцев</t>
        </is>
      </c>
      <c r="F527" s="112" t="n">
        <v>100</v>
      </c>
      <c r="G527" s="468">
        <f>IFERROR(SUMIF(Лист1!$A:$A,Лист3!$A527,Лист1!K:K)/$F527,0)</f>
        <v/>
      </c>
      <c r="H527" s="468">
        <f>IFERROR(SUMIF(Лист1!$A:$A,Лист3!$A527,Лист1!L:L)/$F527,0)</f>
        <v/>
      </c>
      <c r="I527" s="468">
        <f>IFERROR(SUMIF(Лист1!$A:$A,Лист3!$A527,Лист1!M:M)/$F527,0)</f>
        <v/>
      </c>
      <c r="J527" s="468">
        <f>IFERROR(SUMIF(Лист1!$A:$A,Лист3!$A527,Лист1!N:N)/$F527,0)</f>
        <v/>
      </c>
      <c r="K527" s="468">
        <f>IFERROR(SUMIF(Лист1!$A:$A,Лист3!$A527,Лист1!O:O)/$F527,0)</f>
        <v/>
      </c>
      <c r="L527" s="468">
        <f>IFERROR(SUMIF(Лист1!$A:$A,Лист3!$A527,Лист1!P:P)/$F527,0)</f>
        <v/>
      </c>
    </row>
    <row r="528" customFormat="1" s="144">
      <c r="A528" s="340" t="inlineStr">
        <is>
          <t>E-4KF-532-K09-X00-Y6</t>
        </is>
      </c>
      <c r="B528" s="745" t="inlineStr">
        <is>
          <t>Конфеты ТАЙНА с миндалем и кокосом Коробка 130 г  УП6</t>
        </is>
      </c>
      <c r="C528" s="112" t="inlineStr">
        <is>
          <t>130 гр</t>
        </is>
      </c>
      <c r="D528" s="112" t="n">
        <v>6</v>
      </c>
      <c r="E528" s="492" t="inlineStr">
        <is>
          <t>6 месяцев</t>
        </is>
      </c>
      <c r="F528" s="112" t="n">
        <v>144</v>
      </c>
      <c r="G528" s="468">
        <f>IFERROR(SUMIF(Лист1!$A:$A,Лист3!$A528,Лист1!K:K)/$F528,0)</f>
        <v/>
      </c>
      <c r="H528" s="468">
        <f>IFERROR(SUMIF(Лист1!$A:$A,Лист3!$A528,Лист1!L:L)/$F528,0)</f>
        <v/>
      </c>
      <c r="I528" s="468">
        <f>IFERROR(SUMIF(Лист1!$A:$A,Лист3!$A528,Лист1!M:M)/$F528,0)</f>
        <v/>
      </c>
      <c r="J528" s="468">
        <f>IFERROR(SUMIF(Лист1!$A:$A,Лист3!$A528,Лист1!N:N)/$F528,0)</f>
        <v/>
      </c>
      <c r="K528" s="468">
        <f>IFERROR(SUMIF(Лист1!$A:$A,Лист3!$A528,Лист1!O:O)/$F528,0)</f>
        <v/>
      </c>
      <c r="L528" s="468">
        <f>IFERROR(SUMIF(Лист1!$A:$A,Лист3!$A528,Лист1!P:P)/$F528,0)</f>
        <v/>
      </c>
    </row>
    <row r="529" customFormat="1" s="144">
      <c r="A529" s="340" t="inlineStr">
        <is>
          <t>E-4KF-522-K10-X25-Y6</t>
        </is>
      </c>
      <c r="B529" s="745" t="inlineStr">
        <is>
          <t>Шедевр® Конфеты хрустящие со сливочной начинкой, целым фундуком и темным шоколадом Коробка 145 г  УП6 НГ</t>
        </is>
      </c>
      <c r="C529" s="112" t="inlineStr">
        <is>
          <t>145 гр</t>
        </is>
      </c>
      <c r="D529" s="112" t="n">
        <v>6</v>
      </c>
      <c r="E529" s="492" t="inlineStr">
        <is>
          <t>10 месяцев</t>
        </is>
      </c>
      <c r="F529" s="112" t="n">
        <v>144</v>
      </c>
      <c r="G529" s="468">
        <f>IFERROR(SUMIF(Лист1!$A:$A,Лист3!$A529,Лист1!K:K)/$F529,0)</f>
        <v/>
      </c>
      <c r="H529" s="468">
        <f>IFERROR(SUMIF(Лист1!$A:$A,Лист3!$A529,Лист1!L:L)/$F529,0)</f>
        <v/>
      </c>
      <c r="I529" s="468">
        <f>IFERROR(SUMIF(Лист1!$A:$A,Лист3!$A529,Лист1!M:M)/$F529,0)</f>
        <v/>
      </c>
      <c r="J529" s="468">
        <f>IFERROR(SUMIF(Лист1!$A:$A,Лист3!$A529,Лист1!N:N)/$F529,0)</f>
        <v/>
      </c>
      <c r="K529" s="468">
        <f>IFERROR(SUMIF(Лист1!$A:$A,Лист3!$A529,Лист1!O:O)/$F529,0)</f>
        <v/>
      </c>
      <c r="L529" s="468">
        <f>IFERROR(SUMIF(Лист1!$A:$A,Лист3!$A529,Лист1!P:P)/$F529,0)</f>
        <v/>
      </c>
    </row>
    <row r="530" customFormat="1" s="144">
      <c r="A530" s="340" t="inlineStr">
        <is>
          <t>E-4KF-522-K10-X00-Y6</t>
        </is>
      </c>
      <c r="B530" s="682" t="inlineStr">
        <is>
          <t>Шедевр® Конфеты хрустящие со сливочной начинкой, целым фундуком и темным шоколадом 145 гр</t>
        </is>
      </c>
      <c r="C530" s="112" t="inlineStr">
        <is>
          <t>145 гр</t>
        </is>
      </c>
      <c r="D530" s="112" t="n">
        <v>6</v>
      </c>
      <c r="E530" s="492" t="inlineStr">
        <is>
          <t>10 месяцев</t>
        </is>
      </c>
      <c r="F530" s="112" t="n">
        <v>144</v>
      </c>
      <c r="G530" s="468">
        <f>IFERROR(SUMIF(Лист1!$A:$A,Лист3!$A530,Лист1!K:K)/$F530,0)</f>
        <v/>
      </c>
      <c r="H530" s="468">
        <f>IFERROR(SUMIF(Лист1!$A:$A,Лист3!$A530,Лист1!L:L)/$F530,0)</f>
        <v/>
      </c>
      <c r="I530" s="468">
        <f>IFERROR(SUMIF(Лист1!$A:$A,Лист3!$A530,Лист1!M:M)/$F530,0)</f>
        <v/>
      </c>
      <c r="J530" s="468">
        <f>IFERROR(SUMIF(Лист1!$A:$A,Лист3!$A530,Лист1!N:N)/$F530,0)</f>
        <v/>
      </c>
      <c r="K530" s="468">
        <f>IFERROR(SUMIF(Лист1!$A:$A,Лист3!$A530,Лист1!O:O)/$F530,0)</f>
        <v/>
      </c>
      <c r="L530" s="468">
        <f>IFERROR(SUMIF(Лист1!$A:$A,Лист3!$A530,Лист1!P:P)/$F530,0)</f>
        <v/>
      </c>
    </row>
    <row r="531" customFormat="1" s="144">
      <c r="A531" s="340" t="inlineStr">
        <is>
          <t>E-4NK-598-W33-X00-Y1</t>
        </is>
      </c>
      <c r="B531" s="745" t="inlineStr">
        <is>
          <t>Набор вафельных конфет SWEETY вал 3,3 кг</t>
        </is>
      </c>
      <c r="C531" s="112" t="n">
        <v>4</v>
      </c>
      <c r="D531" s="112" t="n"/>
      <c r="E531" s="492" t="inlineStr">
        <is>
          <t>10 месяцев</t>
        </is>
      </c>
      <c r="F531" s="112" t="n">
        <v>72</v>
      </c>
      <c r="G531" s="468">
        <f>IFERROR(SUMIF(Лист1!$A:$A,Лист3!$A531,Лист1!K:K)/$F531,0)</f>
        <v/>
      </c>
      <c r="H531" s="468">
        <f>IFERROR(SUMIF(Лист1!$A:$A,Лист3!$A531,Лист1!L:L)/$F531,0)</f>
        <v/>
      </c>
      <c r="I531" s="468">
        <f>IFERROR(SUMIF(Лист1!$A:$A,Лист3!$A531,Лист1!M:M)/$F531,0)</f>
        <v/>
      </c>
      <c r="J531" s="468">
        <f>IFERROR(SUMIF(Лист1!$A:$A,Лист3!$A531,Лист1!N:N)/$F531,0)</f>
        <v/>
      </c>
      <c r="K531" s="468">
        <f>IFERROR(SUMIF(Лист1!$A:$A,Лист3!$A531,Лист1!O:O)/$F531,0)</f>
        <v/>
      </c>
      <c r="L531" s="468">
        <f>IFERROR(SUMIF(Лист1!$A:$A,Лист3!$A531,Лист1!P:P)/$F531,0)</f>
        <v/>
      </c>
    </row>
    <row r="532" customFormat="1" s="144">
      <c r="A532" s="340" t="inlineStr">
        <is>
          <t>E-4KF-136-F50-X00-Y6</t>
        </is>
      </c>
      <c r="B532" s="263" t="inlineStr">
        <is>
          <t>Конфеты "SWEETY" со вкусом шоколада Пакет 500 г</t>
        </is>
      </c>
      <c r="C532" s="112" t="inlineStr">
        <is>
          <t>500 гр</t>
        </is>
      </c>
      <c r="D532" s="112" t="n">
        <v>6</v>
      </c>
      <c r="E532" s="492" t="inlineStr">
        <is>
          <t>10 месяцев</t>
        </is>
      </c>
      <c r="F532" s="112" t="n">
        <v>72</v>
      </c>
      <c r="G532" s="468">
        <f>IFERROR(SUMIF(Лист1!$A:$A,Лист3!$A532,Лист1!K:K)/$F532,0)</f>
        <v/>
      </c>
      <c r="H532" s="468">
        <f>IFERROR(SUMIF(Лист1!$A:$A,Лист3!$A532,Лист1!L:L)/$F532,0)</f>
        <v/>
      </c>
      <c r="I532" s="468">
        <f>IFERROR(SUMIF(Лист1!$A:$A,Лист3!$A532,Лист1!M:M)/$F532,0)</f>
        <v/>
      </c>
      <c r="J532" s="468">
        <f>IFERROR(SUMIF(Лист1!$A:$A,Лист3!$A532,Лист1!N:N)/$F532,0)</f>
        <v/>
      </c>
      <c r="K532" s="468">
        <f>IFERROR(SUMIF(Лист1!$A:$A,Лист3!$A532,Лист1!O:O)/$F532,0)</f>
        <v/>
      </c>
      <c r="L532" s="468">
        <f>IFERROR(SUMIF(Лист1!$A:$A,Лист3!$A532,Лист1!P:P)/$F532,0)</f>
        <v/>
      </c>
    </row>
    <row r="533" customFormat="1" s="144">
      <c r="A533" s="338" t="inlineStr">
        <is>
          <t>E-4KF-136-W15-X00-Y1</t>
        </is>
      </c>
      <c r="B533" s="263" t="inlineStr">
        <is>
          <t>Конфеты "SWEETY" со вкусом шоколада вал 1,5 кг</t>
        </is>
      </c>
      <c r="C533" s="112" t="n">
        <v>1.5</v>
      </c>
      <c r="D533" s="112" t="n"/>
      <c r="E533" s="492" t="inlineStr">
        <is>
          <t>10 месяцев</t>
        </is>
      </c>
      <c r="F533" s="112" t="n">
        <v>144</v>
      </c>
      <c r="G533" s="468">
        <f>IFERROR(SUMIF(Лист1!$A:$A,Лист3!$A533,Лист1!K:K)/$F533,0)</f>
        <v/>
      </c>
      <c r="H533" s="468">
        <f>IFERROR(SUMIF(Лист1!$A:$A,Лист3!$A533,Лист1!L:L)/$F533,0)</f>
        <v/>
      </c>
      <c r="I533" s="468">
        <f>IFERROR(SUMIF(Лист1!$A:$A,Лист3!$A533,Лист1!M:M)/$F533,0)</f>
        <v/>
      </c>
      <c r="J533" s="468">
        <f>IFERROR(SUMIF(Лист1!$A:$A,Лист3!$A533,Лист1!N:N)/$F533,0)</f>
        <v/>
      </c>
      <c r="K533" s="468">
        <f>IFERROR(SUMIF(Лист1!$A:$A,Лист3!$A533,Лист1!O:O)/$F533,0)</f>
        <v/>
      </c>
      <c r="L533" s="468">
        <f>IFERROR(SUMIF(Лист1!$A:$A,Лист3!$A533,Лист1!P:P)/$F533,0)</f>
        <v/>
      </c>
    </row>
    <row r="534" customFormat="1" s="144">
      <c r="A534" s="338" t="inlineStr">
        <is>
          <t>E-4KF-135-F50-X00-Y6</t>
        </is>
      </c>
      <c r="B534" s="263" t="inlineStr">
        <is>
          <t>Конфеты "SWEETY" со сливочной начинкой Пакет 500 г</t>
        </is>
      </c>
      <c r="C534" s="112" t="inlineStr">
        <is>
          <t>500 гр</t>
        </is>
      </c>
      <c r="D534" s="112" t="n">
        <v>6</v>
      </c>
      <c r="E534" s="492" t="inlineStr">
        <is>
          <t>10 месяцев</t>
        </is>
      </c>
      <c r="F534" s="112" t="n">
        <v>72</v>
      </c>
      <c r="G534" s="468">
        <f>IFERROR(SUMIF(Лист1!$A:$A,Лист3!$A534,Лист1!K:K)/$F534,0)</f>
        <v/>
      </c>
      <c r="H534" s="468">
        <f>IFERROR(SUMIF(Лист1!$A:$A,Лист3!$A534,Лист1!L:L)/$F534,0)</f>
        <v/>
      </c>
      <c r="I534" s="468">
        <f>IFERROR(SUMIF(Лист1!$A:$A,Лист3!$A534,Лист1!M:M)/$F534,0)</f>
        <v/>
      </c>
      <c r="J534" s="468">
        <f>IFERROR(SUMIF(Лист1!$A:$A,Лист3!$A534,Лист1!N:N)/$F534,0)</f>
        <v/>
      </c>
      <c r="K534" s="468">
        <f>IFERROR(SUMIF(Лист1!$A:$A,Лист3!$A534,Лист1!O:O)/$F534,0)</f>
        <v/>
      </c>
      <c r="L534" s="468">
        <f>IFERROR(SUMIF(Лист1!$A:$A,Лист3!$A534,Лист1!P:P)/$F534,0)</f>
        <v/>
      </c>
    </row>
    <row r="535" customFormat="1" s="144">
      <c r="A535" s="338" t="inlineStr">
        <is>
          <t>E-4KF-135-W15-X00-Y1</t>
        </is>
      </c>
      <c r="B535" s="263" t="inlineStr">
        <is>
          <t>Конфеты "SWEETY" со сливочной начинкой вал 1,5 кг</t>
        </is>
      </c>
      <c r="C535" s="112" t="n">
        <v>1.5</v>
      </c>
      <c r="D535" s="112" t="n"/>
      <c r="E535" s="492" t="inlineStr">
        <is>
          <t>10 месяцев</t>
        </is>
      </c>
      <c r="F535" s="112" t="n">
        <v>144</v>
      </c>
      <c r="G535" s="468">
        <f>IFERROR(SUMIF(Лист1!$A:$A,Лист3!$A535,Лист1!K:K)/$F535,0)</f>
        <v/>
      </c>
      <c r="H535" s="468">
        <f>IFERROR(SUMIF(Лист1!$A:$A,Лист3!$A535,Лист1!L:L)/$F535,0)</f>
        <v/>
      </c>
      <c r="I535" s="468">
        <f>IFERROR(SUMIF(Лист1!$A:$A,Лист3!$A535,Лист1!M:M)/$F535,0)</f>
        <v/>
      </c>
      <c r="J535" s="468">
        <f>IFERROR(SUMIF(Лист1!$A:$A,Лист3!$A535,Лист1!N:N)/$F535,0)</f>
        <v/>
      </c>
      <c r="K535" s="468">
        <f>IFERROR(SUMIF(Лист1!$A:$A,Лист3!$A535,Лист1!O:O)/$F535,0)</f>
        <v/>
      </c>
      <c r="L535" s="468">
        <f>IFERROR(SUMIF(Лист1!$A:$A,Лист3!$A535,Лист1!P:P)/$F535,0)</f>
        <v/>
      </c>
    </row>
    <row r="536" ht="13.5" customFormat="1" customHeight="1" s="144" thickBot="1">
      <c r="A536" s="340" t="n"/>
      <c r="B536" s="315" t="inlineStr">
        <is>
          <t>ВЕРТУШКИ</t>
        </is>
      </c>
      <c r="C536" s="258" t="n"/>
      <c r="D536" s="1062" t="n"/>
      <c r="E536" s="138" t="n"/>
      <c r="F536" s="1062" t="n"/>
      <c r="G536" s="468">
        <f>IFERROR(SUMIF(Лист1!$A:$A,Лист3!$A536,Лист1!K:K)/$F536,0)</f>
        <v/>
      </c>
      <c r="H536" s="468">
        <f>IFERROR(SUMIF(Лист1!$A:$A,Лист3!$A536,Лист1!L:L)/$F536,0)</f>
        <v/>
      </c>
      <c r="I536" s="468">
        <f>IFERROR(SUMIF(Лист1!$A:$A,Лист3!$A536,Лист1!M:M)/$F536,0)</f>
        <v/>
      </c>
      <c r="J536" s="468">
        <f>IFERROR(SUMIF(Лист1!$A:$A,Лист3!$A536,Лист1!N:N)/$F536,0)</f>
        <v/>
      </c>
      <c r="K536" s="468">
        <f>IFERROR(SUMIF(Лист1!$A:$A,Лист3!$A536,Лист1!O:O)/$F536,0)</f>
        <v/>
      </c>
      <c r="L536" s="468">
        <f>IFERROR(SUMIF(Лист1!$A:$A,Лист3!$A536,Лист1!P:P)/$F536,0)</f>
        <v/>
      </c>
    </row>
    <row r="537" ht="13.5" customFormat="1" customHeight="1" s="144" thickBot="1">
      <c r="A537" s="340" t="inlineStr">
        <is>
          <t>E-1BA-781-G40-X00-Y9</t>
        </is>
      </c>
      <c r="B537" s="1033" t="inlineStr">
        <is>
          <t>Вафли декорированные "Вертушки-Веснушки" с молочно-ореховой начинкой ГЛ 400 г  УП9</t>
        </is>
      </c>
      <c r="C537" s="111" t="inlineStr">
        <is>
          <t>400 гр</t>
        </is>
      </c>
      <c r="D537" s="111" t="n">
        <v>9</v>
      </c>
      <c r="E537" s="131" t="inlineStr">
        <is>
          <t>6 месяцев</t>
        </is>
      </c>
      <c r="F537" s="485" t="n">
        <v>64</v>
      </c>
      <c r="G537" s="468">
        <f>IFERROR(SUMIF([4]Лист1!$A:$A,[4]Лист3!$A530,[4]Лист1!K:K)/$F537,0)</f>
        <v/>
      </c>
      <c r="H537" s="468">
        <f>IFERROR(SUMIF([4]Лист1!$A:$A,[4]Лист3!$A530,[4]Лист1!L:L)/$F537,0)</f>
        <v/>
      </c>
      <c r="I537" s="468">
        <f>IFERROR(SUMIF([4]Лист1!$A:$A,[4]Лист3!$A530,[4]Лист1!M:M)/$F537,0)</f>
        <v/>
      </c>
      <c r="J537" s="468">
        <f>IFERROR(SUMIF([4]Лист1!$A:$A,[4]Лист3!$A530,[4]Лист1!N:N)/$F537,0)</f>
        <v/>
      </c>
      <c r="K537" s="468">
        <f>IFERROR(SUMIF([4]Лист1!$A:$A,[4]Лист3!$A530,[4]Лист1!O:O)/$F537,0)</f>
        <v/>
      </c>
      <c r="L537" s="468">
        <f>IFERROR(SUMIF([4]Лист1!$A:$A,[4]Лист3!$A530,[4]Лист1!P:P)/$F537,0)</f>
        <v/>
      </c>
    </row>
    <row r="538" customFormat="1" s="144">
      <c r="A538" s="340" t="inlineStr">
        <is>
          <t>E-1BA-152-G40-X00-Y9</t>
        </is>
      </c>
      <c r="B538" s="264" t="inlineStr">
        <is>
          <t>Вафли декорированные "Вертушки-Веснушки" со вкусом шоколада</t>
        </is>
      </c>
      <c r="C538" s="111" t="inlineStr">
        <is>
          <t>400 гр</t>
        </is>
      </c>
      <c r="D538" s="111" t="n">
        <v>9</v>
      </c>
      <c r="E538" s="131" t="inlineStr">
        <is>
          <t>6 месяцев</t>
        </is>
      </c>
      <c r="F538" s="485" t="n">
        <v>64</v>
      </c>
      <c r="G538" s="468">
        <f>IFERROR(SUMIF(Лист1!$A:$A,Лист3!$A538,Лист1!K:K)/$F538,0)</f>
        <v/>
      </c>
      <c r="H538" s="468">
        <f>IFERROR(SUMIF(Лист1!$A:$A,Лист3!$A538,Лист1!L:L)/$F538,0)</f>
        <v/>
      </c>
      <c r="I538" s="468">
        <f>IFERROR(SUMIF(Лист1!$A:$A,Лист3!$A538,Лист1!M:M)/$F538,0)</f>
        <v/>
      </c>
      <c r="J538" s="468">
        <f>IFERROR(SUMIF(Лист1!$A:$A,Лист3!$A538,Лист1!N:N)/$F538,0)</f>
        <v/>
      </c>
      <c r="K538" s="468">
        <f>IFERROR(SUMIF(Лист1!$A:$A,Лист3!$A538,Лист1!O:O)/$F538,0)</f>
        <v/>
      </c>
      <c r="L538" s="468">
        <f>IFERROR(SUMIF(Лист1!$A:$A,Лист3!$A538,Лист1!P:P)/$F538,0)</f>
        <v/>
      </c>
    </row>
    <row r="539" ht="13.5" customFormat="1" customHeight="1" s="144" thickBot="1">
      <c r="A539" s="340" t="inlineStr">
        <is>
          <t>E-1BA-150-G40-X00-Y9</t>
        </is>
      </c>
      <c r="B539" s="683" t="inlineStr">
        <is>
          <t>Вафли декорированные "Вертушки-Веснушки" со вкусом вареной сгущенки</t>
        </is>
      </c>
      <c r="C539" s="113" t="inlineStr">
        <is>
          <t>400 гр</t>
        </is>
      </c>
      <c r="D539" s="113" t="n">
        <v>9</v>
      </c>
      <c r="E539" s="463" t="inlineStr">
        <is>
          <t>6 месяцев</t>
        </is>
      </c>
      <c r="F539" s="487" t="n">
        <v>64</v>
      </c>
      <c r="G539" s="468">
        <f>IFERROR(SUMIF(Лист1!$A:$A,Лист3!$A539,Лист1!K:K)/$F539,0)</f>
        <v/>
      </c>
      <c r="H539" s="468">
        <f>IFERROR(SUMIF(Лист1!$A:$A,Лист3!$A539,Лист1!L:L)/$F539,0)</f>
        <v/>
      </c>
      <c r="I539" s="468">
        <f>IFERROR(SUMIF(Лист1!$A:$A,Лист3!$A539,Лист1!M:M)/$F539,0)</f>
        <v/>
      </c>
      <c r="J539" s="468">
        <f>IFERROR(SUMIF(Лист1!$A:$A,Лист3!$A539,Лист1!N:N)/$F539,0)</f>
        <v/>
      </c>
      <c r="K539" s="468">
        <f>IFERROR(SUMIF(Лист1!$A:$A,Лист3!$A539,Лист1!O:O)/$F539,0)</f>
        <v/>
      </c>
      <c r="L539" s="468">
        <f>IFERROR(SUMIF(Лист1!$A:$A,Лист3!$A539,Лист1!P:P)/$F539,0)</f>
        <v/>
      </c>
    </row>
    <row r="540" customFormat="1" s="144">
      <c r="A540" s="340" t="n"/>
      <c r="B540" s="854" t="inlineStr">
        <is>
          <t>Q</t>
        </is>
      </c>
      <c r="C540" s="477" t="n"/>
      <c r="D540" s="111" t="n"/>
      <c r="E540" s="111" t="n"/>
      <c r="F540" s="111" t="n"/>
      <c r="G540" s="468">
        <f>IFERROR(SUMIF(Лист1!$A:$A,Лист3!$A540,Лист1!K:K)/$F540,0)</f>
        <v/>
      </c>
      <c r="H540" s="468">
        <f>IFERROR(SUMIF(Лист1!$A:$A,Лист3!$A540,Лист1!L:L)/$F540,0)</f>
        <v/>
      </c>
      <c r="I540" s="468">
        <f>IFERROR(SUMIF(Лист1!$A:$A,Лист3!$A540,Лист1!M:M)/$F540,0)</f>
        <v/>
      </c>
      <c r="J540" s="468">
        <f>IFERROR(SUMIF(Лист1!$A:$A,Лист3!$A540,Лист1!N:N)/$F540,0)</f>
        <v/>
      </c>
      <c r="K540" s="468">
        <f>IFERROR(SUMIF(Лист1!$A:$A,Лист3!$A540,Лист1!O:O)/$F540,0)</f>
        <v/>
      </c>
      <c r="L540" s="468">
        <f>IFERROR(SUMIF(Лист1!$A:$A,Лист3!$A540,Лист1!P:P)/$F540,0)</f>
        <v/>
      </c>
    </row>
    <row r="541" customFormat="1" s="144">
      <c r="A541" s="340" t="inlineStr">
        <is>
          <t>E-4NK-649-K84-X00-Y13</t>
        </is>
      </c>
      <c r="B541" s="856" t="inlineStr">
        <is>
          <t>Q® Набор конфет Коробка 84 г  УП13</t>
        </is>
      </c>
      <c r="C541" s="733" t="inlineStr">
        <is>
          <t>84 г</t>
        </is>
      </c>
      <c r="D541" s="1063" t="n">
        <v>6</v>
      </c>
      <c r="E541" s="536" t="inlineStr">
        <is>
          <t>10 месяцев</t>
        </is>
      </c>
      <c r="F541" s="735" t="n">
        <v>100</v>
      </c>
      <c r="G541" s="468">
        <f>IFERROR(SUMIF(Лист1!$A:$A,Лист3!$A541,Лист1!K:K)/$F541,0)</f>
        <v/>
      </c>
      <c r="H541" s="468">
        <f>IFERROR(SUMIF(Лист1!$A:$A,Лист3!$A541,Лист1!L:L)/$F541,0)</f>
        <v/>
      </c>
      <c r="I541" s="468">
        <f>IFERROR(SUMIF(Лист1!$A:$A,Лист3!$A541,Лист1!M:M)/$F541,0)</f>
        <v/>
      </c>
      <c r="J541" s="468">
        <f>IFERROR(SUMIF(Лист1!$A:$A,Лист3!$A541,Лист1!N:N)/$F541,0)</f>
        <v/>
      </c>
      <c r="K541" s="468">
        <f>IFERROR(SUMIF(Лист1!$A:$A,Лист3!$A541,Лист1!O:O)/$F541,0)</f>
        <v/>
      </c>
      <c r="L541" s="468">
        <f>IFERROR(SUMIF(Лист1!$A:$A,Лист3!$A541,Лист1!P:P)/$F541,0)</f>
        <v/>
      </c>
    </row>
    <row r="542" customFormat="1" s="144">
      <c r="A542" s="340" t="inlineStr">
        <is>
          <t>E-4KF-128-K15-X00-Y6</t>
        </is>
      </c>
      <c r="B542" s="843" t="inlineStr">
        <is>
          <t xml:space="preserve">Конфеты "Q" со сливочной начинкой, миндалем и кокосом коробка </t>
        </is>
      </c>
      <c r="C542" s="733" t="inlineStr">
        <is>
          <t>150 гр</t>
        </is>
      </c>
      <c r="D542" s="1063" t="n">
        <v>6</v>
      </c>
      <c r="E542" s="536" t="inlineStr">
        <is>
          <t>10 месяцев</t>
        </is>
      </c>
      <c r="F542" s="735" t="n">
        <v>144</v>
      </c>
      <c r="G542" s="468">
        <f>IFERROR(SUMIF(Лист1!$A:$A,Лист3!$A542,Лист1!K:K)/$F542,0)</f>
        <v/>
      </c>
      <c r="H542" s="468">
        <f>IFERROR(SUMIF(Лист1!$A:$A,Лист3!$A542,Лист1!L:L)/$F542,0)</f>
        <v/>
      </c>
      <c r="I542" s="468">
        <f>IFERROR(SUMIF(Лист1!$A:$A,Лист3!$A542,Лист1!M:M)/$F542,0)</f>
        <v/>
      </c>
      <c r="J542" s="468">
        <f>IFERROR(SUMIF(Лист1!$A:$A,Лист3!$A542,Лист1!N:N)/$F542,0)</f>
        <v/>
      </c>
      <c r="K542" s="468">
        <f>IFERROR(SUMIF(Лист1!$A:$A,Лист3!$A542,Лист1!O:O)/$F542,0)</f>
        <v/>
      </c>
      <c r="L542" s="468">
        <f>IFERROR(SUMIF(Лист1!$A:$A,Лист3!$A542,Лист1!P:P)/$F542,0)</f>
        <v/>
      </c>
    </row>
    <row r="543" customFormat="1" s="144">
      <c r="A543" s="340" t="inlineStr">
        <is>
          <t>E-4KF-519-K15-X00-Y6</t>
        </is>
      </c>
      <c r="B543" s="736" t="inlineStr">
        <is>
          <t>Конфеты Q® Клубника со Сливками с Миндалем и Кокосом Коробка</t>
        </is>
      </c>
      <c r="C543" s="438" t="inlineStr">
        <is>
          <t>150 гр</t>
        </is>
      </c>
      <c r="D543" s="112" t="n">
        <v>6</v>
      </c>
      <c r="E543" s="492" t="inlineStr">
        <is>
          <t>10 месяцев</t>
        </is>
      </c>
      <c r="F543" s="486" t="n">
        <v>144</v>
      </c>
      <c r="G543" s="468">
        <f>IFERROR(SUMIF(Лист1!$A:$A,Лист3!$A543,Лист1!K:K)/$F543,0)</f>
        <v/>
      </c>
      <c r="H543" s="468">
        <f>IFERROR(SUMIF(Лист1!$A:$A,Лист3!$A543,Лист1!L:L)/$F543,0)</f>
        <v/>
      </c>
      <c r="I543" s="468">
        <f>IFERROR(SUMIF(Лист1!$A:$A,Лист3!$A543,Лист1!M:M)/$F543,0)</f>
        <v/>
      </c>
      <c r="J543" s="468">
        <f>IFERROR(SUMIF(Лист1!$A:$A,Лист3!$A543,Лист1!N:N)/$F543,0)</f>
        <v/>
      </c>
      <c r="K543" s="468">
        <f>IFERROR(SUMIF(Лист1!$A:$A,Лист3!$A543,Лист1!O:O)/$F543,0)</f>
        <v/>
      </c>
      <c r="L543" s="468">
        <f>IFERROR(SUMIF(Лист1!$A:$A,Лист3!$A543,Лист1!P:P)/$F543,0)</f>
        <v/>
      </c>
    </row>
    <row r="544" customFormat="1" s="144">
      <c r="A544" s="340" t="inlineStr">
        <is>
          <t>E-4KF-519-K15-X25-Y6</t>
        </is>
      </c>
      <c r="B544" s="855" t="inlineStr">
        <is>
          <t>Конфеты Q® Клубника со Сливками с Миндалем и Кокосом Коробка 150 г  УП6 НГ</t>
        </is>
      </c>
      <c r="C544" s="733" t="inlineStr">
        <is>
          <t>150 гр</t>
        </is>
      </c>
      <c r="D544" s="1063" t="n">
        <v>6</v>
      </c>
      <c r="E544" s="536" t="inlineStr">
        <is>
          <t>10 месяцев</t>
        </is>
      </c>
      <c r="F544" s="735" t="n">
        <v>144</v>
      </c>
      <c r="G544" s="468">
        <f>IFERROR(SUMIF(Лист1!$A:$A,Лист3!$A544,Лист1!K:K)/$F544,0)</f>
        <v/>
      </c>
      <c r="H544" s="468">
        <f>IFERROR(SUMIF(Лист1!$A:$A,Лист3!$A544,Лист1!L:L)/$F544,0)</f>
        <v/>
      </c>
      <c r="I544" s="468">
        <f>IFERROR(SUMIF(Лист1!$A:$A,Лист3!$A544,Лист1!M:M)/$F544,0)</f>
        <v/>
      </c>
      <c r="J544" s="468">
        <f>IFERROR(SUMIF(Лист1!$A:$A,Лист3!$A544,Лист1!N:N)/$F544,0)</f>
        <v/>
      </c>
      <c r="K544" s="468">
        <f>IFERROR(SUMIF(Лист1!$A:$A,Лист3!$A544,Лист1!O:O)/$F544,0)</f>
        <v/>
      </c>
      <c r="L544" s="468">
        <f>IFERROR(SUMIF(Лист1!$A:$A,Лист3!$A544,Лист1!P:P)/$F544,0)</f>
        <v/>
      </c>
    </row>
    <row r="545" customFormat="1" s="144">
      <c r="A545" s="340" t="inlineStr">
        <is>
          <t>E-4KF-128-K15-X25-Y6</t>
        </is>
      </c>
      <c r="B545" s="855" t="inlineStr">
        <is>
          <t>Конфеты "Q" со сливочной начинкой, миндалем и кокосом Коробка 150 г  УП6 НГ</t>
        </is>
      </c>
      <c r="C545" s="733" t="inlineStr">
        <is>
          <t>150 гр</t>
        </is>
      </c>
      <c r="D545" s="1063" t="n">
        <v>6</v>
      </c>
      <c r="E545" s="536" t="inlineStr">
        <is>
          <t>10 месяцев</t>
        </is>
      </c>
      <c r="F545" s="735" t="n">
        <v>144</v>
      </c>
      <c r="G545" s="468">
        <f>IFERROR(SUMIF(Лист1!$A:$A,Лист3!$A545,Лист1!K:K)/$F545,0)</f>
        <v/>
      </c>
      <c r="H545" s="468">
        <f>IFERROR(SUMIF(Лист1!$A:$A,Лист3!$A545,Лист1!L:L)/$F545,0)</f>
        <v/>
      </c>
      <c r="I545" s="468">
        <f>IFERROR(SUMIF(Лист1!$A:$A,Лист3!$A545,Лист1!M:M)/$F545,0)</f>
        <v/>
      </c>
      <c r="J545" s="468">
        <f>IFERROR(SUMIF(Лист1!$A:$A,Лист3!$A545,Лист1!N:N)/$F545,0)</f>
        <v/>
      </c>
      <c r="K545" s="468">
        <f>IFERROR(SUMIF(Лист1!$A:$A,Лист3!$A545,Лист1!O:O)/$F545,0)</f>
        <v/>
      </c>
      <c r="L545" s="468">
        <f>IFERROR(SUMIF(Лист1!$A:$A,Лист3!$A545,Лист1!P:P)/$F545,0)</f>
        <v/>
      </c>
    </row>
    <row r="546" customFormat="1" s="144">
      <c r="A546" s="340" t="inlineStr">
        <is>
          <t>E-4KF-128-K15-X26-Y6</t>
        </is>
      </c>
      <c r="B546" s="855" t="inlineStr">
        <is>
          <t>Конфеты "Q" со сливочной начинкой, миндалем и кокосом Коробка 150 г  УП6 ВС</t>
        </is>
      </c>
      <c r="C546" s="733" t="inlineStr">
        <is>
          <t>150 гр</t>
        </is>
      </c>
      <c r="D546" s="1063" t="n">
        <v>6</v>
      </c>
      <c r="E546" s="536" t="inlineStr">
        <is>
          <t>10 месяцев</t>
        </is>
      </c>
      <c r="F546" s="735" t="n">
        <v>144</v>
      </c>
      <c r="G546" s="468">
        <f>IFERROR(SUMIF(Лист1!$A:$A,Лист3!$A546,Лист1!K:K)/$F546,0)</f>
        <v/>
      </c>
      <c r="H546" s="468">
        <f>IFERROR(SUMIF(Лист1!$A:$A,Лист3!$A546,Лист1!L:L)/$F546,0)</f>
        <v/>
      </c>
      <c r="I546" s="468">
        <f>IFERROR(SUMIF(Лист1!$A:$A,Лист3!$A546,Лист1!M:M)/$F546,0)</f>
        <v/>
      </c>
      <c r="J546" s="468">
        <f>IFERROR(SUMIF(Лист1!$A:$A,Лист3!$A546,Лист1!N:N)/$F546,0)</f>
        <v/>
      </c>
      <c r="K546" s="468">
        <f>IFERROR(SUMIF(Лист1!$A:$A,Лист3!$A546,Лист1!O:O)/$F546,0)</f>
        <v/>
      </c>
      <c r="L546" s="468">
        <f>IFERROR(SUMIF(Лист1!$A:$A,Лист3!$A546,Лист1!P:P)/$F546,0)</f>
        <v/>
      </c>
    </row>
    <row r="547" ht="13.5" customFormat="1" customHeight="1" s="144" thickBot="1">
      <c r="A547" s="340" t="inlineStr">
        <is>
          <t>E-4KF-519-K15-X26-Y6</t>
        </is>
      </c>
      <c r="B547" s="844" t="inlineStr">
        <is>
          <t>Конфеты Q® Клубника со Сливками с Миндалем и Кокосом Коробка 150 г  УП6 ВС</t>
        </is>
      </c>
      <c r="C547" s="439" t="inlineStr">
        <is>
          <t>150 гр</t>
        </is>
      </c>
      <c r="D547" s="113" t="n">
        <v>6</v>
      </c>
      <c r="E547" s="463" t="inlineStr">
        <is>
          <t>10 месяцев</t>
        </is>
      </c>
      <c r="F547" s="487" t="n">
        <v>144</v>
      </c>
      <c r="G547" s="468">
        <f>IFERROR(SUMIF(Лист1!$A:$A,Лист3!$A547,Лист1!K:K)/$F547,0)</f>
        <v/>
      </c>
      <c r="H547" s="468">
        <f>IFERROR(SUMIF(Лист1!$A:$A,Лист3!$A547,Лист1!L:L)/$F547,0)</f>
        <v/>
      </c>
      <c r="I547" s="468">
        <f>IFERROR(SUMIF(Лист1!$A:$A,Лист3!$A547,Лист1!M:M)/$F547,0)</f>
        <v/>
      </c>
      <c r="J547" s="468">
        <f>IFERROR(SUMIF(Лист1!$A:$A,Лист3!$A547,Лист1!N:N)/$F547,0)</f>
        <v/>
      </c>
      <c r="K547" s="468">
        <f>IFERROR(SUMIF(Лист1!$A:$A,Лист3!$A547,Лист1!O:O)/$F547,0)</f>
        <v/>
      </c>
      <c r="L547" s="468">
        <f>IFERROR(SUMIF(Лист1!$A:$A,Лист3!$A547,Лист1!P:P)/$F547,0)</f>
        <v/>
      </c>
    </row>
    <row r="548" ht="13.5" customFormat="1" customHeight="1" s="144" thickBot="1">
      <c r="A548" s="340" t="n"/>
      <c r="B548" s="315" t="inlineStr">
        <is>
          <t>КСК</t>
        </is>
      </c>
      <c r="C548" s="258" t="n"/>
      <c r="D548" s="1062" t="n"/>
      <c r="E548" s="138" t="n"/>
      <c r="F548" s="1062" t="n"/>
      <c r="G548" s="468">
        <f>IFERROR(SUMIF(Лист1!$A:$A,Лист3!$A548,Лист1!K:K)/$F548,0)</f>
        <v/>
      </c>
      <c r="H548" s="468">
        <f>IFERROR(SUMIF(Лист1!$A:$A,Лист3!$A548,Лист1!L:L)/$F548,0)</f>
        <v/>
      </c>
      <c r="I548" s="468">
        <f>IFERROR(SUMIF(Лист1!$A:$A,Лист3!$A548,Лист1!M:M)/$F548,0)</f>
        <v/>
      </c>
      <c r="J548" s="468">
        <f>IFERROR(SUMIF(Лист1!$A:$A,Лист3!$A548,Лист1!N:N)/$F548,0)</f>
        <v/>
      </c>
      <c r="K548" s="468">
        <f>IFERROR(SUMIF(Лист1!$A:$A,Лист3!$A548,Лист1!O:O)/$F548,0)</f>
        <v/>
      </c>
      <c r="L548" s="468">
        <f>IFERROR(SUMIF(Лист1!$A:$A,Лист3!$A548,Лист1!P:P)/$F548,0)</f>
        <v/>
      </c>
    </row>
    <row r="549" customFormat="1" s="144">
      <c r="A549" s="340" t="inlineStr">
        <is>
          <t>E-4KF-113-F20-X00-Y10</t>
        </is>
      </c>
      <c r="B549" s="264" t="inlineStr">
        <is>
          <t>Конфеты "BON BONEL" пакет флоу-пак 200 г</t>
        </is>
      </c>
      <c r="C549" s="111" t="inlineStr">
        <is>
          <t>200 гр</t>
        </is>
      </c>
      <c r="D549" s="111" t="n">
        <v>10</v>
      </c>
      <c r="E549" s="131" t="inlineStr">
        <is>
          <t>12 месяцев</t>
        </is>
      </c>
      <c r="F549" s="111" t="n">
        <v>105</v>
      </c>
      <c r="G549" s="468">
        <f>IFERROR(SUMIF(Лист1!$A:$A,Лист3!$A549,Лист1!K:K)/$F549,0)</f>
        <v/>
      </c>
      <c r="H549" s="468">
        <f>IFERROR(SUMIF(Лист1!$A:$A,Лист3!$A549,Лист1!L:L)/$F549,0)</f>
        <v/>
      </c>
      <c r="I549" s="468">
        <f>IFERROR(SUMIF(Лист1!$A:$A,Лист3!$A549,Лист1!M:M)/$F549,0)</f>
        <v/>
      </c>
      <c r="J549" s="468">
        <f>IFERROR(SUMIF(Лист1!$A:$A,Лист3!$A549,Лист1!N:N)/$F549,0)</f>
        <v/>
      </c>
      <c r="K549" s="468">
        <f>IFERROR(SUMIF(Лист1!$A:$A,Лист3!$A549,Лист1!O:O)/$F549,0)</f>
        <v/>
      </c>
      <c r="L549" s="468">
        <f>IFERROR(SUMIF(Лист1!$A:$A,Лист3!$A549,Лист1!P:P)/$F549,0)</f>
        <v/>
      </c>
    </row>
    <row r="550" customFormat="1" s="144">
      <c r="A550" s="340" t="inlineStr">
        <is>
          <t>E-4KF-113-F01-X00-Y4</t>
        </is>
      </c>
      <c r="B550" s="678" t="inlineStr">
        <is>
          <t>Конфета "BON BONEL" пакет флоу-пак 1 кг</t>
        </is>
      </c>
      <c r="C550" s="112" t="inlineStr">
        <is>
          <t>4*1</t>
        </is>
      </c>
      <c r="D550" s="112" t="n">
        <v>4</v>
      </c>
      <c r="E550" s="492" t="inlineStr">
        <is>
          <t>10 месяцев</t>
        </is>
      </c>
      <c r="F550" s="112" t="n">
        <v>100</v>
      </c>
      <c r="G550" s="468">
        <f>IFERROR(SUMIF(Лист1!$A:$A,Лист3!$A550,Лист1!K:K)/$F550,0)</f>
        <v/>
      </c>
      <c r="H550" s="468">
        <f>IFERROR(SUMIF(Лист1!$A:$A,Лист3!$A550,Лист1!L:L)/$F550,0)</f>
        <v/>
      </c>
      <c r="I550" s="468">
        <f>IFERROR(SUMIF(Лист1!$A:$A,Лист3!$A550,Лист1!M:M)/$F550,0)</f>
        <v/>
      </c>
      <c r="J550" s="468">
        <f>IFERROR(SUMIF(Лист1!$A:$A,Лист3!$A550,Лист1!N:N)/$F550,0)</f>
        <v/>
      </c>
      <c r="K550" s="468">
        <f>IFERROR(SUMIF(Лист1!$A:$A,Лист3!$A550,Лист1!O:O)/$F550,0)</f>
        <v/>
      </c>
      <c r="L550" s="468">
        <f>IFERROR(SUMIF(Лист1!$A:$A,Лист3!$A550,Лист1!P:P)/$F550,0)</f>
        <v/>
      </c>
    </row>
    <row r="551" customFormat="1" s="144">
      <c r="A551" s="340" t="inlineStr">
        <is>
          <t>E-4KF-187-F01-X00-Y4</t>
        </is>
      </c>
      <c r="B551" s="678" t="inlineStr">
        <is>
          <t>Конфеты "Лаймовое Тру-ля-ля" пакет 1 кг</t>
        </is>
      </c>
      <c r="C551" s="112" t="inlineStr">
        <is>
          <t>4*1</t>
        </is>
      </c>
      <c r="D551" s="112" t="n">
        <v>4</v>
      </c>
      <c r="E551" s="492" t="inlineStr">
        <is>
          <t>10 месяцев</t>
        </is>
      </c>
      <c r="F551" s="112" t="n">
        <v>100</v>
      </c>
      <c r="G551" s="468">
        <f>IFERROR(SUMIF(Лист1!$A:$A,Лист3!$A551,Лист1!K:K)/$F551,0)</f>
        <v/>
      </c>
      <c r="H551" s="468">
        <f>IFERROR(SUMIF(Лист1!$A:$A,Лист3!$A551,Лист1!L:L)/$F551,0)</f>
        <v/>
      </c>
      <c r="I551" s="468">
        <f>IFERROR(SUMIF(Лист1!$A:$A,Лист3!$A551,Лист1!M:M)/$F551,0)</f>
        <v/>
      </c>
      <c r="J551" s="468">
        <f>IFERROR(SUMIF(Лист1!$A:$A,Лист3!$A551,Лист1!N:N)/$F551,0)</f>
        <v/>
      </c>
      <c r="K551" s="468">
        <f>IFERROR(SUMIF(Лист1!$A:$A,Лист3!$A551,Лист1!O:O)/$F551,0)</f>
        <v/>
      </c>
      <c r="L551" s="468">
        <f>IFERROR(SUMIF(Лист1!$A:$A,Лист3!$A551,Лист1!P:P)/$F551,0)</f>
        <v/>
      </c>
    </row>
    <row r="552" customFormat="1" s="144">
      <c r="A552" s="340" t="inlineStr">
        <is>
          <t>E-4KF-427-F01-X00-Y4</t>
        </is>
      </c>
      <c r="B552" s="678" t="inlineStr">
        <is>
          <t>Конфеты "Вишневое Тру-ля-ля" Пакет 1 кг</t>
        </is>
      </c>
      <c r="C552" s="112" t="inlineStr">
        <is>
          <t>4*1</t>
        </is>
      </c>
      <c r="D552" s="112" t="n">
        <v>4</v>
      </c>
      <c r="E552" s="492" t="inlineStr">
        <is>
          <t>10 месяцев</t>
        </is>
      </c>
      <c r="F552" s="112" t="n">
        <v>100</v>
      </c>
      <c r="G552" s="468">
        <f>IFERROR(SUMIF(Лист1!$A:$A,Лист3!$A552,Лист1!K:K)/$F552,0)</f>
        <v/>
      </c>
      <c r="H552" s="468">
        <f>IFERROR(SUMIF(Лист1!$A:$A,Лист3!$A552,Лист1!L:L)/$F552,0)</f>
        <v/>
      </c>
      <c r="I552" s="468">
        <f>IFERROR(SUMIF(Лист1!$A:$A,Лист3!$A552,Лист1!M:M)/$F552,0)</f>
        <v/>
      </c>
      <c r="J552" s="468">
        <f>IFERROR(SUMIF(Лист1!$A:$A,Лист3!$A552,Лист1!N:N)/$F552,0)</f>
        <v/>
      </c>
      <c r="K552" s="468">
        <f>IFERROR(SUMIF(Лист1!$A:$A,Лист3!$A552,Лист1!O:O)/$F552,0)</f>
        <v/>
      </c>
      <c r="L552" s="468">
        <f>IFERROR(SUMIF(Лист1!$A:$A,Лист3!$A552,Лист1!P:P)/$F552,0)</f>
        <v/>
      </c>
    </row>
    <row r="553" customFormat="1" s="144">
      <c r="A553" s="340" t="inlineStr">
        <is>
          <t>E-4KF-578-F50-X00-Y10</t>
        </is>
      </c>
      <c r="B553" s="714" t="inlineStr">
        <is>
          <t xml:space="preserve">Набор конфет "Тру-ля-ля" Пакет 500 г  </t>
        </is>
      </c>
      <c r="C553" s="296" t="inlineStr">
        <is>
          <t>500 гр</t>
        </is>
      </c>
      <c r="D553" s="112" t="n">
        <v>10</v>
      </c>
      <c r="E553" s="492" t="inlineStr">
        <is>
          <t>12 месяцев</t>
        </is>
      </c>
      <c r="F553" s="112" t="n">
        <v>72</v>
      </c>
      <c r="G553" s="468">
        <f>IFERROR(SUMIF(Лист1!$A:$A,Лист3!$A553,Лист1!K:K)/$F553,0)</f>
        <v/>
      </c>
      <c r="H553" s="468">
        <f>IFERROR(SUMIF(Лист1!$A:$A,Лист3!$A553,Лист1!L:L)/$F553,0)</f>
        <v/>
      </c>
      <c r="I553" s="468">
        <f>IFERROR(SUMIF(Лист1!$A:$A,Лист3!$A553,Лист1!M:M)/$F553,0)</f>
        <v/>
      </c>
      <c r="J553" s="468">
        <f>IFERROR(SUMIF(Лист1!$A:$A,Лист3!$A553,Лист1!N:N)/$F553,0)</f>
        <v/>
      </c>
      <c r="K553" s="468">
        <f>IFERROR(SUMIF(Лист1!$A:$A,Лист3!$A553,Лист1!O:O)/$F553,0)</f>
        <v/>
      </c>
      <c r="L553" s="468">
        <f>IFERROR(SUMIF(Лист1!$A:$A,Лист3!$A553,Лист1!P:P)/$F553,0)</f>
        <v/>
      </c>
    </row>
    <row r="554" customFormat="1" s="144">
      <c r="A554" s="340" t="inlineStr">
        <is>
          <t>E-4KF-444-P50-X00-Y10</t>
        </is>
      </c>
      <c r="B554" s="734" t="inlineStr">
        <is>
          <t>Конфеты "НЯМБЕРРИ" со вкусом абрикоса и манго Пакет 500 г  УП10</t>
        </is>
      </c>
      <c r="C554" s="296" t="inlineStr">
        <is>
          <t>500 гр</t>
        </is>
      </c>
      <c r="D554" s="112" t="n">
        <v>10</v>
      </c>
      <c r="E554" s="492" t="inlineStr">
        <is>
          <t>12 месяцев</t>
        </is>
      </c>
      <c r="F554" s="112" t="n">
        <v>72</v>
      </c>
      <c r="G554" s="468">
        <f>IFERROR(SUMIF(Лист1!$A:$A,Лист3!$A554,Лист1!K:K)/$F554,0)</f>
        <v/>
      </c>
      <c r="H554" s="468">
        <f>IFERROR(SUMIF(Лист1!$A:$A,Лист3!$A554,Лист1!L:L)/$F554,0)</f>
        <v/>
      </c>
      <c r="I554" s="468">
        <f>IFERROR(SUMIF(Лист1!$A:$A,Лист3!$A554,Лист1!M:M)/$F554,0)</f>
        <v/>
      </c>
      <c r="J554" s="468">
        <f>IFERROR(SUMIF(Лист1!$A:$A,Лист3!$A554,Лист1!N:N)/$F554,0)</f>
        <v/>
      </c>
      <c r="K554" s="468">
        <f>IFERROR(SUMIF(Лист1!$A:$A,Лист3!$A554,Лист1!O:O)/$F554,0)</f>
        <v/>
      </c>
      <c r="L554" s="468">
        <f>IFERROR(SUMIF(Лист1!$A:$A,Лист3!$A554,Лист1!P:P)/$F554,0)</f>
        <v/>
      </c>
    </row>
    <row r="555" customFormat="1" s="144">
      <c r="A555" s="340" t="inlineStr">
        <is>
          <t>E-4KF-444-F01-X00-Y4</t>
        </is>
      </c>
      <c r="B555" s="678" t="inlineStr">
        <is>
          <t>Конфеты "НЯМБЕРРИ" со вкусом абрикоса и манго Пакет 1 кг  УП4</t>
        </is>
      </c>
      <c r="C555" s="112" t="inlineStr">
        <is>
          <t>4*1</t>
        </is>
      </c>
      <c r="D555" s="112" t="n">
        <v>4</v>
      </c>
      <c r="E555" s="492" t="inlineStr">
        <is>
          <t>10 месяцев</t>
        </is>
      </c>
      <c r="F555" s="112" t="n">
        <v>100</v>
      </c>
      <c r="G555" s="468">
        <f>IFERROR(SUMIF(Лист1!$A:$A,Лист3!$A555,Лист1!K:K)/$F555,0)</f>
        <v/>
      </c>
      <c r="H555" s="468">
        <f>IFERROR(SUMIF(Лист1!$A:$A,Лист3!$A555,Лист1!L:L)/$F555,0)</f>
        <v/>
      </c>
      <c r="I555" s="468">
        <f>IFERROR(SUMIF(Лист1!$A:$A,Лист3!$A555,Лист1!M:M)/$F555,0)</f>
        <v/>
      </c>
      <c r="J555" s="468">
        <f>IFERROR(SUMIF(Лист1!$A:$A,Лист3!$A555,Лист1!N:N)/$F555,0)</f>
        <v/>
      </c>
      <c r="K555" s="468">
        <f>IFERROR(SUMIF(Лист1!$A:$A,Лист3!$A555,Лист1!O:O)/$F555,0)</f>
        <v/>
      </c>
      <c r="L555" s="468">
        <f>IFERROR(SUMIF(Лист1!$A:$A,Лист3!$A555,Лист1!P:P)/$F555,0)</f>
        <v/>
      </c>
    </row>
    <row r="556" customFormat="1" s="144">
      <c r="A556" s="340" t="inlineStr">
        <is>
          <t>E-4KF-444-W40-X00-Y1</t>
        </is>
      </c>
      <c r="B556" s="678" t="inlineStr">
        <is>
          <t>Конфеты НЯМБЕРРИ со вкусом абрикоса и манго вал 4 кг  УП1</t>
        </is>
      </c>
      <c r="C556" s="112" t="n">
        <v>4</v>
      </c>
      <c r="D556" s="112" t="n"/>
      <c r="E556" s="492" t="inlineStr">
        <is>
          <t>12 месяцев</t>
        </is>
      </c>
      <c r="F556" s="112" t="n">
        <v>100</v>
      </c>
      <c r="G556" s="468">
        <f>IFERROR(SUMIF(Лист1!$A:$A,Лист3!$A556,Лист1!K:K)/$F556,0)</f>
        <v/>
      </c>
      <c r="H556" s="468">
        <f>IFERROR(SUMIF(Лист1!$A:$A,Лист3!$A556,Лист1!L:L)/$F556,0)</f>
        <v/>
      </c>
      <c r="I556" s="468">
        <f>IFERROR(SUMIF(Лист1!$A:$A,Лист3!$A556,Лист1!M:M)/$F556,0)</f>
        <v/>
      </c>
      <c r="J556" s="468">
        <f>IFERROR(SUMIF(Лист1!$A:$A,Лист3!$A556,Лист1!N:N)/$F556,0)</f>
        <v/>
      </c>
      <c r="K556" s="468">
        <f>IFERROR(SUMIF(Лист1!$A:$A,Лист3!$A556,Лист1!O:O)/$F556,0)</f>
        <v/>
      </c>
      <c r="L556" s="468">
        <f>IFERROR(SUMIF(Лист1!$A:$A,Лист3!$A556,Лист1!P:P)/$F556,0)</f>
        <v/>
      </c>
    </row>
    <row r="557" customFormat="1" s="144">
      <c r="A557" s="340" t="inlineStr">
        <is>
          <t>E-4KF-167-F20-X00-Y10</t>
        </is>
      </c>
      <c r="B557" s="263" t="inlineStr">
        <is>
          <t>Конфеты "Золушка" пакет 200 г</t>
        </is>
      </c>
      <c r="C557" s="112" t="inlineStr">
        <is>
          <t>200 гр</t>
        </is>
      </c>
      <c r="D557" s="112" t="n">
        <v>10</v>
      </c>
      <c r="E557" s="492" t="inlineStr">
        <is>
          <t>12 месяцев</t>
        </is>
      </c>
      <c r="F557" s="112" t="n">
        <v>105</v>
      </c>
      <c r="G557" s="468">
        <f>IFERROR(SUMIF(Лист1!$A:$A,Лист3!$A557,Лист1!K:K)/$F557,0)</f>
        <v/>
      </c>
      <c r="H557" s="468">
        <f>IFERROR(SUMIF(Лист1!$A:$A,Лист3!$A557,Лист1!L:L)/$F557,0)</f>
        <v/>
      </c>
      <c r="I557" s="468">
        <f>IFERROR(SUMIF(Лист1!$A:$A,Лист3!$A557,Лист1!M:M)/$F557,0)</f>
        <v/>
      </c>
      <c r="J557" s="468">
        <f>IFERROR(SUMIF(Лист1!$A:$A,Лист3!$A557,Лист1!N:N)/$F557,0)</f>
        <v/>
      </c>
      <c r="K557" s="468">
        <f>IFERROR(SUMIF(Лист1!$A:$A,Лист3!$A557,Лист1!O:O)/$F557,0)</f>
        <v/>
      </c>
      <c r="L557" s="468">
        <f>IFERROR(SUMIF(Лист1!$A:$A,Лист3!$A557,Лист1!P:P)/$F557,0)</f>
        <v/>
      </c>
    </row>
    <row r="558" customFormat="1" s="144">
      <c r="A558" s="340" t="inlineStr">
        <is>
          <t>E-4KF-167-P20-X00-Y10</t>
        </is>
      </c>
      <c r="B558" s="263" t="inlineStr">
        <is>
          <t xml:space="preserve">Конфеты "Золушка" Стабило 200 г </t>
        </is>
      </c>
      <c r="C558" s="112" t="inlineStr">
        <is>
          <t>200 гр</t>
        </is>
      </c>
      <c r="D558" s="112" t="n">
        <v>10</v>
      </c>
      <c r="E558" s="492" t="inlineStr">
        <is>
          <t>12 месяцев</t>
        </is>
      </c>
      <c r="F558" s="112" t="n">
        <v>72</v>
      </c>
      <c r="G558" s="468">
        <f>IFERROR(SUMIF(Лист1!$A:$A,Лист3!$A558,Лист1!K:K)/$F558,0)</f>
        <v/>
      </c>
      <c r="H558" s="468">
        <f>IFERROR(SUMIF(Лист1!$A:$A,Лист3!$A558,Лист1!L:L)/$F558,0)</f>
        <v/>
      </c>
      <c r="I558" s="468">
        <f>IFERROR(SUMIF(Лист1!$A:$A,Лист3!$A558,Лист1!M:M)/$F558,0)</f>
        <v/>
      </c>
      <c r="J558" s="468">
        <f>IFERROR(SUMIF(Лист1!$A:$A,Лист3!$A558,Лист1!N:N)/$F558,0)</f>
        <v/>
      </c>
      <c r="K558" s="468">
        <f>IFERROR(SUMIF(Лист1!$A:$A,Лист3!$A558,Лист1!O:O)/$F558,0)</f>
        <v/>
      </c>
      <c r="L558" s="468">
        <f>IFERROR(SUMIF(Лист1!$A:$A,Лист3!$A558,Лист1!P:P)/$F558,0)</f>
        <v/>
      </c>
    </row>
    <row r="559" customFormat="1" s="144">
      <c r="A559" s="340" t="inlineStr">
        <is>
          <t>E-4KF-167-F50-X00-Y10</t>
        </is>
      </c>
      <c r="B559" s="263" t="inlineStr">
        <is>
          <t>Конфеты "Золушка" Пакет 500 г  УП10</t>
        </is>
      </c>
      <c r="C559" s="112" t="inlineStr">
        <is>
          <t>500 г</t>
        </is>
      </c>
      <c r="D559" s="112" t="n">
        <v>10</v>
      </c>
      <c r="E559" s="492" t="inlineStr">
        <is>
          <t>12 месяцев</t>
        </is>
      </c>
      <c r="F559" s="112" t="n">
        <v>72</v>
      </c>
      <c r="G559" s="468">
        <f>IFERROR(SUMIF(Лист1!$A:$A,Лист3!$A559,Лист1!K:K)/$F559,0)</f>
        <v/>
      </c>
      <c r="H559" s="468">
        <f>IFERROR(SUMIF(Лист1!$A:$A,Лист3!$A559,Лист1!L:L)/$F559,0)</f>
        <v/>
      </c>
      <c r="I559" s="468">
        <f>IFERROR(SUMIF(Лист1!$A:$A,Лист3!$A559,Лист1!M:M)/$F559,0)</f>
        <v/>
      </c>
      <c r="J559" s="468">
        <f>IFERROR(SUMIF(Лист1!$A:$A,Лист3!$A559,Лист1!N:N)/$F559,0)</f>
        <v/>
      </c>
      <c r="K559" s="468">
        <f>IFERROR(SUMIF(Лист1!$A:$A,Лист3!$A559,Лист1!O:O)/$F559,0)</f>
        <v/>
      </c>
      <c r="L559" s="468">
        <f>IFERROR(SUMIF(Лист1!$A:$A,Лист3!$A559,Лист1!P:P)/$F559,0)</f>
        <v/>
      </c>
    </row>
    <row r="560" customFormat="1" s="144">
      <c r="A560" s="340" t="inlineStr">
        <is>
          <t>E-4KF-167-F01-X00-Y4</t>
        </is>
      </c>
      <c r="B560" s="263" t="inlineStr">
        <is>
          <t>Конфеты "Золушка" Пакет 1 кг  УП4</t>
        </is>
      </c>
      <c r="C560" s="112" t="inlineStr">
        <is>
          <t>4*1</t>
        </is>
      </c>
      <c r="D560" s="112" t="n">
        <v>4</v>
      </c>
      <c r="E560" s="492" t="inlineStr">
        <is>
          <t>12 месяцев</t>
        </is>
      </c>
      <c r="F560" s="112" t="n">
        <v>100</v>
      </c>
      <c r="G560" s="468">
        <f>IFERROR(SUMIF(Лист1!$A:$A,Лист3!$A560,Лист1!K:K)/$F560,0)</f>
        <v/>
      </c>
      <c r="H560" s="468">
        <f>IFERROR(SUMIF(Лист1!$A:$A,Лист3!$A560,Лист1!L:L)/$F560,0)</f>
        <v/>
      </c>
      <c r="I560" s="468">
        <f>IFERROR(SUMIF(Лист1!$A:$A,Лист3!$A560,Лист1!M:M)/$F560,0)</f>
        <v/>
      </c>
      <c r="J560" s="468">
        <f>IFERROR(SUMIF(Лист1!$A:$A,Лист3!$A560,Лист1!N:N)/$F560,0)</f>
        <v/>
      </c>
      <c r="K560" s="468">
        <f>IFERROR(SUMIF(Лист1!$A:$A,Лист3!$A560,Лист1!O:O)/$F560,0)</f>
        <v/>
      </c>
      <c r="L560" s="468">
        <f>IFERROR(SUMIF(Лист1!$A:$A,Лист3!$A560,Лист1!P:P)/$F560,0)</f>
        <v/>
      </c>
    </row>
    <row r="561" customFormat="1" s="144">
      <c r="A561" s="340" t="inlineStr">
        <is>
          <t>E-4KF-167-W40-X00-Y1</t>
        </is>
      </c>
      <c r="B561" s="263" t="inlineStr">
        <is>
          <t>Конфеты "Золушка" вал 4 кг  УП1</t>
        </is>
      </c>
      <c r="C561" s="112" t="n">
        <v>4</v>
      </c>
      <c r="D561" s="112" t="n"/>
      <c r="E561" s="492" t="inlineStr">
        <is>
          <t>12 месяцев</t>
        </is>
      </c>
      <c r="F561" s="112" t="n">
        <v>100</v>
      </c>
      <c r="G561" s="468">
        <f>IFERROR(SUMIF(Лист1!$A:$A,Лист3!$A561,Лист1!K:K)/$F561,0)</f>
        <v/>
      </c>
      <c r="H561" s="468">
        <f>IFERROR(SUMIF(Лист1!$A:$A,Лист3!$A561,Лист1!L:L)/$F561,0)</f>
        <v/>
      </c>
      <c r="I561" s="468">
        <f>IFERROR(SUMIF(Лист1!$A:$A,Лист3!$A561,Лист1!M:M)/$F561,0)</f>
        <v/>
      </c>
      <c r="J561" s="468">
        <f>IFERROR(SUMIF(Лист1!$A:$A,Лист3!$A561,Лист1!N:N)/$F561,0)</f>
        <v/>
      </c>
      <c r="K561" s="468">
        <f>IFERROR(SUMIF(Лист1!$A:$A,Лист3!$A561,Лист1!O:O)/$F561,0)</f>
        <v/>
      </c>
      <c r="L561" s="468">
        <f>IFERROR(SUMIF(Лист1!$A:$A,Лист3!$A561,Лист1!P:P)/$F561,0)</f>
        <v/>
      </c>
    </row>
    <row r="562" customFormat="1" s="144">
      <c r="A562" s="340" t="inlineStr">
        <is>
          <t>E-4KF-469-F50-X00-Y10</t>
        </is>
      </c>
      <c r="B562" s="263" t="inlineStr">
        <is>
          <t>Конфеты "Доярушка" Пакет 500 г  УП10</t>
        </is>
      </c>
      <c r="C562" s="112" t="inlineStr">
        <is>
          <t>500 г</t>
        </is>
      </c>
      <c r="D562" s="112" t="n">
        <v>10</v>
      </c>
      <c r="E562" s="492" t="inlineStr">
        <is>
          <t>12 месяцев</t>
        </is>
      </c>
      <c r="F562" s="112" t="n">
        <v>72</v>
      </c>
      <c r="G562" s="468">
        <f>IFERROR(SUMIF(Лист1!$A:$A,Лист3!$A562,Лист1!K:K)/$F562,0)</f>
        <v/>
      </c>
      <c r="H562" s="468">
        <f>IFERROR(SUMIF(Лист1!$A:$A,Лист3!$A562,Лист1!L:L)/$F562,0)</f>
        <v/>
      </c>
      <c r="I562" s="468">
        <f>IFERROR(SUMIF(Лист1!$A:$A,Лист3!$A562,Лист1!M:M)/$F562,0)</f>
        <v/>
      </c>
      <c r="J562" s="468">
        <f>IFERROR(SUMIF(Лист1!$A:$A,Лист3!$A562,Лист1!N:N)/$F562,0)</f>
        <v/>
      </c>
      <c r="K562" s="468">
        <f>IFERROR(SUMIF(Лист1!$A:$A,Лист3!$A562,Лист1!O:O)/$F562,0)</f>
        <v/>
      </c>
      <c r="L562" s="468">
        <f>IFERROR(SUMIF(Лист1!$A:$A,Лист3!$A562,Лист1!P:P)/$F562,0)</f>
        <v/>
      </c>
    </row>
    <row r="563" customFormat="1" s="144">
      <c r="A563" s="340" t="inlineStr">
        <is>
          <t>E-4KF-469-F01-X00-Y4</t>
        </is>
      </c>
      <c r="B563" s="263" t="inlineStr">
        <is>
          <t>Конфеты "Доярушка" Пакет 1 кг  УП4</t>
        </is>
      </c>
      <c r="C563" s="112" t="inlineStr">
        <is>
          <t>4*1</t>
        </is>
      </c>
      <c r="D563" s="112" t="n">
        <v>4</v>
      </c>
      <c r="E563" s="492" t="inlineStr">
        <is>
          <t>12 месяцев</t>
        </is>
      </c>
      <c r="F563" s="112" t="n">
        <v>100</v>
      </c>
      <c r="G563" s="468">
        <f>IFERROR(SUMIF(Лист1!$A:$A,Лист3!$A563,Лист1!K:K)/$F563,0)</f>
        <v/>
      </c>
      <c r="H563" s="468">
        <f>IFERROR(SUMIF(Лист1!$A:$A,Лист3!$A563,Лист1!L:L)/$F563,0)</f>
        <v/>
      </c>
      <c r="I563" s="468">
        <f>IFERROR(SUMIF(Лист1!$A:$A,Лист3!$A563,Лист1!M:M)/$F563,0)</f>
        <v/>
      </c>
      <c r="J563" s="468">
        <f>IFERROR(SUMIF(Лист1!$A:$A,Лист3!$A563,Лист1!N:N)/$F563,0)</f>
        <v/>
      </c>
      <c r="K563" s="468">
        <f>IFERROR(SUMIF(Лист1!$A:$A,Лист3!$A563,Лист1!O:O)/$F563,0)</f>
        <v/>
      </c>
      <c r="L563" s="468">
        <f>IFERROR(SUMIF(Лист1!$A:$A,Лист3!$A563,Лист1!P:P)/$F563,0)</f>
        <v/>
      </c>
    </row>
    <row r="564" customFormat="1" s="144">
      <c r="A564" s="340" t="inlineStr">
        <is>
          <t>E-4KF-469-W40-X00-Y1</t>
        </is>
      </c>
      <c r="B564" s="263" t="inlineStr">
        <is>
          <t>Конфеты "Доярушка" вал 4 кг  УП1</t>
        </is>
      </c>
      <c r="C564" s="112" t="n">
        <v>4</v>
      </c>
      <c r="D564" s="112" t="n"/>
      <c r="E564" s="492" t="inlineStr">
        <is>
          <t>12 месяцев</t>
        </is>
      </c>
      <c r="F564" s="112" t="n">
        <v>100</v>
      </c>
      <c r="G564" s="468">
        <f>IFERROR(SUMIF(Лист1!$A:$A,Лист3!$A564,Лист1!K:K)/$F564,0)</f>
        <v/>
      </c>
      <c r="H564" s="468">
        <f>IFERROR(SUMIF(Лист1!$A:$A,Лист3!$A564,Лист1!L:L)/$F564,0)</f>
        <v/>
      </c>
      <c r="I564" s="468">
        <f>IFERROR(SUMIF(Лист1!$A:$A,Лист3!$A564,Лист1!M:M)/$F564,0)</f>
        <v/>
      </c>
      <c r="J564" s="468">
        <f>IFERROR(SUMIF(Лист1!$A:$A,Лист3!$A564,Лист1!N:N)/$F564,0)</f>
        <v/>
      </c>
      <c r="K564" s="468">
        <f>IFERROR(SUMIF(Лист1!$A:$A,Лист3!$A564,Лист1!O:O)/$F564,0)</f>
        <v/>
      </c>
      <c r="L564" s="468">
        <f>IFERROR(SUMIF(Лист1!$A:$A,Лист3!$A564,Лист1!P:P)/$F564,0)</f>
        <v/>
      </c>
    </row>
    <row r="565" customFormat="1" s="144">
      <c r="A565" s="340" t="inlineStr">
        <is>
          <t>E-4KF-773-P00-X00-Y4</t>
        </is>
      </c>
      <c r="B565" s="263" t="inlineStr">
        <is>
          <t>СЛАДА® Конфеты с ирисо-сливочным вкусом Пакет 1 кг  УП4</t>
        </is>
      </c>
      <c r="C565" s="112" t="inlineStr">
        <is>
          <t>4*1</t>
        </is>
      </c>
      <c r="D565" s="112" t="n">
        <v>4</v>
      </c>
      <c r="E565" s="492" t="inlineStr">
        <is>
          <t>12 месяцев</t>
        </is>
      </c>
      <c r="F565" s="112" t="n">
        <v>100</v>
      </c>
      <c r="G565" s="468">
        <f>IFERROR(SUMIF(Лист1!$A:$A,Лист3!$A565,Лист1!K:K)/$F565,0)</f>
        <v/>
      </c>
      <c r="H565" s="468">
        <f>IFERROR(SUMIF(Лист1!$A:$A,Лист3!$A565,Лист1!L:L)/$F565,0)</f>
        <v/>
      </c>
      <c r="I565" s="468">
        <f>IFERROR(SUMIF(Лист1!$A:$A,Лист3!$A565,Лист1!M:M)/$F565,0)</f>
        <v/>
      </c>
      <c r="J565" s="468">
        <f>IFERROR(SUMIF(Лист1!$A:$A,Лист3!$A565,Лист1!N:N)/$F565,0)</f>
        <v/>
      </c>
      <c r="K565" s="468">
        <f>IFERROR(SUMIF(Лист1!$A:$A,Лист3!$A565,Лист1!O:O)/$F565,0)</f>
        <v/>
      </c>
      <c r="L565" s="468">
        <f>IFERROR(SUMIF(Лист1!$A:$A,Лист3!$A565,Лист1!P:P)/$F565,0)</f>
        <v/>
      </c>
    </row>
    <row r="566" customFormat="1" s="144">
      <c r="A566" s="340" t="inlineStr">
        <is>
          <t>E-4KF-773-W40-X00-Y1</t>
        </is>
      </c>
      <c r="B566" s="263" t="inlineStr">
        <is>
          <t>СЛАДА® Конфеты с ирисо-сливочным вкусом вал 4 кг  УП1*</t>
        </is>
      </c>
      <c r="C566" s="112" t="n">
        <v>4</v>
      </c>
      <c r="D566" s="112" t="n"/>
      <c r="E566" s="492" t="inlineStr">
        <is>
          <t>12 месяцев</t>
        </is>
      </c>
      <c r="F566" s="112" t="n">
        <v>100</v>
      </c>
      <c r="G566" s="468">
        <f>IFERROR(SUMIF(Лист1!$A:$A,Лист3!$A566,Лист1!K:K)/$F566,0)</f>
        <v/>
      </c>
      <c r="H566" s="468">
        <f>IFERROR(SUMIF(Лист1!$A:$A,Лист3!$A566,Лист1!L:L)/$F566,0)</f>
        <v/>
      </c>
      <c r="I566" s="468">
        <f>IFERROR(SUMIF(Лист1!$A:$A,Лист3!$A566,Лист1!M:M)/$F566,0)</f>
        <v/>
      </c>
      <c r="J566" s="468">
        <f>IFERROR(SUMIF(Лист1!$A:$A,Лист3!$A566,Лист1!N:N)/$F566,0)</f>
        <v/>
      </c>
      <c r="K566" s="468">
        <f>IFERROR(SUMIF(Лист1!$A:$A,Лист3!$A566,Лист1!O:O)/$F566,0)</f>
        <v/>
      </c>
      <c r="L566" s="468">
        <f>IFERROR(SUMIF(Лист1!$A:$A,Лист3!$A566,Лист1!P:P)/$F566,0)</f>
        <v/>
      </c>
    </row>
    <row r="567" customFormat="1" s="144">
      <c r="A567" s="340" t="inlineStr">
        <is>
          <t>E-4KF-204-F50-X00-Y10</t>
        </is>
      </c>
      <c r="B567" s="678" t="inlineStr">
        <is>
          <t xml:space="preserve">Конфеты глазированные "Руа" </t>
        </is>
      </c>
      <c r="C567" s="112" t="inlineStr">
        <is>
          <t>500 г</t>
        </is>
      </c>
      <c r="D567" s="112" t="n">
        <v>10</v>
      </c>
      <c r="E567" s="492" t="inlineStr">
        <is>
          <t>12 месяцев</t>
        </is>
      </c>
      <c r="F567" s="112" t="n">
        <v>72</v>
      </c>
      <c r="G567" s="468">
        <f>IFERROR(SUMIF(Лист1!$A:$A,Лист3!$A567,Лист1!K:K)/$F567,0)</f>
        <v/>
      </c>
      <c r="H567" s="468">
        <f>IFERROR(SUMIF(Лист1!$A:$A,Лист3!$A567,Лист1!L:L)/$F567,0)</f>
        <v/>
      </c>
      <c r="I567" s="468">
        <f>IFERROR(SUMIF(Лист1!$A:$A,Лист3!$A567,Лист1!M:M)/$F567,0)</f>
        <v/>
      </c>
      <c r="J567" s="468">
        <f>IFERROR(SUMIF(Лист1!$A:$A,Лист3!$A567,Лист1!N:N)/$F567,0)</f>
        <v/>
      </c>
      <c r="K567" s="468">
        <f>IFERROR(SUMIF(Лист1!$A:$A,Лист3!$A567,Лист1!O:O)/$F567,0)</f>
        <v/>
      </c>
      <c r="L567" s="468">
        <f>IFERROR(SUMIF(Лист1!$A:$A,Лист3!$A567,Лист1!P:P)/$F567,0)</f>
        <v/>
      </c>
    </row>
    <row r="568" customFormat="1" s="144">
      <c r="A568" s="340" t="inlineStr">
        <is>
          <t>E-4KF-204-W40-X00-Y1</t>
        </is>
      </c>
      <c r="B568" s="678" t="inlineStr">
        <is>
          <t>Конфеты "Руа" вал 4 кг  УП1</t>
        </is>
      </c>
      <c r="C568" s="112" t="n">
        <v>4</v>
      </c>
      <c r="D568" s="112" t="n"/>
      <c r="E568" s="492" t="inlineStr">
        <is>
          <t>12 месяцев</t>
        </is>
      </c>
      <c r="F568" s="112" t="n">
        <v>100</v>
      </c>
      <c r="G568" s="468">
        <f>IFERROR(SUMIF(Лист1!$A:$A,Лист3!$A568,Лист1!K:K)/$F568,0)</f>
        <v/>
      </c>
      <c r="H568" s="468">
        <f>IFERROR(SUMIF(Лист1!$A:$A,Лист3!$A568,Лист1!L:L)/$F568,0)</f>
        <v/>
      </c>
      <c r="I568" s="468">
        <f>IFERROR(SUMIF(Лист1!$A:$A,Лист3!$A568,Лист1!M:M)/$F568,0)</f>
        <v/>
      </c>
      <c r="J568" s="468">
        <f>IFERROR(SUMIF(Лист1!$A:$A,Лист3!$A568,Лист1!N:N)/$F568,0)</f>
        <v/>
      </c>
      <c r="K568" s="468">
        <f>IFERROR(SUMIF(Лист1!$A:$A,Лист3!$A568,Лист1!O:O)/$F568,0)</f>
        <v/>
      </c>
      <c r="L568" s="468">
        <f>IFERROR(SUMIF(Лист1!$A:$A,Лист3!$A568,Лист1!P:P)/$F568,0)</f>
        <v/>
      </c>
    </row>
    <row r="569" customFormat="1" s="144">
      <c r="A569" s="340" t="inlineStr">
        <is>
          <t>E-4KF-161-W40-X21-Y1</t>
        </is>
      </c>
      <c r="B569" s="684" t="inlineStr">
        <is>
          <t>Конфеты "Дольче Мио"</t>
        </is>
      </c>
      <c r="C569" s="565" t="inlineStr">
        <is>
          <t>4*1</t>
        </is>
      </c>
      <c r="D569" s="565" t="n">
        <v>4</v>
      </c>
      <c r="E569" s="566" t="inlineStr">
        <is>
          <t>10 месяцев</t>
        </is>
      </c>
      <c r="F569" s="565" t="n">
        <v>100</v>
      </c>
      <c r="G569" s="468">
        <f>IFERROR(SUMIF(Лист1!$A:$A,Лист3!$A569,Лист1!K:K)/$F569,0)</f>
        <v/>
      </c>
      <c r="H569" s="468">
        <f>IFERROR(SUMIF(Лист1!$A:$A,Лист3!$A569,Лист1!L:L)/$F569,0)</f>
        <v/>
      </c>
      <c r="I569" s="468">
        <f>IFERROR(SUMIF(Лист1!$A:$A,Лист3!$A569,Лист1!M:M)/$F569,0)</f>
        <v/>
      </c>
      <c r="J569" s="468">
        <f>IFERROR(SUMIF(Лист1!$A:$A,Лист3!$A569,Лист1!N:N)/$F569,0)</f>
        <v/>
      </c>
      <c r="K569" s="468">
        <f>IFERROR(SUMIF(Лист1!$A:$A,Лист3!$A569,Лист1!O:O)/$F569,0)</f>
        <v/>
      </c>
      <c r="L569" s="468">
        <f>IFERROR(SUMIF(Лист1!$A:$A,Лист3!$A569,Лист1!P:P)/$F569,0)</f>
        <v/>
      </c>
    </row>
    <row r="570" customFormat="1" s="144">
      <c r="A570" s="340" t="inlineStr">
        <is>
          <t>E-4KF-161-W45-X00-Y45</t>
        </is>
      </c>
      <c r="B570" s="684" t="inlineStr">
        <is>
          <t>Конфеты "Дольче Мио"</t>
        </is>
      </c>
      <c r="C570" s="638" t="inlineStr">
        <is>
          <t>4,5 кг</t>
        </is>
      </c>
      <c r="D570" s="638" t="n"/>
      <c r="E570" s="638" t="inlineStr">
        <is>
          <t>12 месяцев</t>
        </is>
      </c>
      <c r="F570" s="638" t="n">
        <v>96</v>
      </c>
      <c r="G570" s="468">
        <f>IFERROR(SUMIF(Лист1!$A:$A,Лист3!$A570,Лист1!K:K)/$F570,0)</f>
        <v/>
      </c>
      <c r="H570" s="468">
        <f>IFERROR(SUMIF(Лист1!$A:$A,Лист3!$A570,Лист1!L:L)/$F570,0)</f>
        <v/>
      </c>
      <c r="I570" s="468">
        <f>IFERROR(SUMIF(Лист1!$A:$A,Лист3!$A570,Лист1!M:M)/$F570,0)</f>
        <v/>
      </c>
      <c r="J570" s="468">
        <f>IFERROR(SUMIF(Лист1!$A:$A,Лист3!$A570,Лист1!N:N)/$F570,0)</f>
        <v/>
      </c>
      <c r="K570" s="468">
        <f>IFERROR(SUMIF(Лист1!$A:$A,Лист3!$A570,Лист1!O:O)/$F570,0)</f>
        <v/>
      </c>
      <c r="L570" s="468">
        <f>IFERROR(SUMIF(Лист1!$A:$A,Лист3!$A570,Лист1!P:P)/$F570,0)</f>
        <v/>
      </c>
    </row>
    <row r="571" customFormat="1" s="144">
      <c r="A571" s="340" t="inlineStr">
        <is>
          <t>E-4KF-361-W45-X00-Y1</t>
        </is>
      </c>
      <c r="B571" s="685" t="inlineStr">
        <is>
          <t>Конфеты "Дольче Мио" с молоком вал 4,5 кг</t>
        </is>
      </c>
      <c r="C571" s="296" t="inlineStr">
        <is>
          <t>4,5 кг</t>
        </is>
      </c>
      <c r="D571" s="296" t="n"/>
      <c r="E571" s="296" t="inlineStr">
        <is>
          <t>12 месяцев</t>
        </is>
      </c>
      <c r="F571" s="112" t="n">
        <v>96</v>
      </c>
      <c r="G571" s="468">
        <f>IFERROR(SUMIF(Лист1!$A:$A,Лист3!$A571,Лист1!K:K)/$F571,0)</f>
        <v/>
      </c>
      <c r="H571" s="468">
        <f>IFERROR(SUMIF(Лист1!$A:$A,Лист3!$A571,Лист1!L:L)/$F571,0)</f>
        <v/>
      </c>
      <c r="I571" s="468">
        <f>IFERROR(SUMIF(Лист1!$A:$A,Лист3!$A571,Лист1!M:M)/$F571,0)</f>
        <v/>
      </c>
      <c r="J571" s="468">
        <f>IFERROR(SUMIF(Лист1!$A:$A,Лист3!$A571,Лист1!N:N)/$F571,0)</f>
        <v/>
      </c>
      <c r="K571" s="468">
        <f>IFERROR(SUMIF(Лист1!$A:$A,Лист3!$A571,Лист1!O:O)/$F571,0)</f>
        <v/>
      </c>
      <c r="L571" s="468">
        <f>IFERROR(SUMIF(Лист1!$A:$A,Лист3!$A571,Лист1!P:P)/$F571,0)</f>
        <v/>
      </c>
    </row>
    <row r="572" customFormat="1" s="144">
      <c r="A572" s="340" t="inlineStr">
        <is>
          <t>E-4KF-361-P50-X00-Y12</t>
        </is>
      </c>
      <c r="B572" s="685" t="inlineStr">
        <is>
          <t>Конфеты "Дольче Мио" с молоком пакет 0,5 кг</t>
        </is>
      </c>
      <c r="C572" s="296" t="inlineStr">
        <is>
          <t>500 гр</t>
        </is>
      </c>
      <c r="D572" s="296" t="n">
        <v>12</v>
      </c>
      <c r="E572" s="296" t="inlineStr">
        <is>
          <t>12 месяцев</t>
        </is>
      </c>
      <c r="F572" s="296" t="n">
        <v>72</v>
      </c>
      <c r="G572" s="468">
        <f>IFERROR(SUMIF(Лист1!$A:$A,Лист3!$A572,Лист1!K:K)/$F572,0)</f>
        <v/>
      </c>
      <c r="H572" s="468">
        <f>IFERROR(SUMIF(Лист1!$A:$A,Лист3!$A572,Лист1!L:L)/$F572,0)</f>
        <v/>
      </c>
      <c r="I572" s="468">
        <f>IFERROR(SUMIF(Лист1!$A:$A,Лист3!$A572,Лист1!M:M)/$F572,0)</f>
        <v/>
      </c>
      <c r="J572" s="468">
        <f>IFERROR(SUMIF(Лист1!$A:$A,Лист3!$A572,Лист1!N:N)/$F572,0)</f>
        <v/>
      </c>
      <c r="K572" s="468">
        <f>IFERROR(SUMIF(Лист1!$A:$A,Лист3!$A572,Лист1!O:O)/$F572,0)</f>
        <v/>
      </c>
      <c r="L572" s="468">
        <f>IFERROR(SUMIF(Лист1!$A:$A,Лист3!$A572,Лист1!P:P)/$F572,0)</f>
        <v/>
      </c>
    </row>
    <row r="573" customFormat="1" s="144">
      <c r="A573" s="340" t="inlineStr">
        <is>
          <t>E-4KF-363-W45-X00-Y1</t>
        </is>
      </c>
      <c r="B573" s="685" t="inlineStr">
        <is>
          <t xml:space="preserve">Конфеты "Дольче Мио" со вкусом апельсина вал 4,5 кг </t>
        </is>
      </c>
      <c r="C573" s="296" t="inlineStr">
        <is>
          <t>4,5 кг</t>
        </is>
      </c>
      <c r="D573" s="296" t="n"/>
      <c r="E573" s="296" t="inlineStr">
        <is>
          <t>12 месяцев</t>
        </is>
      </c>
      <c r="F573" s="112" t="n">
        <v>96</v>
      </c>
      <c r="G573" s="468">
        <f>IFERROR(SUMIF(Лист1!$A:$A,Лист3!$A573,Лист1!K:K)/$F573,0)</f>
        <v/>
      </c>
      <c r="H573" s="468">
        <f>IFERROR(SUMIF(Лист1!$A:$A,Лист3!$A573,Лист1!L:L)/$F573,0)</f>
        <v/>
      </c>
      <c r="I573" s="468">
        <f>IFERROR(SUMIF(Лист1!$A:$A,Лист3!$A573,Лист1!M:M)/$F573,0)</f>
        <v/>
      </c>
      <c r="J573" s="468">
        <f>IFERROR(SUMIF(Лист1!$A:$A,Лист3!$A573,Лист1!N:N)/$F573,0)</f>
        <v/>
      </c>
      <c r="K573" s="468">
        <f>IFERROR(SUMIF(Лист1!$A:$A,Лист3!$A573,Лист1!O:O)/$F573,0)</f>
        <v/>
      </c>
      <c r="L573" s="468">
        <f>IFERROR(SUMIF(Лист1!$A:$A,Лист3!$A573,Лист1!P:P)/$F573,0)</f>
        <v/>
      </c>
    </row>
    <row r="574" customFormat="1" s="144">
      <c r="A574" s="340" t="inlineStr">
        <is>
          <t>E-4KF-363-P50-X00-Y12</t>
        </is>
      </c>
      <c r="B574" s="685" t="inlineStr">
        <is>
          <t>Конфеты "Дольче Мио" со вкусом апельсина пакет 0,5 кг</t>
        </is>
      </c>
      <c r="C574" s="296" t="inlineStr">
        <is>
          <t>500 гр</t>
        </is>
      </c>
      <c r="D574" s="296" t="n">
        <v>12</v>
      </c>
      <c r="E574" s="296" t="inlineStr">
        <is>
          <t>12 месяцев</t>
        </is>
      </c>
      <c r="F574" s="296" t="n">
        <v>72</v>
      </c>
      <c r="G574" s="468">
        <f>IFERROR(SUMIF(Лист1!$A:$A,Лист3!$A574,Лист1!K:K)/$F574,0)</f>
        <v/>
      </c>
      <c r="H574" s="468">
        <f>IFERROR(SUMIF(Лист1!$A:$A,Лист3!$A574,Лист1!L:L)/$F574,0)</f>
        <v/>
      </c>
      <c r="I574" s="468">
        <f>IFERROR(SUMIF(Лист1!$A:$A,Лист3!$A574,Лист1!M:M)/$F574,0)</f>
        <v/>
      </c>
      <c r="J574" s="468">
        <f>IFERROR(SUMIF(Лист1!$A:$A,Лист3!$A574,Лист1!N:N)/$F574,0)</f>
        <v/>
      </c>
      <c r="K574" s="468">
        <f>IFERROR(SUMIF(Лист1!$A:$A,Лист3!$A574,Лист1!O:O)/$F574,0)</f>
        <v/>
      </c>
      <c r="L574" s="468">
        <f>IFERROR(SUMIF(Лист1!$A:$A,Лист3!$A574,Лист1!P:P)/$F574,0)</f>
        <v/>
      </c>
    </row>
    <row r="575" customFormat="1" s="144">
      <c r="A575" s="340" t="inlineStr">
        <is>
          <t>E-4KF-362-W45-X00-Y1</t>
        </is>
      </c>
      <c r="B575" s="685" t="inlineStr">
        <is>
          <t>Конфеты "Дольче Мио" со вкусом арахиса вал 4,5 кг</t>
        </is>
      </c>
      <c r="C575" s="296" t="inlineStr">
        <is>
          <t>4,5 кг</t>
        </is>
      </c>
      <c r="D575" s="296" t="n"/>
      <c r="E575" s="296" t="inlineStr">
        <is>
          <t>12 месяцев</t>
        </is>
      </c>
      <c r="F575" s="112" t="n">
        <v>96</v>
      </c>
      <c r="G575" s="468">
        <f>IFERROR(SUMIF(Лист1!$A:$A,Лист3!$A575,Лист1!K:K)/$F575,0)</f>
        <v/>
      </c>
      <c r="H575" s="468">
        <f>IFERROR(SUMIF(Лист1!$A:$A,Лист3!$A575,Лист1!L:L)/$F575,0)</f>
        <v/>
      </c>
      <c r="I575" s="468">
        <f>IFERROR(SUMIF(Лист1!$A:$A,Лист3!$A575,Лист1!M:M)/$F575,0)</f>
        <v/>
      </c>
      <c r="J575" s="468">
        <f>IFERROR(SUMIF(Лист1!$A:$A,Лист3!$A575,Лист1!N:N)/$F575,0)</f>
        <v/>
      </c>
      <c r="K575" s="468">
        <f>IFERROR(SUMIF(Лист1!$A:$A,Лист3!$A575,Лист1!O:O)/$F575,0)</f>
        <v/>
      </c>
      <c r="L575" s="468">
        <f>IFERROR(SUMIF(Лист1!$A:$A,Лист3!$A575,Лист1!P:P)/$F575,0)</f>
        <v/>
      </c>
    </row>
    <row r="576" customFormat="1" s="144">
      <c r="A576" s="340" t="inlineStr">
        <is>
          <t>E-4KF-362-P50-X00-Y12</t>
        </is>
      </c>
      <c r="B576" s="685" t="inlineStr">
        <is>
          <t>Конфеты "Дольче Мио" со вкусом арахиса пакет 0,5 кг</t>
        </is>
      </c>
      <c r="C576" s="296" t="inlineStr">
        <is>
          <t>500 гр</t>
        </is>
      </c>
      <c r="D576" s="296" t="n">
        <v>12</v>
      </c>
      <c r="E576" s="296" t="inlineStr">
        <is>
          <t>12 месяцев</t>
        </is>
      </c>
      <c r="F576" s="296" t="n">
        <v>72</v>
      </c>
      <c r="G576" s="468">
        <f>IFERROR(SUMIF(Лист1!$A:$A,Лист3!$A576,Лист1!K:K)/$F576,0)</f>
        <v/>
      </c>
      <c r="H576" s="468">
        <f>IFERROR(SUMIF(Лист1!$A:$A,Лист3!$A576,Лист1!L:L)/$F576,0)</f>
        <v/>
      </c>
      <c r="I576" s="468">
        <f>IFERROR(SUMIF(Лист1!$A:$A,Лист3!$A576,Лист1!M:M)/$F576,0)</f>
        <v/>
      </c>
      <c r="J576" s="468">
        <f>IFERROR(SUMIF(Лист1!$A:$A,Лист3!$A576,Лист1!N:N)/$F576,0)</f>
        <v/>
      </c>
      <c r="K576" s="468">
        <f>IFERROR(SUMIF(Лист1!$A:$A,Лист3!$A576,Лист1!O:O)/$F576,0)</f>
        <v/>
      </c>
      <c r="L576" s="468">
        <f>IFERROR(SUMIF(Лист1!$A:$A,Лист3!$A576,Лист1!P:P)/$F576,0)</f>
        <v/>
      </c>
    </row>
    <row r="577" customFormat="1" s="144">
      <c r="A577" s="340" t="inlineStr">
        <is>
          <t>E-4KF-360-W45-X00-Y1</t>
        </is>
      </c>
      <c r="B577" s="685" t="inlineStr">
        <is>
          <t>Конфеты "Дольче Мио" со вкусом фундука вал 4,5 кг</t>
        </is>
      </c>
      <c r="C577" s="296" t="inlineStr">
        <is>
          <t>4,5 кг</t>
        </is>
      </c>
      <c r="D577" s="296" t="n"/>
      <c r="E577" s="296" t="inlineStr">
        <is>
          <t>12 месяцев</t>
        </is>
      </c>
      <c r="F577" s="112" t="n">
        <v>96</v>
      </c>
      <c r="G577" s="468">
        <f>IFERROR(SUMIF(Лист1!$A:$A,Лист3!$A577,Лист1!K:K)/$F577,0)</f>
        <v/>
      </c>
      <c r="H577" s="468">
        <f>IFERROR(SUMIF(Лист1!$A:$A,Лист3!$A577,Лист1!L:L)/$F577,0)</f>
        <v/>
      </c>
      <c r="I577" s="468">
        <f>IFERROR(SUMIF(Лист1!$A:$A,Лист3!$A577,Лист1!M:M)/$F577,0)</f>
        <v/>
      </c>
      <c r="J577" s="468">
        <f>IFERROR(SUMIF(Лист1!$A:$A,Лист3!$A577,Лист1!N:N)/$F577,0)</f>
        <v/>
      </c>
      <c r="K577" s="468">
        <f>IFERROR(SUMIF(Лист1!$A:$A,Лист3!$A577,Лист1!O:O)/$F577,0)</f>
        <v/>
      </c>
      <c r="L577" s="468">
        <f>IFERROR(SUMIF(Лист1!$A:$A,Лист3!$A577,Лист1!P:P)/$F577,0)</f>
        <v/>
      </c>
    </row>
    <row r="578" customFormat="1" s="144">
      <c r="A578" s="340" t="inlineStr">
        <is>
          <t>E-4KF-360-P50-X00-Y12</t>
        </is>
      </c>
      <c r="B578" s="685" t="inlineStr">
        <is>
          <t>Конфеты "Дольче Мио" со вкусом фундука пакет 0,5 кг</t>
        </is>
      </c>
      <c r="C578" s="296" t="inlineStr">
        <is>
          <t>500 гр</t>
        </is>
      </c>
      <c r="D578" s="296" t="n">
        <v>12</v>
      </c>
      <c r="E578" s="296" t="inlineStr">
        <is>
          <t>12 месяцев</t>
        </is>
      </c>
      <c r="F578" s="296" t="n">
        <v>72</v>
      </c>
      <c r="G578" s="468">
        <f>IFERROR(SUMIF(Лист1!$A:$A,Лист3!$A578,Лист1!K:K)/$F578,0)</f>
        <v/>
      </c>
      <c r="H578" s="468">
        <f>IFERROR(SUMIF(Лист1!$A:$A,Лист3!$A578,Лист1!L:L)/$F578,0)</f>
        <v/>
      </c>
      <c r="I578" s="468">
        <f>IFERROR(SUMIF(Лист1!$A:$A,Лист3!$A578,Лист1!M:M)/$F578,0)</f>
        <v/>
      </c>
      <c r="J578" s="468">
        <f>IFERROR(SUMIF(Лист1!$A:$A,Лист3!$A578,Лист1!N:N)/$F578,0)</f>
        <v/>
      </c>
      <c r="K578" s="468">
        <f>IFERROR(SUMIF(Лист1!$A:$A,Лист3!$A578,Лист1!O:O)/$F578,0)</f>
        <v/>
      </c>
      <c r="L578" s="468">
        <f>IFERROR(SUMIF(Лист1!$A:$A,Лист3!$A578,Лист1!P:P)/$F578,0)</f>
        <v/>
      </c>
    </row>
    <row r="579" customFormat="1" s="144">
      <c r="A579" s="340" t="inlineStr">
        <is>
          <t>E-4KF-359-W45-X00-Y1</t>
        </is>
      </c>
      <c r="B579" s="685" t="inlineStr">
        <is>
          <t>Конфеты "Дольче Мио" со вкусом шоколада вал 4,5 кг</t>
        </is>
      </c>
      <c r="C579" s="296" t="inlineStr">
        <is>
          <t>4,5 кг</t>
        </is>
      </c>
      <c r="D579" s="296" t="n"/>
      <c r="E579" s="296" t="inlineStr">
        <is>
          <t>12 месяцев</t>
        </is>
      </c>
      <c r="F579" s="112" t="n">
        <v>96</v>
      </c>
      <c r="G579" s="468">
        <f>IFERROR(SUMIF(Лист1!$A:$A,Лист3!$A579,Лист1!K:K)/$F579,0)</f>
        <v/>
      </c>
      <c r="H579" s="468">
        <f>IFERROR(SUMIF(Лист1!$A:$A,Лист3!$A579,Лист1!L:L)/$F579,0)</f>
        <v/>
      </c>
      <c r="I579" s="468">
        <f>IFERROR(SUMIF(Лист1!$A:$A,Лист3!$A579,Лист1!M:M)/$F579,0)</f>
        <v/>
      </c>
      <c r="J579" s="468">
        <f>IFERROR(SUMIF(Лист1!$A:$A,Лист3!$A579,Лист1!N:N)/$F579,0)</f>
        <v/>
      </c>
      <c r="K579" s="468">
        <f>IFERROR(SUMIF(Лист1!$A:$A,Лист3!$A579,Лист1!O:O)/$F579,0)</f>
        <v/>
      </c>
      <c r="L579" s="468">
        <f>IFERROR(SUMIF(Лист1!$A:$A,Лист3!$A579,Лист1!P:P)/$F579,0)</f>
        <v/>
      </c>
    </row>
    <row r="580" customFormat="1" s="144">
      <c r="A580" s="340" t="inlineStr">
        <is>
          <t>E-4KF-359-P50-X00-Y12</t>
        </is>
      </c>
      <c r="B580" s="685" t="inlineStr">
        <is>
          <t>Конфеты "Дольче Мио" со вкусом шоколада пакет 0,5 кг</t>
        </is>
      </c>
      <c r="C580" s="296" t="inlineStr">
        <is>
          <t>500 гр</t>
        </is>
      </c>
      <c r="D580" s="296" t="n">
        <v>12</v>
      </c>
      <c r="E580" s="296" t="inlineStr">
        <is>
          <t>12 месяцев</t>
        </is>
      </c>
      <c r="F580" s="296" t="n">
        <v>72</v>
      </c>
      <c r="G580" s="468">
        <f>IFERROR(SUMIF(Лист1!$A:$A,Лист3!$A580,Лист1!K:K)/$F580,0)</f>
        <v/>
      </c>
      <c r="H580" s="468">
        <f>IFERROR(SUMIF(Лист1!$A:$A,Лист3!$A580,Лист1!L:L)/$F580,0)</f>
        <v/>
      </c>
      <c r="I580" s="468">
        <f>IFERROR(SUMIF(Лист1!$A:$A,Лист3!$A580,Лист1!M:M)/$F580,0)</f>
        <v/>
      </c>
      <c r="J580" s="468">
        <f>IFERROR(SUMIF(Лист1!$A:$A,Лист3!$A580,Лист1!N:N)/$F580,0)</f>
        <v/>
      </c>
      <c r="K580" s="468">
        <f>IFERROR(SUMIF(Лист1!$A:$A,Лист3!$A580,Лист1!O:O)/$F580,0)</f>
        <v/>
      </c>
      <c r="L580" s="468">
        <f>IFERROR(SUMIF(Лист1!$A:$A,Лист3!$A580,Лист1!P:P)/$F580,0)</f>
        <v/>
      </c>
    </row>
    <row r="581" customFormat="1" s="144">
      <c r="A581" s="340" t="inlineStr">
        <is>
          <t>E-4NK-788-W40-X00-Y1</t>
        </is>
      </c>
      <c r="B581" s="721" t="inlineStr">
        <is>
          <t>МАХЕЕВЪ® Набор конфет с джемом вал 4  кг  УП1</t>
        </is>
      </c>
      <c r="C581" s="1040" t="inlineStr">
        <is>
          <t>4 кг</t>
        </is>
      </c>
      <c r="D581" s="296" t="n"/>
      <c r="E581" s="492" t="inlineStr">
        <is>
          <t>10 месяцев</t>
        </is>
      </c>
      <c r="F581" s="296" t="n">
        <v>100</v>
      </c>
      <c r="G581" s="468">
        <f>IFERROR(SUMIF(Лист1!$A:$A,Лист3!$A581,Лист1!K:K)/$F581,0)</f>
        <v/>
      </c>
      <c r="H581" s="468">
        <f>IFERROR(SUMIF(Лист1!$A:$A,Лист3!$A581,Лист1!L:L)/$F581,0)</f>
        <v/>
      </c>
      <c r="I581" s="468">
        <f>IFERROR(SUMIF(Лист1!$A:$A,Лист3!$A581,Лист1!M:M)/$F581,0)</f>
        <v/>
      </c>
      <c r="J581" s="468">
        <f>IFERROR(SUMIF(Лист1!$A:$A,Лист3!$A581,Лист1!N:N)/$F581,0)</f>
        <v/>
      </c>
      <c r="K581" s="468">
        <f>IFERROR(SUMIF(Лист1!$A:$A,Лист3!$A581,Лист1!O:O)/$F581,0)</f>
        <v/>
      </c>
      <c r="L581" s="468">
        <f>IFERROR(SUMIF(Лист1!$A:$A,Лист3!$A581,Лист1!P:P)/$F581,0)</f>
        <v/>
      </c>
    </row>
    <row r="582" customFormat="1" s="144">
      <c r="A582" s="340" t="inlineStr">
        <is>
          <t>E-4NK-788-P00-X00-Y4</t>
        </is>
      </c>
      <c r="B582" s="721" t="inlineStr">
        <is>
          <t>МАХЕЕВЪ® Набор конфет с джемом Пакет 1 кг  УП4</t>
        </is>
      </c>
      <c r="C582" s="112" t="inlineStr">
        <is>
          <t>4*1</t>
        </is>
      </c>
      <c r="D582" s="296" t="n">
        <v>4</v>
      </c>
      <c r="E582" s="492" t="inlineStr">
        <is>
          <t>10 месяцев</t>
        </is>
      </c>
      <c r="F582" s="296" t="n">
        <v>100</v>
      </c>
      <c r="G582" s="468">
        <f>IFERROR(SUMIF(Лист1!$A:$A,Лист3!$A582,Лист1!K:K)/$F582,0)</f>
        <v/>
      </c>
      <c r="H582" s="468">
        <f>IFERROR(SUMIF(Лист1!$A:$A,Лист3!$A582,Лист1!L:L)/$F582,0)</f>
        <v/>
      </c>
      <c r="I582" s="468">
        <f>IFERROR(SUMIF(Лист1!$A:$A,Лист3!$A582,Лист1!M:M)/$F582,0)</f>
        <v/>
      </c>
      <c r="J582" s="468">
        <f>IFERROR(SUMIF(Лист1!$A:$A,Лист3!$A582,Лист1!N:N)/$F582,0)</f>
        <v/>
      </c>
      <c r="K582" s="468">
        <f>IFERROR(SUMIF(Лист1!$A:$A,Лист3!$A582,Лист1!O:O)/$F582,0)</f>
        <v/>
      </c>
      <c r="L582" s="468">
        <f>IFERROR(SUMIF(Лист1!$A:$A,Лист3!$A582,Лист1!P:P)/$F582,0)</f>
        <v/>
      </c>
    </row>
    <row r="583" customFormat="1" s="144">
      <c r="A583" s="340" t="inlineStr">
        <is>
          <t xml:space="preserve">E-4KF-642-W40-X00-Y1 </t>
        </is>
      </c>
      <c r="B583" s="720" t="inlineStr">
        <is>
          <t xml:space="preserve">Конфеты глазированные "Ажур-Вишня" вал 4 кг </t>
        </is>
      </c>
      <c r="C583" s="276" t="n">
        <v>4</v>
      </c>
      <c r="D583" s="112" t="n"/>
      <c r="E583" s="492" t="inlineStr">
        <is>
          <t>12 месяцев</t>
        </is>
      </c>
      <c r="F583" s="112" t="n">
        <v>100</v>
      </c>
      <c r="G583" s="468">
        <f>IFERROR(SUMIF(Лист1!$A:$A,Лист3!$A583,Лист1!K:K)/$F583,0)</f>
        <v/>
      </c>
      <c r="H583" s="468">
        <f>IFERROR(SUMIF(Лист1!$A:$A,Лист3!$A583,Лист1!L:L)/$F583,0)</f>
        <v/>
      </c>
      <c r="I583" s="468">
        <f>IFERROR(SUMIF(Лист1!$A:$A,Лист3!$A583,Лист1!M:M)/$F583,0)</f>
        <v/>
      </c>
      <c r="J583" s="468">
        <f>IFERROR(SUMIF(Лист1!$A:$A,Лист3!$A583,Лист1!N:N)/$F583,0)</f>
        <v/>
      </c>
      <c r="K583" s="468">
        <f>IFERROR(SUMIF(Лист1!$A:$A,Лист3!$A583,Лист1!O:O)/$F583,0)</f>
        <v/>
      </c>
      <c r="L583" s="468">
        <f>IFERROR(SUMIF(Лист1!$A:$A,Лист3!$A583,Лист1!P:P)/$F583,0)</f>
        <v/>
      </c>
    </row>
    <row r="584" customFormat="1" s="144">
      <c r="A584" s="340" t="inlineStr">
        <is>
          <t>E-4KF-643-W40-X00-Y1</t>
        </is>
      </c>
      <c r="B584" s="721" t="inlineStr">
        <is>
          <t xml:space="preserve">Конфеты глазированные "Ажур-Апельсин" вал 4 кг  </t>
        </is>
      </c>
      <c r="C584" s="112" t="n">
        <v>4</v>
      </c>
      <c r="D584" s="112" t="n"/>
      <c r="E584" s="492" t="inlineStr">
        <is>
          <t>12 месяцев</t>
        </is>
      </c>
      <c r="F584" s="112" t="n">
        <v>100</v>
      </c>
      <c r="G584" s="468">
        <f>IFERROR(SUMIF(Лист1!$A:$A,Лист3!$A584,Лист1!K:K)/$F584,0)</f>
        <v/>
      </c>
      <c r="H584" s="468">
        <f>IFERROR(SUMIF(Лист1!$A:$A,Лист3!$A584,Лист1!L:L)/$F584,0)</f>
        <v/>
      </c>
      <c r="I584" s="468">
        <f>IFERROR(SUMIF(Лист1!$A:$A,Лист3!$A584,Лист1!M:M)/$F584,0)</f>
        <v/>
      </c>
      <c r="J584" s="468">
        <f>IFERROR(SUMIF(Лист1!$A:$A,Лист3!$A584,Лист1!N:N)/$F584,0)</f>
        <v/>
      </c>
      <c r="K584" s="468">
        <f>IFERROR(SUMIF(Лист1!$A:$A,Лист3!$A584,Лист1!O:O)/$F584,0)</f>
        <v/>
      </c>
      <c r="L584" s="468">
        <f>IFERROR(SUMIF(Лист1!$A:$A,Лист3!$A584,Лист1!P:P)/$F584,0)</f>
        <v/>
      </c>
    </row>
    <row r="585" customFormat="1" s="144">
      <c r="A585" s="340" t="inlineStr">
        <is>
          <t>E-4NK-599-F01-X00-Y4</t>
        </is>
      </c>
      <c r="B585" s="721" t="inlineStr">
        <is>
          <t xml:space="preserve">Набор конфет АЖУР Пакет 1 кг </t>
        </is>
      </c>
      <c r="C585" s="112" t="inlineStr">
        <is>
          <t>4*1</t>
        </is>
      </c>
      <c r="D585" s="112" t="n">
        <v>4</v>
      </c>
      <c r="E585" s="492" t="inlineStr">
        <is>
          <t>12 месяцев</t>
        </is>
      </c>
      <c r="F585" s="112" t="n">
        <v>100</v>
      </c>
      <c r="G585" s="468">
        <f>IFERROR(SUMIF(Лист1!$A:$A,Лист3!$A585,Лист1!K:K)/$F585,0)</f>
        <v/>
      </c>
      <c r="H585" s="468">
        <f>IFERROR(SUMIF(Лист1!$A:$A,Лист3!$A585,Лист1!L:L)/$F585,0)</f>
        <v/>
      </c>
      <c r="I585" s="468">
        <f>IFERROR(SUMIF(Лист1!$A:$A,Лист3!$A585,Лист1!M:M)/$F585,0)</f>
        <v/>
      </c>
      <c r="J585" s="468">
        <f>IFERROR(SUMIF(Лист1!$A:$A,Лист3!$A585,Лист1!N:N)/$F585,0)</f>
        <v/>
      </c>
      <c r="K585" s="468">
        <f>IFERROR(SUMIF(Лист1!$A:$A,Лист3!$A585,Лист1!O:O)/$F585,0)</f>
        <v/>
      </c>
      <c r="L585" s="468">
        <f>IFERROR(SUMIF(Лист1!$A:$A,Лист3!$A585,Лист1!P:P)/$F585,0)</f>
        <v/>
      </c>
    </row>
    <row r="586" customFormat="1" s="144">
      <c r="A586" s="340" t="inlineStr">
        <is>
          <t>E-4NK-599-W40-X00-Y1</t>
        </is>
      </c>
      <c r="B586" s="721" t="inlineStr">
        <is>
          <t>Набор конфет АЖУР вал 4 кг ( вишня,апельсин)</t>
        </is>
      </c>
      <c r="C586" s="112" t="n">
        <v>4</v>
      </c>
      <c r="D586" s="112" t="n"/>
      <c r="E586" s="492" t="inlineStr">
        <is>
          <t>12 месяцев</t>
        </is>
      </c>
      <c r="F586" s="112" t="n">
        <v>100</v>
      </c>
      <c r="G586" s="468">
        <f>IFERROR(SUMIF(Лист1!$A:$A,Лист3!$A586,Лист1!K:K)/$F586,0)</f>
        <v/>
      </c>
      <c r="H586" s="468">
        <f>IFERROR(SUMIF(Лист1!$A:$A,Лист3!$A586,Лист1!L:L)/$F586,0)</f>
        <v/>
      </c>
      <c r="I586" s="468">
        <f>IFERROR(SUMIF(Лист1!$A:$A,Лист3!$A586,Лист1!M:M)/$F586,0)</f>
        <v/>
      </c>
      <c r="J586" s="468">
        <f>IFERROR(SUMIF(Лист1!$A:$A,Лист3!$A586,Лист1!N:N)/$F586,0)</f>
        <v/>
      </c>
      <c r="K586" s="468">
        <f>IFERROR(SUMIF(Лист1!$A:$A,Лист3!$A586,Лист1!O:O)/$F586,0)</f>
        <v/>
      </c>
      <c r="L586" s="468">
        <f>IFERROR(SUMIF(Лист1!$A:$A,Лист3!$A586,Лист1!P:P)/$F586,0)</f>
        <v/>
      </c>
    </row>
    <row r="587" customFormat="1" s="144">
      <c r="A587" s="340" t="inlineStr">
        <is>
          <t xml:space="preserve">E-4KF-644-W40-X00-Y1 </t>
        </is>
      </c>
      <c r="B587" s="721" t="inlineStr">
        <is>
          <t>Конфеты помадные "Дороти" с молоком вал 4 кг</t>
        </is>
      </c>
      <c r="C587" s="112" t="n">
        <v>4</v>
      </c>
      <c r="D587" s="112" t="n"/>
      <c r="E587" s="492" t="inlineStr">
        <is>
          <t>12 месяцев</t>
        </is>
      </c>
      <c r="F587" s="112" t="n">
        <v>100</v>
      </c>
      <c r="G587" s="468">
        <f>IFERROR(SUMIF(Лист1!$A:$A,Лист3!$A587,Лист1!K:K)/$F587,0)</f>
        <v/>
      </c>
      <c r="H587" s="468">
        <f>IFERROR(SUMIF(Лист1!$A:$A,Лист3!$A587,Лист1!L:L)/$F587,0)</f>
        <v/>
      </c>
      <c r="I587" s="468">
        <f>IFERROR(SUMIF(Лист1!$A:$A,Лист3!$A587,Лист1!M:M)/$F587,0)</f>
        <v/>
      </c>
      <c r="J587" s="468">
        <f>IFERROR(SUMIF(Лист1!$A:$A,Лист3!$A587,Лист1!N:N)/$F587,0)</f>
        <v/>
      </c>
      <c r="K587" s="468">
        <f>IFERROR(SUMIF(Лист1!$A:$A,Лист3!$A587,Лист1!O:O)/$F587,0)</f>
        <v/>
      </c>
      <c r="L587" s="468">
        <f>IFERROR(SUMIF(Лист1!$A:$A,Лист3!$A587,Лист1!P:P)/$F587,0)</f>
        <v/>
      </c>
    </row>
    <row r="588" customFormat="1" s="144">
      <c r="A588" s="340" t="inlineStr">
        <is>
          <t>E-4KF-141-P20-X00-Y10</t>
        </is>
      </c>
      <c r="B588" s="263" t="inlineStr">
        <is>
          <t>Конфеты "TOFFEE CREAM" КАКАО пакет- стабиллобег</t>
        </is>
      </c>
      <c r="C588" s="112" t="inlineStr">
        <is>
          <t>200 гр</t>
        </is>
      </c>
      <c r="D588" s="112" t="n">
        <v>10</v>
      </c>
      <c r="E588" s="492" t="inlineStr">
        <is>
          <t>12 месяцев</t>
        </is>
      </c>
      <c r="F588" s="112" t="n">
        <v>72</v>
      </c>
      <c r="G588" s="468">
        <f>IFERROR(SUMIF(Лист1!$A:$A,Лист3!$A588,Лист1!K:K)/$F588,0)</f>
        <v/>
      </c>
      <c r="H588" s="468">
        <f>IFERROR(SUMIF(Лист1!$A:$A,Лист3!$A588,Лист1!L:L)/$F588,0)</f>
        <v/>
      </c>
      <c r="I588" s="468">
        <f>IFERROR(SUMIF(Лист1!$A:$A,Лист3!$A588,Лист1!M:M)/$F588,0)</f>
        <v/>
      </c>
      <c r="J588" s="468">
        <f>IFERROR(SUMIF(Лист1!$A:$A,Лист3!$A588,Лист1!N:N)/$F588,0)</f>
        <v/>
      </c>
      <c r="K588" s="468">
        <f>IFERROR(SUMIF(Лист1!$A:$A,Лист3!$A588,Лист1!O:O)/$F588,0)</f>
        <v/>
      </c>
      <c r="L588" s="468">
        <f>IFERROR(SUMIF(Лист1!$A:$A,Лист3!$A588,Лист1!P:P)/$F588,0)</f>
        <v/>
      </c>
    </row>
    <row r="589" customFormat="1" s="144">
      <c r="A589" s="340" t="inlineStr">
        <is>
          <t>E-4KF-141-F50-X00-Y10</t>
        </is>
      </c>
      <c r="B589" s="263" t="inlineStr">
        <is>
          <t>Конфеты "TOFFEE CREAM" КАКАО Пакет 500 г  УП10</t>
        </is>
      </c>
      <c r="C589" s="112" t="inlineStr">
        <is>
          <t>500 г</t>
        </is>
      </c>
      <c r="D589" s="112" t="n">
        <v>10</v>
      </c>
      <c r="E589" s="492" t="inlineStr">
        <is>
          <t>12 месяцев</t>
        </is>
      </c>
      <c r="F589" s="112" t="n">
        <v>72</v>
      </c>
      <c r="G589" s="468">
        <f>IFERROR(SUMIF(Лист1!$A:$A,Лист3!$A589,Лист1!K:K)/$F589,0)</f>
        <v/>
      </c>
      <c r="H589" s="468">
        <f>IFERROR(SUMIF(Лист1!$A:$A,Лист3!$A589,Лист1!L:L)/$F589,0)</f>
        <v/>
      </c>
      <c r="I589" s="468">
        <f>IFERROR(SUMIF(Лист1!$A:$A,Лист3!$A589,Лист1!M:M)/$F589,0)</f>
        <v/>
      </c>
      <c r="J589" s="468">
        <f>IFERROR(SUMIF(Лист1!$A:$A,Лист3!$A589,Лист1!N:N)/$F589,0)</f>
        <v/>
      </c>
      <c r="K589" s="468">
        <f>IFERROR(SUMIF(Лист1!$A:$A,Лист3!$A589,Лист1!O:O)/$F589,0)</f>
        <v/>
      </c>
      <c r="L589" s="468">
        <f>IFERROR(SUMIF(Лист1!$A:$A,Лист3!$A589,Лист1!P:P)/$F589,0)</f>
        <v/>
      </c>
    </row>
    <row r="590" customFormat="1" s="144">
      <c r="A590" s="340" t="inlineStr">
        <is>
          <t>E-4KF-140-F01-X00-Y4</t>
        </is>
      </c>
      <c r="B590" s="678" t="inlineStr">
        <is>
          <t>Конфеты "TOFFEE CREAM" КАКАО</t>
        </is>
      </c>
      <c r="C590" s="112" t="inlineStr">
        <is>
          <t>4*1</t>
        </is>
      </c>
      <c r="D590" s="112" t="n">
        <v>4</v>
      </c>
      <c r="E590" s="492" t="inlineStr">
        <is>
          <t>10 месяцев</t>
        </is>
      </c>
      <c r="F590" s="112" t="n">
        <v>100</v>
      </c>
      <c r="G590" s="468">
        <f>IFERROR(SUMIF(Лист1!$A:$A,Лист3!$A590,Лист1!K:K)/$F590,0)</f>
        <v/>
      </c>
      <c r="H590" s="468">
        <f>IFERROR(SUMIF(Лист1!$A:$A,Лист3!$A590,Лист1!L:L)/$F590,0)</f>
        <v/>
      </c>
      <c r="I590" s="468">
        <f>IFERROR(SUMIF(Лист1!$A:$A,Лист3!$A590,Лист1!M:M)/$F590,0)</f>
        <v/>
      </c>
      <c r="J590" s="468">
        <f>IFERROR(SUMIF(Лист1!$A:$A,Лист3!$A590,Лист1!N:N)/$F590,0)</f>
        <v/>
      </c>
      <c r="K590" s="468">
        <f>IFERROR(SUMIF(Лист1!$A:$A,Лист3!$A590,Лист1!O:O)/$F590,0)</f>
        <v/>
      </c>
      <c r="L590" s="468">
        <f>IFERROR(SUMIF(Лист1!$A:$A,Лист3!$A590,Лист1!P:P)/$F590,0)</f>
        <v/>
      </c>
    </row>
    <row r="591" customFormat="1" s="144">
      <c r="A591" s="340" t="inlineStr">
        <is>
          <t>E-4KF-140-W40-X00-Y1</t>
        </is>
      </c>
      <c r="B591" s="678" t="inlineStr">
        <is>
          <t>Конфеты "TOFFEE CREAM" какао вал 4 кг  УП1</t>
        </is>
      </c>
      <c r="C591" s="112" t="n">
        <v>4</v>
      </c>
      <c r="D591" s="112" t="n"/>
      <c r="E591" s="492" t="inlineStr">
        <is>
          <t>12 месяцев</t>
        </is>
      </c>
      <c r="F591" s="112" t="n">
        <v>100</v>
      </c>
      <c r="G591" s="468">
        <f>IFERROR(SUMIF(Лист1!$A:$A,Лист3!$A591,Лист1!K:K)/$F591,0)</f>
        <v/>
      </c>
      <c r="H591" s="468">
        <f>IFERROR(SUMIF(Лист1!$A:$A,Лист3!$A591,Лист1!L:L)/$F591,0)</f>
        <v/>
      </c>
      <c r="I591" s="468">
        <f>IFERROR(SUMIF(Лист1!$A:$A,Лист3!$A591,Лист1!M:M)/$F591,0)</f>
        <v/>
      </c>
      <c r="J591" s="468">
        <f>IFERROR(SUMIF(Лист1!$A:$A,Лист3!$A591,Лист1!N:N)/$F591,0)</f>
        <v/>
      </c>
      <c r="K591" s="468">
        <f>IFERROR(SUMIF(Лист1!$A:$A,Лист3!$A591,Лист1!O:O)/$F591,0)</f>
        <v/>
      </c>
      <c r="L591" s="468">
        <f>IFERROR(SUMIF(Лист1!$A:$A,Лист3!$A591,Лист1!P:P)/$F591,0)</f>
        <v/>
      </c>
    </row>
    <row r="592" customFormat="1" s="144">
      <c r="A592" s="340" t="inlineStr">
        <is>
          <t>E-4KF-528-F50-X11-Y10</t>
        </is>
      </c>
      <c r="B592" s="678" t="inlineStr">
        <is>
          <t>Конфеты Шадо со вкусом коньяка Пакет 500 г</t>
        </is>
      </c>
      <c r="C592" s="296" t="inlineStr">
        <is>
          <t>500 гр</t>
        </is>
      </c>
      <c r="D592" s="112" t="n">
        <v>10</v>
      </c>
      <c r="E592" s="492" t="inlineStr">
        <is>
          <t>12 месяцев</t>
        </is>
      </c>
      <c r="F592" s="112" t="n">
        <v>72</v>
      </c>
      <c r="G592" s="468">
        <f>IFERROR(SUMIF(Лист1!$A:$A,Лист3!$A592,Лист1!K:K)/$F592,0)</f>
        <v/>
      </c>
      <c r="H592" s="468">
        <f>IFERROR(SUMIF(Лист1!$A:$A,Лист3!$A592,Лист1!L:L)/$F592,0)</f>
        <v/>
      </c>
      <c r="I592" s="468">
        <f>IFERROR(SUMIF(Лист1!$A:$A,Лист3!$A592,Лист1!M:M)/$F592,0)</f>
        <v/>
      </c>
      <c r="J592" s="468">
        <f>IFERROR(SUMIF(Лист1!$A:$A,Лист3!$A592,Лист1!N:N)/$F592,0)</f>
        <v/>
      </c>
      <c r="K592" s="468">
        <f>IFERROR(SUMIF(Лист1!$A:$A,Лист3!$A592,Лист1!O:O)/$F592,0)</f>
        <v/>
      </c>
      <c r="L592" s="468">
        <f>IFERROR(SUMIF(Лист1!$A:$A,Лист3!$A592,Лист1!P:P)/$F592,0)</f>
        <v/>
      </c>
    </row>
    <row r="593" customFormat="1" s="144">
      <c r="A593" s="340" t="inlineStr">
        <is>
          <t>E-4KF-527-F50-X11-Y10</t>
        </is>
      </c>
      <c r="B593" s="678" t="inlineStr">
        <is>
          <t xml:space="preserve">Конфеты Шадо апельсиновое Пакет 500 г </t>
        </is>
      </c>
      <c r="C593" s="296" t="inlineStr">
        <is>
          <t>500 гр</t>
        </is>
      </c>
      <c r="D593" s="112" t="n">
        <v>10</v>
      </c>
      <c r="E593" s="492" t="inlineStr">
        <is>
          <t>12 месяцев</t>
        </is>
      </c>
      <c r="F593" s="112" t="n">
        <v>72</v>
      </c>
      <c r="G593" s="468">
        <f>IFERROR(SUMIF(Лист1!$A:$A,Лист3!$A593,Лист1!K:K)/$F593,0)</f>
        <v/>
      </c>
      <c r="H593" s="468">
        <f>IFERROR(SUMIF(Лист1!$A:$A,Лист3!$A593,Лист1!L:L)/$F593,0)</f>
        <v/>
      </c>
      <c r="I593" s="468">
        <f>IFERROR(SUMIF(Лист1!$A:$A,Лист3!$A593,Лист1!M:M)/$F593,0)</f>
        <v/>
      </c>
      <c r="J593" s="468">
        <f>IFERROR(SUMIF(Лист1!$A:$A,Лист3!$A593,Лист1!N:N)/$F593,0)</f>
        <v/>
      </c>
      <c r="K593" s="468">
        <f>IFERROR(SUMIF(Лист1!$A:$A,Лист3!$A593,Лист1!O:O)/$F593,0)</f>
        <v/>
      </c>
      <c r="L593" s="468">
        <f>IFERROR(SUMIF(Лист1!$A:$A,Лист3!$A593,Лист1!P:P)/$F593,0)</f>
        <v/>
      </c>
    </row>
    <row r="594" customFormat="1" s="144">
      <c r="A594" s="340" t="inlineStr">
        <is>
          <t>E-4NK-717-P20-X00-Y10</t>
        </is>
      </c>
      <c r="B594" s="678" t="inlineStr">
        <is>
          <t>ESSEN®. Набор ириса сливочного Пакет 200 г  УП10*</t>
        </is>
      </c>
      <c r="C594" s="296" t="inlineStr">
        <is>
          <t>200 гр</t>
        </is>
      </c>
      <c r="D594" s="112" t="n">
        <v>10</v>
      </c>
      <c r="E594" s="492" t="inlineStr">
        <is>
          <t>12 месяцев</t>
        </is>
      </c>
      <c r="F594" s="112" t="n">
        <v>105</v>
      </c>
      <c r="G594" s="468">
        <f>IFERROR(SUMIF(Лист1!$A:$A,Лист3!$A594,Лист1!K:K)/$F594,0)</f>
        <v/>
      </c>
      <c r="H594" s="468">
        <f>IFERROR(SUMIF(Лист1!$A:$A,Лист3!$A594,Лист1!L:L)/$F594,0)</f>
        <v/>
      </c>
      <c r="I594" s="468">
        <f>IFERROR(SUMIF(Лист1!$A:$A,Лист3!$A594,Лист1!M:M)/$F594,0)</f>
        <v/>
      </c>
      <c r="J594" s="468">
        <f>IFERROR(SUMIF(Лист1!$A:$A,Лист3!$A594,Лист1!N:N)/$F594,0)</f>
        <v/>
      </c>
      <c r="K594" s="468">
        <f>IFERROR(SUMIF(Лист1!$A:$A,Лист3!$A594,Лист1!O:O)/$F594,0)</f>
        <v/>
      </c>
      <c r="L594" s="468">
        <f>IFERROR(SUMIF(Лист1!$A:$A,Лист3!$A594,Лист1!P:P)/$F594,0)</f>
        <v/>
      </c>
    </row>
    <row r="595" customFormat="1" s="144">
      <c r="A595" s="340" t="inlineStr">
        <is>
          <t>E-4IR-666-F50-X00-Y10</t>
        </is>
      </c>
      <c r="B595" s="678" t="inlineStr">
        <is>
          <t>ESSEN®. ИРИС сливочный Пакет 500 г  УП10</t>
        </is>
      </c>
      <c r="C595" s="296" t="inlineStr">
        <is>
          <t>500 гр</t>
        </is>
      </c>
      <c r="D595" s="112" t="n">
        <v>10</v>
      </c>
      <c r="E595" s="492" t="inlineStr">
        <is>
          <t>12 месяцев</t>
        </is>
      </c>
      <c r="F595" s="112" t="n">
        <v>72</v>
      </c>
      <c r="G595" s="468">
        <f>IFERROR(SUMIF(Лист1!$A:$A,Лист3!$A595,Лист1!K:K)/$F595,0)</f>
        <v/>
      </c>
      <c r="H595" s="468">
        <f>IFERROR(SUMIF(Лист1!$A:$A,Лист3!$A595,Лист1!L:L)/$F595,0)</f>
        <v/>
      </c>
      <c r="I595" s="468">
        <f>IFERROR(SUMIF(Лист1!$A:$A,Лист3!$A595,Лист1!M:M)/$F595,0)</f>
        <v/>
      </c>
      <c r="J595" s="468">
        <f>IFERROR(SUMIF(Лист1!$A:$A,Лист3!$A595,Лист1!N:N)/$F595,0)</f>
        <v/>
      </c>
      <c r="K595" s="468">
        <f>IFERROR(SUMIF(Лист1!$A:$A,Лист3!$A595,Лист1!O:O)/$F595,0)</f>
        <v/>
      </c>
      <c r="L595" s="468">
        <f>IFERROR(SUMIF(Лист1!$A:$A,Лист3!$A595,Лист1!P:P)/$F595,0)</f>
        <v/>
      </c>
    </row>
    <row r="596" customFormat="1" s="144">
      <c r="A596" s="340" t="inlineStr">
        <is>
          <t>E-4IR-666-W40-X00-Y1</t>
        </is>
      </c>
      <c r="B596" s="678" t="inlineStr">
        <is>
          <t>ESSEN®. ИРИС сливочный вал 4 кг  УП1</t>
        </is>
      </c>
      <c r="C596" s="296" t="inlineStr">
        <is>
          <t>4 кг</t>
        </is>
      </c>
      <c r="D596" s="112" t="n"/>
      <c r="E596" s="492" t="inlineStr">
        <is>
          <t>12 месяцев</t>
        </is>
      </c>
      <c r="F596" s="112" t="n">
        <v>100</v>
      </c>
      <c r="G596" s="468">
        <f>IFERROR(SUMIF(Лист1!$A:$A,Лист3!$A596,Лист1!K:K)/$F596,0)</f>
        <v/>
      </c>
      <c r="H596" s="468">
        <f>IFERROR(SUMIF(Лист1!$A:$A,Лист3!$A596,Лист1!L:L)/$F596,0)</f>
        <v/>
      </c>
      <c r="I596" s="468">
        <f>IFERROR(SUMIF(Лист1!$A:$A,Лист3!$A596,Лист1!M:M)/$F596,0)</f>
        <v/>
      </c>
      <c r="J596" s="468">
        <f>IFERROR(SUMIF(Лист1!$A:$A,Лист3!$A596,Лист1!N:N)/$F596,0)</f>
        <v/>
      </c>
      <c r="K596" s="468">
        <f>IFERROR(SUMIF(Лист1!$A:$A,Лист3!$A596,Лист1!O:O)/$F596,0)</f>
        <v/>
      </c>
      <c r="L596" s="468">
        <f>IFERROR(SUMIF(Лист1!$A:$A,Лист3!$A596,Лист1!P:P)/$F596,0)</f>
        <v/>
      </c>
    </row>
    <row r="597" customFormat="1" s="144">
      <c r="A597" s="340" t="inlineStr">
        <is>
          <t>E-4IR-634-W40-X00-Y1</t>
        </is>
      </c>
      <c r="B597" s="678" t="inlineStr">
        <is>
          <t>Ирис TOFFEE CREAM какао® вал 4 кг  УП1</t>
        </is>
      </c>
      <c r="C597" s="296" t="inlineStr">
        <is>
          <t>4 кг</t>
        </is>
      </c>
      <c r="D597" s="112" t="n"/>
      <c r="E597" s="492" t="inlineStr">
        <is>
          <t>12 месяцев</t>
        </is>
      </c>
      <c r="F597" s="112" t="n">
        <v>100</v>
      </c>
      <c r="G597" s="468">
        <f>IFERROR(SUMIF(Лист1!$A:$A,Лист3!$A597,Лист1!K:K)/$F597,0)</f>
        <v/>
      </c>
      <c r="H597" s="468">
        <f>IFERROR(SUMIF(Лист1!$A:$A,Лист3!$A597,Лист1!L:L)/$F597,0)</f>
        <v/>
      </c>
      <c r="I597" s="468">
        <f>IFERROR(SUMIF(Лист1!$A:$A,Лист3!$A597,Лист1!M:M)/$F597,0)</f>
        <v/>
      </c>
      <c r="J597" s="468">
        <f>IFERROR(SUMIF(Лист1!$A:$A,Лист3!$A597,Лист1!N:N)/$F597,0)</f>
        <v/>
      </c>
      <c r="K597" s="468">
        <f>IFERROR(SUMIF(Лист1!$A:$A,Лист3!$A597,Лист1!O:O)/$F597,0)</f>
        <v/>
      </c>
      <c r="L597" s="468">
        <f>IFERROR(SUMIF(Лист1!$A:$A,Лист3!$A597,Лист1!P:P)/$F597,0)</f>
        <v/>
      </c>
    </row>
    <row r="598" customFormat="1" s="144">
      <c r="A598" s="340" t="inlineStr">
        <is>
          <t>E-4IR-634-P50-X00-Y10</t>
        </is>
      </c>
      <c r="B598" s="678" t="inlineStr">
        <is>
          <t>Ирис TOFFEE CREAM какао® Пакет 500 г  УП10</t>
        </is>
      </c>
      <c r="C598" s="296" t="inlineStr">
        <is>
          <t>500 гр</t>
        </is>
      </c>
      <c r="D598" s="112" t="n">
        <v>10</v>
      </c>
      <c r="E598" s="492" t="inlineStr">
        <is>
          <t>12 месяцев</t>
        </is>
      </c>
      <c r="F598" s="112" t="n">
        <v>72</v>
      </c>
      <c r="G598" s="468">
        <f>IFERROR(SUMIF(Лист1!$A:$A,Лист3!$A598,Лист1!K:K)/$F598,0)</f>
        <v/>
      </c>
      <c r="H598" s="468">
        <f>IFERROR(SUMIF(Лист1!$A:$A,Лист3!$A598,Лист1!L:L)/$F598,0)</f>
        <v/>
      </c>
      <c r="I598" s="468">
        <f>IFERROR(SUMIF(Лист1!$A:$A,Лист3!$A598,Лист1!M:M)/$F598,0)</f>
        <v/>
      </c>
      <c r="J598" s="468">
        <f>IFERROR(SUMIF(Лист1!$A:$A,Лист3!$A598,Лист1!N:N)/$F598,0)</f>
        <v/>
      </c>
      <c r="K598" s="468">
        <f>IFERROR(SUMIF(Лист1!$A:$A,Лист3!$A598,Лист1!O:O)/$F598,0)</f>
        <v/>
      </c>
      <c r="L598" s="468">
        <f>IFERROR(SUMIF(Лист1!$A:$A,Лист3!$A598,Лист1!P:P)/$F598,0)</f>
        <v/>
      </c>
    </row>
    <row r="599" customFormat="1" s="144">
      <c r="A599" s="340" t="inlineStr">
        <is>
          <t>E-4KF-595-P50-X00-Y10</t>
        </is>
      </c>
      <c r="B599" s="678" t="inlineStr">
        <is>
          <t xml:space="preserve">Конфеты ЛУННАЯ СОНАТА Пакет 500 г </t>
        </is>
      </c>
      <c r="C599" s="296" t="inlineStr">
        <is>
          <t>500 гр</t>
        </is>
      </c>
      <c r="D599" s="112" t="n">
        <v>10</v>
      </c>
      <c r="E599" s="492" t="inlineStr">
        <is>
          <t>12 месяцев</t>
        </is>
      </c>
      <c r="F599" s="112" t="n">
        <v>72</v>
      </c>
      <c r="G599" s="468">
        <f>IFERROR(SUMIF(Лист1!$A:$A,Лист3!$A599,Лист1!K:K)/$F599,0)</f>
        <v/>
      </c>
      <c r="H599" s="468">
        <f>IFERROR(SUMIF(Лист1!$A:$A,Лист3!$A599,Лист1!L:L)/$F599,0)</f>
        <v/>
      </c>
      <c r="I599" s="468">
        <f>IFERROR(SUMIF(Лист1!$A:$A,Лист3!$A599,Лист1!M:M)/$F599,0)</f>
        <v/>
      </c>
      <c r="J599" s="468">
        <f>IFERROR(SUMIF(Лист1!$A:$A,Лист3!$A599,Лист1!N:N)/$F599,0)</f>
        <v/>
      </c>
      <c r="K599" s="468">
        <f>IFERROR(SUMIF(Лист1!$A:$A,Лист3!$A599,Лист1!O:O)/$F599,0)</f>
        <v/>
      </c>
      <c r="L599" s="468">
        <f>IFERROR(SUMIF(Лист1!$A:$A,Лист3!$A599,Лист1!P:P)/$F599,0)</f>
        <v/>
      </c>
    </row>
    <row r="600" customFormat="1" s="144">
      <c r="A600" s="340" t="inlineStr">
        <is>
          <t>E-4KF-595-W40-X00-Y1</t>
        </is>
      </c>
      <c r="B600" s="678" t="inlineStr">
        <is>
          <t>Конфеты ЛУННАЯ СОНАТА вал 4 кг</t>
        </is>
      </c>
      <c r="C600" s="296" t="inlineStr">
        <is>
          <t>4 кг</t>
        </is>
      </c>
      <c r="D600" s="112" t="n"/>
      <c r="E600" s="492" t="inlineStr">
        <is>
          <t>12 месяцев</t>
        </is>
      </c>
      <c r="F600" s="112" t="n">
        <v>100</v>
      </c>
      <c r="G600" s="468">
        <f>IFERROR(SUMIF(Лист1!$A:$A,Лист3!$A600,Лист1!K:K)/$F600,0)</f>
        <v/>
      </c>
      <c r="H600" s="468">
        <f>IFERROR(SUMIF(Лист1!$A:$A,Лист3!$A600,Лист1!L:L)/$F600,0)</f>
        <v/>
      </c>
      <c r="I600" s="468">
        <f>IFERROR(SUMIF(Лист1!$A:$A,Лист3!$A600,Лист1!M:M)/$F600,0)</f>
        <v/>
      </c>
      <c r="J600" s="468">
        <f>IFERROR(SUMIF(Лист1!$A:$A,Лист3!$A600,Лист1!N:N)/$F600,0)</f>
        <v/>
      </c>
      <c r="K600" s="468">
        <f>IFERROR(SUMIF(Лист1!$A:$A,Лист3!$A600,Лист1!O:O)/$F600,0)</f>
        <v/>
      </c>
      <c r="L600" s="468">
        <f>IFERROR(SUMIF(Лист1!$A:$A,Лист3!$A600,Лист1!P:P)/$F600,0)</f>
        <v/>
      </c>
    </row>
    <row r="601" customFormat="1" s="144">
      <c r="A601" s="340" t="inlineStr">
        <is>
          <t>E-4KF-215-P20-X00-Y10</t>
        </is>
      </c>
      <c r="B601" s="263" t="inlineStr">
        <is>
          <t>Конфеты "Шадо вишневое" Стабило 200 г  УП10</t>
        </is>
      </c>
      <c r="C601" s="112" t="inlineStr">
        <is>
          <t>200 гр</t>
        </is>
      </c>
      <c r="D601" s="112" t="n">
        <v>10</v>
      </c>
      <c r="E601" s="492" t="inlineStr">
        <is>
          <t>12 месяцев</t>
        </is>
      </c>
      <c r="F601" s="112" t="n">
        <v>72</v>
      </c>
      <c r="G601" s="468">
        <f>IFERROR(SUMIF(Лист1!$A:$A,Лист3!$A601,Лист1!K:K)/$F601,0)</f>
        <v/>
      </c>
      <c r="H601" s="468">
        <f>IFERROR(SUMIF(Лист1!$A:$A,Лист3!$A601,Лист1!L:L)/$F601,0)</f>
        <v/>
      </c>
      <c r="I601" s="468">
        <f>IFERROR(SUMIF(Лист1!$A:$A,Лист3!$A601,Лист1!M:M)/$F601,0)</f>
        <v/>
      </c>
      <c r="J601" s="468">
        <f>IFERROR(SUMIF(Лист1!$A:$A,Лист3!$A601,Лист1!N:N)/$F601,0)</f>
        <v/>
      </c>
      <c r="K601" s="468">
        <f>IFERROR(SUMIF(Лист1!$A:$A,Лист3!$A601,Лист1!O:O)/$F601,0)</f>
        <v/>
      </c>
      <c r="L601" s="468">
        <f>IFERROR(SUMIF(Лист1!$A:$A,Лист3!$A601,Лист1!P:P)/$F601,0)</f>
        <v/>
      </c>
    </row>
    <row r="602" customFormat="1" s="144">
      <c r="A602" s="340" t="inlineStr">
        <is>
          <t>E-4KF-215-F50-X11-Y10</t>
        </is>
      </c>
      <c r="B602" s="687" t="inlineStr">
        <is>
          <t>Конфеты "Шадо вишневое" с желейной начинкой</t>
        </is>
      </c>
      <c r="C602" s="112" t="inlineStr">
        <is>
          <t>500 г</t>
        </is>
      </c>
      <c r="D602" s="112" t="n">
        <v>10</v>
      </c>
      <c r="E602" s="492" t="inlineStr">
        <is>
          <t>12 месяцев</t>
        </is>
      </c>
      <c r="F602" s="112" t="n">
        <v>72</v>
      </c>
      <c r="G602" s="468">
        <f>IFERROR(SUMIF(Лист1!$A:$A,Лист3!$A602,Лист1!K:K)/$F602,0)</f>
        <v/>
      </c>
      <c r="H602" s="468">
        <f>IFERROR(SUMIF(Лист1!$A:$A,Лист3!$A602,Лист1!L:L)/$F602,0)</f>
        <v/>
      </c>
      <c r="I602" s="468">
        <f>IFERROR(SUMIF(Лист1!$A:$A,Лист3!$A602,Лист1!M:M)/$F602,0)</f>
        <v/>
      </c>
      <c r="J602" s="468">
        <f>IFERROR(SUMIF(Лист1!$A:$A,Лист3!$A602,Лист1!N:N)/$F602,0)</f>
        <v/>
      </c>
      <c r="K602" s="468">
        <f>IFERROR(SUMIF(Лист1!$A:$A,Лист3!$A602,Лист1!O:O)/$F602,0)</f>
        <v/>
      </c>
      <c r="L602" s="468">
        <f>IFERROR(SUMIF(Лист1!$A:$A,Лист3!$A602,Лист1!P:P)/$F602,0)</f>
        <v/>
      </c>
    </row>
    <row r="603" customFormat="1" s="144">
      <c r="A603" s="340" t="inlineStr">
        <is>
          <t>E-4KF-214-W40-X00-Y1</t>
        </is>
      </c>
      <c r="B603" s="687" t="inlineStr">
        <is>
          <t>Конфеты "Шадо вишневое" вал 4 кг  УП1</t>
        </is>
      </c>
      <c r="C603" s="112" t="n">
        <v>4</v>
      </c>
      <c r="D603" s="112" t="n"/>
      <c r="E603" s="492" t="inlineStr">
        <is>
          <t>12 месяцев</t>
        </is>
      </c>
      <c r="F603" s="112" t="n">
        <v>100</v>
      </c>
      <c r="G603" s="468">
        <f>IFERROR(SUMIF(Лист1!$A:$A,Лист3!$A603,Лист1!K:K)/$F603,0)</f>
        <v/>
      </c>
      <c r="H603" s="468">
        <f>IFERROR(SUMIF(Лист1!$A:$A,Лист3!$A603,Лист1!L:L)/$F603,0)</f>
        <v/>
      </c>
      <c r="I603" s="468">
        <f>IFERROR(SUMIF(Лист1!$A:$A,Лист3!$A603,Лист1!M:M)/$F603,0)</f>
        <v/>
      </c>
      <c r="J603" s="468">
        <f>IFERROR(SUMIF(Лист1!$A:$A,Лист3!$A603,Лист1!N:N)/$F603,0)</f>
        <v/>
      </c>
      <c r="K603" s="468">
        <f>IFERROR(SUMIF(Лист1!$A:$A,Лист3!$A603,Лист1!O:O)/$F603,0)</f>
        <v/>
      </c>
      <c r="L603" s="468">
        <f>IFERROR(SUMIF(Лист1!$A:$A,Лист3!$A603,Лист1!P:P)/$F603,0)</f>
        <v/>
      </c>
    </row>
    <row r="604" ht="13.5" customFormat="1" customHeight="1" s="144" thickBot="1">
      <c r="A604" s="340" t="inlineStr">
        <is>
          <t>E-4KF-214-F01-X00-Y4</t>
        </is>
      </c>
      <c r="B604" s="679" t="inlineStr">
        <is>
          <t>Конфеты "Шадо вишневое" с желейной начинкой</t>
        </is>
      </c>
      <c r="C604" s="112" t="inlineStr">
        <is>
          <t>4*1</t>
        </is>
      </c>
      <c r="D604" s="112" t="n">
        <v>4</v>
      </c>
      <c r="E604" s="492" t="inlineStr">
        <is>
          <t>10 месяцев</t>
        </is>
      </c>
      <c r="F604" s="112" t="n">
        <v>100</v>
      </c>
      <c r="G604" s="468">
        <f>IFERROR(SUMIF(Лист1!$A:$A,Лист3!$A604,Лист1!K:K)/$F604,0)</f>
        <v/>
      </c>
      <c r="H604" s="468">
        <f>IFERROR(SUMIF(Лист1!$A:$A,Лист3!$A604,Лист1!L:L)/$F604,0)</f>
        <v/>
      </c>
      <c r="I604" s="468">
        <f>IFERROR(SUMIF(Лист1!$A:$A,Лист3!$A604,Лист1!M:M)/$F604,0)</f>
        <v/>
      </c>
      <c r="J604" s="468">
        <f>IFERROR(SUMIF(Лист1!$A:$A,Лист3!$A604,Лист1!N:N)/$F604,0)</f>
        <v/>
      </c>
      <c r="K604" s="468">
        <f>IFERROR(SUMIF(Лист1!$A:$A,Лист3!$A604,Лист1!O:O)/$F604,0)</f>
        <v/>
      </c>
      <c r="L604" s="468">
        <f>IFERROR(SUMIF(Лист1!$A:$A,Лист3!$A604,Лист1!P:P)/$F604,0)</f>
        <v/>
      </c>
    </row>
    <row r="605" ht="13.5" customFormat="1" customHeight="1" s="144" thickBot="1">
      <c r="A605" s="340" t="n"/>
      <c r="B605" s="315" t="inlineStr">
        <is>
          <t>СНЭК</t>
        </is>
      </c>
      <c r="C605" s="258" t="n"/>
      <c r="D605" s="1062" t="n"/>
      <c r="E605" s="138" t="n"/>
      <c r="F605" s="1062" t="n"/>
      <c r="G605" s="468">
        <f>IFERROR(SUMIF(Лист1!$A:$A,Лист3!$A605,Лист1!K:K)/$F605,0)</f>
        <v/>
      </c>
      <c r="H605" s="468">
        <f>IFERROR(SUMIF(Лист1!$A:$A,Лист3!$A605,Лист1!L:L)/$F605,0)</f>
        <v/>
      </c>
      <c r="I605" s="468">
        <f>IFERROR(SUMIF(Лист1!$A:$A,Лист3!$A605,Лист1!M:M)/$F605,0)</f>
        <v/>
      </c>
      <c r="J605" s="468">
        <f>IFERROR(SUMIF(Лист1!$A:$A,Лист3!$A605,Лист1!N:N)/$F605,0)</f>
        <v/>
      </c>
      <c r="K605" s="468">
        <f>IFERROR(SUMIF(Лист1!$A:$A,Лист3!$A605,Лист1!O:O)/$F605,0)</f>
        <v/>
      </c>
      <c r="L605" s="468">
        <f>IFERROR(SUMIF(Лист1!$A:$A,Лист3!$A605,Лист1!P:P)/$F605,0)</f>
        <v/>
      </c>
    </row>
    <row r="606" customFormat="1" s="144">
      <c r="A606" s="340" t="inlineStr">
        <is>
          <t>E-2SN-366-W30-X00-Y30</t>
        </is>
      </c>
      <c r="B606" s="264" t="inlineStr">
        <is>
          <t xml:space="preserve">CRASHBASH. Снэки: Фигурные изделия со вкусом вареной сгущенки вал 3 кг </t>
        </is>
      </c>
      <c r="C606" s="111" t="inlineStr">
        <is>
          <t>3 кг</t>
        </is>
      </c>
      <c r="D606" s="111" t="n"/>
      <c r="E606" s="131" t="inlineStr">
        <is>
          <t>12 месяцев</t>
        </is>
      </c>
      <c r="F606" s="485" t="n">
        <v>80</v>
      </c>
      <c r="G606" s="468">
        <f>IFERROR(SUMIF(Лист1!$A:$A,Лист3!$A606,Лист1!K:K)/$F606,0)</f>
        <v/>
      </c>
      <c r="H606" s="468">
        <f>IFERROR(SUMIF(Лист1!$A:$A,Лист3!$A606,Лист1!L:L)/$F606,0)</f>
        <v/>
      </c>
      <c r="I606" s="468">
        <f>IFERROR(SUMIF(Лист1!$A:$A,Лист3!$A606,Лист1!M:M)/$F606,0)</f>
        <v/>
      </c>
      <c r="J606" s="468">
        <f>IFERROR(SUMIF(Лист1!$A:$A,Лист3!$A606,Лист1!N:N)/$F606,0)</f>
        <v/>
      </c>
      <c r="K606" s="468">
        <f>IFERROR(SUMIF(Лист1!$A:$A,Лист3!$A606,Лист1!O:O)/$F606,0)</f>
        <v/>
      </c>
      <c r="L606" s="468">
        <f>IFERROR(SUMIF(Лист1!$A:$A,Лист3!$A606,Лист1!P:P)/$F606,0)</f>
        <v/>
      </c>
    </row>
    <row r="607" customFormat="1" s="144">
      <c r="A607" s="340" t="inlineStr">
        <is>
          <t>E-2SN-367-W30-X00-Y30</t>
        </is>
      </c>
      <c r="B607" s="263" t="inlineStr">
        <is>
          <t xml:space="preserve">CRASHBASH. Снэки: Фигурные изделия со вкусом карамели и арахиса вал 3 кг  </t>
        </is>
      </c>
      <c r="C607" s="112" t="inlineStr">
        <is>
          <t>3 кг</t>
        </is>
      </c>
      <c r="D607" s="112" t="n"/>
      <c r="E607" s="492" t="inlineStr">
        <is>
          <t>12 месяцев</t>
        </is>
      </c>
      <c r="F607" s="486" t="n">
        <v>80</v>
      </c>
      <c r="G607" s="468">
        <f>IFERROR(SUMIF(Лист1!$A:$A,Лист3!$A607,Лист1!K:K)/$F607,0)</f>
        <v/>
      </c>
      <c r="H607" s="468">
        <f>IFERROR(SUMIF(Лист1!$A:$A,Лист3!$A607,Лист1!L:L)/$F607,0)</f>
        <v/>
      </c>
      <c r="I607" s="468">
        <f>IFERROR(SUMIF(Лист1!$A:$A,Лист3!$A607,Лист1!M:M)/$F607,0)</f>
        <v/>
      </c>
      <c r="J607" s="468">
        <f>IFERROR(SUMIF(Лист1!$A:$A,Лист3!$A607,Лист1!N:N)/$F607,0)</f>
        <v/>
      </c>
      <c r="K607" s="468">
        <f>IFERROR(SUMIF(Лист1!$A:$A,Лист3!$A607,Лист1!O:O)/$F607,0)</f>
        <v/>
      </c>
      <c r="L607" s="468">
        <f>IFERROR(SUMIF(Лист1!$A:$A,Лист3!$A607,Лист1!P:P)/$F607,0)</f>
        <v/>
      </c>
    </row>
    <row r="608" customFormat="1" s="144">
      <c r="A608" s="340" t="inlineStr">
        <is>
          <t>E-2SN-376-P15-X00-Y12</t>
        </is>
      </c>
      <c r="B608" s="263" t="inlineStr">
        <is>
          <t>CRASHBASH. Снэки: Фигурные изделия со вкусом карамели и арахиса Пакет 150г</t>
        </is>
      </c>
      <c r="C608" s="112" t="inlineStr">
        <is>
          <t>150 гр</t>
        </is>
      </c>
      <c r="D608" s="112" t="n">
        <v>12</v>
      </c>
      <c r="E608" s="492" t="inlineStr">
        <is>
          <t>12 месяцев</t>
        </is>
      </c>
      <c r="F608" s="486" t="n">
        <v>72</v>
      </c>
      <c r="G608" s="468">
        <f>IFERROR(SUMIF(Лист1!$A:$A,Лист3!$A608,Лист1!K:K)/$F608,0)</f>
        <v/>
      </c>
      <c r="H608" s="468">
        <f>IFERROR(SUMIF(Лист1!$A:$A,Лист3!$A608,Лист1!L:L)/$F608,0)</f>
        <v/>
      </c>
      <c r="I608" s="468">
        <f>IFERROR(SUMIF(Лист1!$A:$A,Лист3!$A608,Лист1!M:M)/$F608,0)</f>
        <v/>
      </c>
      <c r="J608" s="468">
        <f>IFERROR(SUMIF(Лист1!$A:$A,Лист3!$A608,Лист1!N:N)/$F608,0)</f>
        <v/>
      </c>
      <c r="K608" s="468">
        <f>IFERROR(SUMIF(Лист1!$A:$A,Лист3!$A608,Лист1!O:O)/$F608,0)</f>
        <v/>
      </c>
      <c r="L608" s="468">
        <f>IFERROR(SUMIF(Лист1!$A:$A,Лист3!$A608,Лист1!P:P)/$F608,0)</f>
        <v/>
      </c>
    </row>
    <row r="609" customFormat="1" s="144">
      <c r="A609" s="340" t="inlineStr">
        <is>
          <t>E-2SN-368-W30-X00-Y30</t>
        </is>
      </c>
      <c r="B609" s="263" t="inlineStr">
        <is>
          <t xml:space="preserve">CRASHBASH. Снэки: Фигурные изделия со вкусом шоколадного брауни вал 3 кг </t>
        </is>
      </c>
      <c r="C609" s="112" t="inlineStr">
        <is>
          <t>3 кг</t>
        </is>
      </c>
      <c r="D609" s="112" t="n"/>
      <c r="E609" s="492" t="inlineStr">
        <is>
          <t>12 месяцев</t>
        </is>
      </c>
      <c r="F609" s="486" t="n">
        <v>80</v>
      </c>
      <c r="G609" s="468">
        <f>IFERROR(SUMIF(Лист1!$A:$A,Лист3!$A609,Лист1!K:K)/$F609,0)</f>
        <v/>
      </c>
      <c r="H609" s="468">
        <f>IFERROR(SUMIF(Лист1!$A:$A,Лист3!$A609,Лист1!L:L)/$F609,0)</f>
        <v/>
      </c>
      <c r="I609" s="468">
        <f>IFERROR(SUMIF(Лист1!$A:$A,Лист3!$A609,Лист1!M:M)/$F609,0)</f>
        <v/>
      </c>
      <c r="J609" s="468">
        <f>IFERROR(SUMIF(Лист1!$A:$A,Лист3!$A609,Лист1!N:N)/$F609,0)</f>
        <v/>
      </c>
      <c r="K609" s="468">
        <f>IFERROR(SUMIF(Лист1!$A:$A,Лист3!$A609,Лист1!O:O)/$F609,0)</f>
        <v/>
      </c>
      <c r="L609" s="468">
        <f>IFERROR(SUMIF(Лист1!$A:$A,Лист3!$A609,Лист1!P:P)/$F609,0)</f>
        <v/>
      </c>
    </row>
    <row r="610" customFormat="1" s="144">
      <c r="A610" s="340" t="inlineStr">
        <is>
          <t>E-2SN-377-P15-X00-Y12</t>
        </is>
      </c>
      <c r="B610" s="263" t="inlineStr">
        <is>
          <t>CRASHBASH. Снэки: Фигурные изделия со вкусом шоколадного брауни Пакет 150г</t>
        </is>
      </c>
      <c r="C610" s="112" t="inlineStr">
        <is>
          <t>150 гр</t>
        </is>
      </c>
      <c r="D610" s="112" t="n">
        <v>12</v>
      </c>
      <c r="E610" s="492" t="inlineStr">
        <is>
          <t>12 месяцев</t>
        </is>
      </c>
      <c r="F610" s="486" t="n">
        <v>72</v>
      </c>
      <c r="G610" s="468">
        <f>IFERROR(SUMIF(Лист1!$A:$A,Лист3!$A610,Лист1!K:K)/$F610,0)</f>
        <v/>
      </c>
      <c r="H610" s="468">
        <f>IFERROR(SUMIF(Лист1!$A:$A,Лист3!$A610,Лист1!L:L)/$F610,0)</f>
        <v/>
      </c>
      <c r="I610" s="468">
        <f>IFERROR(SUMIF(Лист1!$A:$A,Лист3!$A610,Лист1!M:M)/$F610,0)</f>
        <v/>
      </c>
      <c r="J610" s="468">
        <f>IFERROR(SUMIF(Лист1!$A:$A,Лист3!$A610,Лист1!N:N)/$F610,0)</f>
        <v/>
      </c>
      <c r="K610" s="468">
        <f>IFERROR(SUMIF(Лист1!$A:$A,Лист3!$A610,Лист1!O:O)/$F610,0)</f>
        <v/>
      </c>
      <c r="L610" s="468">
        <f>IFERROR(SUMIF(Лист1!$A:$A,Лист3!$A610,Лист1!P:P)/$F610,0)</f>
        <v/>
      </c>
    </row>
    <row r="611" customFormat="1" s="144">
      <c r="A611" s="340" t="inlineStr">
        <is>
          <t>E-2SN-389-P18-X00-Y14</t>
        </is>
      </c>
      <c r="B611" s="686" t="inlineStr">
        <is>
          <t>БЕСЕДА. Продукты экструзионной технологии: Палочки хрустящие с начинкой со вкусом ванили пакет 180 г</t>
        </is>
      </c>
      <c r="C611" s="112" t="inlineStr">
        <is>
          <t>180 гр</t>
        </is>
      </c>
      <c r="D611" s="112" t="n">
        <v>14</v>
      </c>
      <c r="E611" s="492" t="inlineStr">
        <is>
          <t>12 месяцев</t>
        </is>
      </c>
      <c r="F611" s="486" t="n">
        <v>54</v>
      </c>
      <c r="G611" s="468">
        <f>IFERROR(SUMIF(Лист1!$A:$A,Лист3!$A611,Лист1!K:K)/$F611,0)</f>
        <v/>
      </c>
      <c r="H611" s="468">
        <f>IFERROR(SUMIF(Лист1!$A:$A,Лист3!$A611,Лист1!L:L)/$F611,0)</f>
        <v/>
      </c>
      <c r="I611" s="468">
        <f>IFERROR(SUMIF(Лист1!$A:$A,Лист3!$A611,Лист1!M:M)/$F611,0)</f>
        <v/>
      </c>
      <c r="J611" s="468">
        <f>IFERROR(SUMIF(Лист1!$A:$A,Лист3!$A611,Лист1!N:N)/$F611,0)</f>
        <v/>
      </c>
      <c r="K611" s="468">
        <f>IFERROR(SUMIF(Лист1!$A:$A,Лист3!$A611,Лист1!O:O)/$F611,0)</f>
        <v/>
      </c>
      <c r="L611" s="468">
        <f>IFERROR(SUMIF(Лист1!$A:$A,Лист3!$A611,Лист1!P:P)/$F611,0)</f>
        <v/>
      </c>
    </row>
    <row r="612" customFormat="1" s="144">
      <c r="A612" s="340" t="inlineStr">
        <is>
          <t>E-2SN-390-P18-X00-Y14</t>
        </is>
      </c>
      <c r="B612" s="686" t="inlineStr">
        <is>
          <t>БЕСЕДА. Продукты экструзионной технологии: Палочки хрустящие с начинкой со вкусом тирамису пакет 180 г</t>
        </is>
      </c>
      <c r="C612" s="112" t="inlineStr">
        <is>
          <t>180 гр</t>
        </is>
      </c>
      <c r="D612" s="112" t="n">
        <v>14</v>
      </c>
      <c r="E612" s="492" t="inlineStr">
        <is>
          <t>12 месяцев</t>
        </is>
      </c>
      <c r="F612" s="486" t="n">
        <v>54</v>
      </c>
      <c r="G612" s="468">
        <f>IFERROR(SUMIF(Лист1!$A:$A,Лист3!$A612,Лист1!K:K)/$F612,0)</f>
        <v/>
      </c>
      <c r="H612" s="468">
        <f>IFERROR(SUMIF(Лист1!$A:$A,Лист3!$A612,Лист1!L:L)/$F612,0)</f>
        <v/>
      </c>
      <c r="I612" s="468">
        <f>IFERROR(SUMIF(Лист1!$A:$A,Лист3!$A612,Лист1!M:M)/$F612,0)</f>
        <v/>
      </c>
      <c r="J612" s="468">
        <f>IFERROR(SUMIF(Лист1!$A:$A,Лист3!$A612,Лист1!N:N)/$F612,0)</f>
        <v/>
      </c>
      <c r="K612" s="468">
        <f>IFERROR(SUMIF(Лист1!$A:$A,Лист3!$A612,Лист1!O:O)/$F612,0)</f>
        <v/>
      </c>
      <c r="L612" s="468">
        <f>IFERROR(SUMIF(Лист1!$A:$A,Лист3!$A612,Лист1!P:P)/$F612,0)</f>
        <v/>
      </c>
    </row>
    <row r="613" customFormat="1" s="144">
      <c r="A613" s="340" t="inlineStr">
        <is>
          <t>E-2SN-446-P30-X00-Y8</t>
        </is>
      </c>
      <c r="B613" s="686" t="inlineStr">
        <is>
          <t>БЕСЕДА®. ПЭТ: Изделия фигурные со вкусом шоколада Пакет 300 г УП8  ТОЛЬКО ДЛЯ РОССИИ</t>
        </is>
      </c>
      <c r="C613" s="112" t="inlineStr">
        <is>
          <t>300 гр</t>
        </is>
      </c>
      <c r="D613" s="112" t="n">
        <v>8</v>
      </c>
      <c r="E613" s="492" t="inlineStr">
        <is>
          <t>12 месяцев</t>
        </is>
      </c>
      <c r="F613" s="486" t="n">
        <v>64</v>
      </c>
      <c r="G613" s="468">
        <f>IFERROR(SUMIF(Лист1!$A:$A,Лист3!$A613,Лист1!K:K)/$F613,0)</f>
        <v/>
      </c>
      <c r="H613" s="468">
        <f>IFERROR(SUMIF(Лист1!$A:$A,Лист3!$A613,Лист1!L:L)/$F613,0)</f>
        <v/>
      </c>
      <c r="I613" s="468">
        <f>IFERROR(SUMIF(Лист1!$A:$A,Лист3!$A613,Лист1!M:M)/$F613,0)</f>
        <v/>
      </c>
      <c r="J613" s="468">
        <f>IFERROR(SUMIF(Лист1!$A:$A,Лист3!$A613,Лист1!N:N)/$F613,0)</f>
        <v/>
      </c>
      <c r="K613" s="468">
        <f>IFERROR(SUMIF(Лист1!$A:$A,Лист3!$A613,Лист1!O:O)/$F613,0)</f>
        <v/>
      </c>
      <c r="L613" s="468">
        <f>IFERROR(SUMIF(Лист1!$A:$A,Лист3!$A613,Лист1!P:P)/$F613,0)</f>
        <v/>
      </c>
    </row>
    <row r="614" customFormat="1" s="144">
      <c r="A614" s="340" t="n">
        <v>31571</v>
      </c>
      <c r="B614" s="686" t="inlineStr">
        <is>
          <t>БЕСЕДА®. ПЭТ: Изделия фигурные со вкусом вареной сгущенки ТВ Лоток 1,2 кг</t>
        </is>
      </c>
      <c r="C614" s="112" t="inlineStr">
        <is>
          <t>1,2 кг</t>
        </is>
      </c>
      <c r="D614" s="112" t="n"/>
      <c r="E614" s="492" t="inlineStr">
        <is>
          <t>12 месяцев</t>
        </is>
      </c>
      <c r="F614" s="486" t="n">
        <v>204</v>
      </c>
      <c r="G614" s="468">
        <f>IFERROR(SUMIF(Лист1!$A:$A,Лист3!$A614,Лист1!K:K)/$F614,0)</f>
        <v/>
      </c>
      <c r="H614" s="468">
        <f>IFERROR(SUMIF(Лист1!$A:$A,Лист3!$A614,Лист1!L:L)/$F614,0)</f>
        <v/>
      </c>
      <c r="I614" s="468">
        <f>IFERROR(SUMIF(Лист1!$A:$A,Лист3!$A614,Лист1!M:M)/$F614,0)</f>
        <v/>
      </c>
      <c r="J614" s="468">
        <f>IFERROR(SUMIF(Лист1!$A:$A,Лист3!$A614,Лист1!N:N)/$F614,0)</f>
        <v/>
      </c>
      <c r="K614" s="468">
        <f>IFERROR(SUMIF(Лист1!$A:$A,Лист3!$A614,Лист1!O:O)/$F614,0)</f>
        <v/>
      </c>
      <c r="L614" s="468">
        <f>IFERROR(SUMIF(Лист1!$A:$A,Лист3!$A614,Лист1!P:P)/$F614,0)</f>
        <v/>
      </c>
    </row>
    <row r="615" customFormat="1" s="144">
      <c r="A615" s="340" t="inlineStr">
        <is>
          <t>E-2SN-446-W30-X00-Y1</t>
        </is>
      </c>
      <c r="B615" s="686" t="inlineStr">
        <is>
          <t>БЕСЕДА®. ПЭТ: Изделия фигурные со вкусом шоколада вал 3 кг  УП1*</t>
        </is>
      </c>
      <c r="C615" s="112" t="inlineStr">
        <is>
          <t>3 кг</t>
        </is>
      </c>
      <c r="D615" s="112" t="n">
        <v>8</v>
      </c>
      <c r="E615" s="492" t="inlineStr">
        <is>
          <t>12 месяцев</t>
        </is>
      </c>
      <c r="F615" s="486" t="n">
        <v>64</v>
      </c>
      <c r="G615" s="468">
        <f>IFERROR(SUMIF(Лист1!$A:$A,Лист3!$A615,Лист1!K:K)/$F615,0)</f>
        <v/>
      </c>
      <c r="H615" s="468">
        <f>IFERROR(SUMIF(Лист1!$A:$A,Лист3!$A615,Лист1!L:L)/$F615,0)</f>
        <v/>
      </c>
      <c r="I615" s="468">
        <f>IFERROR(SUMIF(Лист1!$A:$A,Лист3!$A615,Лист1!M:M)/$F615,0)</f>
        <v/>
      </c>
      <c r="J615" s="468">
        <f>IFERROR(SUMIF(Лист1!$A:$A,Лист3!$A615,Лист1!N:N)/$F615,0)</f>
        <v/>
      </c>
      <c r="K615" s="468">
        <f>IFERROR(SUMIF(Лист1!$A:$A,Лист3!$A615,Лист1!O:O)/$F615,0)</f>
        <v/>
      </c>
      <c r="L615" s="468">
        <f>IFERROR(SUMIF(Лист1!$A:$A,Лист3!$A615,Лист1!P:P)/$F615,0)</f>
        <v/>
      </c>
    </row>
    <row r="616" customFormat="1" s="144">
      <c r="A616" s="340" t="inlineStr">
        <is>
          <t>E-4EX-645-W30-X00-Y1</t>
        </is>
      </c>
      <c r="B616" s="686" t="inlineStr">
        <is>
          <t>БЕСЕДА®. ПЭТ: Изделия фигурные со вкусом вареной сгущенки вал 3 кг  УП1</t>
        </is>
      </c>
      <c r="C616" s="112" t="inlineStr">
        <is>
          <t>3 кг</t>
        </is>
      </c>
      <c r="D616" s="112" t="n">
        <v>8</v>
      </c>
      <c r="E616" s="492" t="inlineStr">
        <is>
          <t>12 месяцев</t>
        </is>
      </c>
      <c r="F616" s="486" t="n">
        <v>64</v>
      </c>
      <c r="G616" s="468">
        <f>IFERROR(SUMIF(Лист1!$A:$A,Лист3!$A616,Лист1!K:K)/$F616,0)</f>
        <v/>
      </c>
      <c r="H616" s="468">
        <f>IFERROR(SUMIF(Лист1!$A:$A,Лист3!$A616,Лист1!L:L)/$F616,0)</f>
        <v/>
      </c>
      <c r="I616" s="468">
        <f>IFERROR(SUMIF(Лист1!$A:$A,Лист3!$A616,Лист1!M:M)/$F616,0)</f>
        <v/>
      </c>
      <c r="J616" s="468">
        <f>IFERROR(SUMIF(Лист1!$A:$A,Лист3!$A616,Лист1!N:N)/$F616,0)</f>
        <v/>
      </c>
      <c r="K616" s="468">
        <f>IFERROR(SUMIF(Лист1!$A:$A,Лист3!$A616,Лист1!O:O)/$F616,0)</f>
        <v/>
      </c>
      <c r="L616" s="468">
        <f>IFERROR(SUMIF(Лист1!$A:$A,Лист3!$A616,Лист1!P:P)/$F616,0)</f>
        <v/>
      </c>
    </row>
    <row r="617" customFormat="1" s="144">
      <c r="A617" s="340" t="inlineStr">
        <is>
          <t>E-2SN-505-F25-X00-Y12</t>
        </is>
      </c>
      <c r="B617" s="686" t="inlineStr">
        <is>
          <t xml:space="preserve">Продукты экструзионной технологии "Орешки" с какао со вкусом шоколада пакет 250 г  </t>
        </is>
      </c>
      <c r="C617" s="112" t="inlineStr">
        <is>
          <t>250 гр</t>
        </is>
      </c>
      <c r="D617" s="112" t="n">
        <v>12</v>
      </c>
      <c r="E617" s="492" t="inlineStr">
        <is>
          <t>12 месяцев</t>
        </is>
      </c>
      <c r="F617" s="486" t="n">
        <v>54</v>
      </c>
      <c r="G617" s="468">
        <f>IFERROR(SUMIF(Лист1!$A:$A,Лист3!$A617,Лист1!K:K)/$F617,0)</f>
        <v/>
      </c>
      <c r="H617" s="468">
        <f>IFERROR(SUMIF(Лист1!$A:$A,Лист3!$A617,Лист1!L:L)/$F617,0)</f>
        <v/>
      </c>
      <c r="I617" s="468">
        <f>IFERROR(SUMIF(Лист1!$A:$A,Лист3!$A617,Лист1!M:M)/$F617,0)</f>
        <v/>
      </c>
      <c r="J617" s="468">
        <f>IFERROR(SUMIF(Лист1!$A:$A,Лист3!$A617,Лист1!N:N)/$F617,0)</f>
        <v/>
      </c>
      <c r="K617" s="468">
        <f>IFERROR(SUMIF(Лист1!$A:$A,Лист3!$A617,Лист1!O:O)/$F617,0)</f>
        <v/>
      </c>
      <c r="L617" s="468">
        <f>IFERROR(SUMIF(Лист1!$A:$A,Лист3!$A617,Лист1!P:P)/$F617,0)</f>
        <v/>
      </c>
    </row>
    <row r="618" customFormat="1" s="144">
      <c r="A618" s="340" t="inlineStr">
        <is>
          <t>E-4EX-640-P25-X00-Y12</t>
        </is>
      </c>
      <c r="B618" s="686" t="inlineStr">
        <is>
          <t>Чудо-Чудное® ПЭТ со вкусом тоффи 250 г  УП10</t>
        </is>
      </c>
      <c r="C618" s="112" t="inlineStr">
        <is>
          <t>250 гр</t>
        </is>
      </c>
      <c r="D618" s="112" t="n">
        <v>10</v>
      </c>
      <c r="E618" s="492" t="inlineStr">
        <is>
          <t>12 месяцев</t>
        </is>
      </c>
      <c r="F618" s="486" t="n">
        <v>72</v>
      </c>
      <c r="G618" s="468">
        <f>IFERROR(SUMIF(Лист1!$A:$A,Лист3!$A618,Лист1!K:K)/$F618,0)</f>
        <v/>
      </c>
      <c r="H618" s="468">
        <f>IFERROR(SUMIF(Лист1!$A:$A,Лист3!$A618,Лист1!L:L)/$F618,0)</f>
        <v/>
      </c>
      <c r="I618" s="468">
        <f>IFERROR(SUMIF(Лист1!$A:$A,Лист3!$A618,Лист1!M:M)/$F618,0)</f>
        <v/>
      </c>
      <c r="J618" s="468">
        <f>IFERROR(SUMIF(Лист1!$A:$A,Лист3!$A618,Лист1!N:N)/$F618,0)</f>
        <v/>
      </c>
      <c r="K618" s="468">
        <f>IFERROR(SUMIF(Лист1!$A:$A,Лист3!$A618,Лист1!O:O)/$F618,0)</f>
        <v/>
      </c>
      <c r="L618" s="468">
        <f>IFERROR(SUMIF(Лист1!$A:$A,Лист3!$A618,Лист1!P:P)/$F618,0)</f>
        <v/>
      </c>
    </row>
    <row r="619" ht="15" customFormat="1" customHeight="1" s="144">
      <c r="A619" s="340" t="inlineStr">
        <is>
          <t>E-4EX-596-P25-X00-Y12</t>
        </is>
      </c>
      <c r="B619" s="686" t="inlineStr">
        <is>
          <t xml:space="preserve">ФРУТЧЕНЬЕ®. Продукты экструзионной технологии: Изделия фигурные с абрикосовой начинкой </t>
        </is>
      </c>
      <c r="C619" s="112" t="n">
        <v>250</v>
      </c>
      <c r="D619" s="112" t="n">
        <v>12</v>
      </c>
      <c r="E619" s="492" t="inlineStr">
        <is>
          <t>8 месяцев</t>
        </is>
      </c>
      <c r="F619" s="486" t="n">
        <v>54</v>
      </c>
      <c r="G619" s="468">
        <f>IFERROR(SUMIF(Лист1!$A:$A,Лист3!$A619,Лист1!K:K)/$F619,0)</f>
        <v/>
      </c>
      <c r="H619" s="468">
        <f>IFERROR(SUMIF(Лист1!$A:$A,Лист3!$A619,Лист1!L:L)/$F619,0)</f>
        <v/>
      </c>
      <c r="I619" s="468">
        <f>IFERROR(SUMIF(Лист1!$A:$A,Лист3!$A619,Лист1!M:M)/$F619,0)</f>
        <v/>
      </c>
      <c r="J619" s="468">
        <f>IFERROR(SUMIF(Лист1!$A:$A,Лист3!$A619,Лист1!N:N)/$F619,0)</f>
        <v/>
      </c>
      <c r="K619" s="468">
        <f>IFERROR(SUMIF(Лист1!$A:$A,Лист3!$A619,Лист1!O:O)/$F619,0)</f>
        <v/>
      </c>
      <c r="L619" s="468">
        <f>IFERROR(SUMIF(Лист1!$A:$A,Лист3!$A619,Лист1!P:P)/$F619,0)</f>
        <v/>
      </c>
    </row>
    <row r="620" ht="15" customFormat="1" customHeight="1" s="144">
      <c r="A620" s="340" t="inlineStr">
        <is>
          <t>E-4EX-641-P25-X00-Y12</t>
        </is>
      </c>
      <c r="B620" s="686" t="inlineStr">
        <is>
          <t>МАХЕЕВЪ®. ПЭТ: Изделия фигурные с абрикосовой начинкой Пакет 250 г  УП12</t>
        </is>
      </c>
      <c r="C620" s="112" t="n">
        <v>250</v>
      </c>
      <c r="D620" s="112" t="n">
        <v>12</v>
      </c>
      <c r="E620" s="492" t="inlineStr">
        <is>
          <t>8 месяцев</t>
        </is>
      </c>
      <c r="F620" s="486" t="n">
        <v>54</v>
      </c>
      <c r="G620" s="468">
        <f>IFERROR(SUMIF(Лист1!$A:$A,Лист3!$A620,Лист1!K:K)/$F620,0)</f>
        <v/>
      </c>
      <c r="H620" s="468">
        <f>IFERROR(SUMIF(Лист1!$A:$A,Лист3!$A620,Лист1!L:L)/$F620,0)</f>
        <v/>
      </c>
      <c r="I620" s="468">
        <f>IFERROR(SUMIF(Лист1!$A:$A,Лист3!$A620,Лист1!M:M)/$F620,0)</f>
        <v/>
      </c>
      <c r="J620" s="468">
        <f>IFERROR(SUMIF(Лист1!$A:$A,Лист3!$A620,Лист1!N:N)/$F620,0)</f>
        <v/>
      </c>
      <c r="K620" s="468">
        <f>IFERROR(SUMIF(Лист1!$A:$A,Лист3!$A620,Лист1!O:O)/$F620,0)</f>
        <v/>
      </c>
      <c r="L620" s="468">
        <f>IFERROR(SUMIF(Лист1!$A:$A,Лист3!$A620,Лист1!P:P)/$F620,0)</f>
        <v/>
      </c>
    </row>
    <row r="621" ht="15" customFormat="1" customHeight="1" s="144">
      <c r="A621" s="340" t="inlineStr">
        <is>
          <t>E-4EX-605-P25-X00-Y12</t>
        </is>
      </c>
      <c r="B621" s="686" t="inlineStr">
        <is>
          <t xml:space="preserve">CHO KO-TE®. Продукты экструзионной технологии: Подушечки с банановой начинкой </t>
        </is>
      </c>
      <c r="C621" s="112" t="n">
        <v>250</v>
      </c>
      <c r="D621" s="112" t="n">
        <v>12</v>
      </c>
      <c r="E621" s="492" t="inlineStr">
        <is>
          <t>12 месяцев</t>
        </is>
      </c>
      <c r="F621" s="486" t="n">
        <v>72</v>
      </c>
      <c r="G621" s="468">
        <f>IFERROR(SUMIF(Лист1!$A:$A,Лист3!$A621,Лист1!K:K)/$F621,0)</f>
        <v/>
      </c>
      <c r="H621" s="468">
        <f>IFERROR(SUMIF(Лист1!$A:$A,Лист3!$A621,Лист1!L:L)/$F621,0)</f>
        <v/>
      </c>
      <c r="I621" s="468">
        <f>IFERROR(SUMIF(Лист1!$A:$A,Лист3!$A621,Лист1!M:M)/$F621,0)</f>
        <v/>
      </c>
      <c r="J621" s="468">
        <f>IFERROR(SUMIF(Лист1!$A:$A,Лист3!$A621,Лист1!N:N)/$F621,0)</f>
        <v/>
      </c>
      <c r="K621" s="468">
        <f>IFERROR(SUMIF(Лист1!$A:$A,Лист3!$A621,Лист1!O:O)/$F621,0)</f>
        <v/>
      </c>
      <c r="L621" s="468">
        <f>IFERROR(SUMIF(Лист1!$A:$A,Лист3!$A621,Лист1!P:P)/$F621,0)</f>
        <v/>
      </c>
    </row>
    <row r="622" ht="15" customFormat="1" customHeight="1" s="144">
      <c r="A622" s="340" t="inlineStr">
        <is>
          <t>E-4EX-606-P25-X00-Y12</t>
        </is>
      </c>
      <c r="B622" s="686" t="inlineStr">
        <is>
          <t xml:space="preserve">CHO KO-TE®. Продукты экструзионной технологии: Подушечки с какао и молоком </t>
        </is>
      </c>
      <c r="C622" s="112" t="n">
        <v>250</v>
      </c>
      <c r="D622" s="112" t="n">
        <v>12</v>
      </c>
      <c r="E622" s="492" t="inlineStr">
        <is>
          <t>12 месяцев</t>
        </is>
      </c>
      <c r="F622" s="486" t="n">
        <v>72</v>
      </c>
      <c r="G622" s="468">
        <f>IFERROR(SUMIF(Лист1!$A:$A,Лист3!$A622,Лист1!K:K)/$F622,0)</f>
        <v/>
      </c>
      <c r="H622" s="468">
        <f>IFERROR(SUMIF(Лист1!$A:$A,Лист3!$A622,Лист1!L:L)/$F622,0)</f>
        <v/>
      </c>
      <c r="I622" s="468">
        <f>IFERROR(SUMIF(Лист1!$A:$A,Лист3!$A622,Лист1!M:M)/$F622,0)</f>
        <v/>
      </c>
      <c r="J622" s="468">
        <f>IFERROR(SUMIF(Лист1!$A:$A,Лист3!$A622,Лист1!N:N)/$F622,0)</f>
        <v/>
      </c>
      <c r="K622" s="468">
        <f>IFERROR(SUMIF(Лист1!$A:$A,Лист3!$A622,Лист1!O:O)/$F622,0)</f>
        <v/>
      </c>
      <c r="L622" s="468">
        <f>IFERROR(SUMIF(Лист1!$A:$A,Лист3!$A622,Лист1!P:P)/$F622,0)</f>
        <v/>
      </c>
    </row>
    <row r="623" customFormat="1" s="144">
      <c r="A623" s="340" t="n">
        <v>31573</v>
      </c>
      <c r="B623" s="686" t="inlineStr">
        <is>
          <t>ПЭТ: "Хрустинка" с начинкой со вкусом молока ТВ Лоток 900 г</t>
        </is>
      </c>
      <c r="C623" s="112" t="inlineStr">
        <is>
          <t>900 гр</t>
        </is>
      </c>
      <c r="D623" s="112" t="n"/>
      <c r="E623" s="492" t="inlineStr">
        <is>
          <t>12 месяцев</t>
        </is>
      </c>
      <c r="F623" s="486" t="n">
        <v>204</v>
      </c>
      <c r="G623" s="468">
        <f>IFERROR(SUMIF(Лист1!$A:$A,Лист3!$A623,Лист1!K:K)/$F623,0)</f>
        <v/>
      </c>
      <c r="H623" s="468">
        <f>IFERROR(SUMIF(Лист1!$A:$A,Лист3!$A623,Лист1!L:L)/$F623,0)</f>
        <v/>
      </c>
      <c r="I623" s="468">
        <f>IFERROR(SUMIF(Лист1!$A:$A,Лист3!$A623,Лист1!M:M)/$F623,0)</f>
        <v/>
      </c>
      <c r="J623" s="468">
        <f>IFERROR(SUMIF(Лист1!$A:$A,Лист3!$A623,Лист1!N:N)/$F623,0)</f>
        <v/>
      </c>
      <c r="K623" s="468">
        <f>IFERROR(SUMIF(Лист1!$A:$A,Лист3!$A623,Лист1!O:O)/$F623,0)</f>
        <v/>
      </c>
      <c r="L623" s="468">
        <f>IFERROR(SUMIF(Лист1!$A:$A,Лист3!$A623,Лист1!P:P)/$F623,0)</f>
        <v/>
      </c>
    </row>
    <row r="624" customFormat="1" s="144">
      <c r="A624" s="340" t="n">
        <v>31570</v>
      </c>
      <c r="B624" s="686" t="inlineStr">
        <is>
          <t>ПЭТ: Изделия фигурные со вкусом шоколада "Кукурустеры" ТВ Лоток 1 кг</t>
        </is>
      </c>
      <c r="C624" s="112" t="inlineStr">
        <is>
          <t>1 кг</t>
        </is>
      </c>
      <c r="D624" s="112" t="n"/>
      <c r="E624" s="492" t="inlineStr">
        <is>
          <t>12 месяцев</t>
        </is>
      </c>
      <c r="F624" s="486" t="n">
        <v>204</v>
      </c>
      <c r="G624" s="468">
        <f>IFERROR(SUMIF(Лист1!$A:$A,Лист3!$A624,Лист1!K:K)/$F624,0)</f>
        <v/>
      </c>
      <c r="H624" s="468">
        <f>IFERROR(SUMIF(Лист1!$A:$A,Лист3!$A624,Лист1!L:L)/$F624,0)</f>
        <v/>
      </c>
      <c r="I624" s="468">
        <f>IFERROR(SUMIF(Лист1!$A:$A,Лист3!$A624,Лист1!M:M)/$F624,0)</f>
        <v/>
      </c>
      <c r="J624" s="468">
        <f>IFERROR(SUMIF(Лист1!$A:$A,Лист3!$A624,Лист1!N:N)/$F624,0)</f>
        <v/>
      </c>
      <c r="K624" s="468">
        <f>IFERROR(SUMIF(Лист1!$A:$A,Лист3!$A624,Лист1!O:O)/$F624,0)</f>
        <v/>
      </c>
      <c r="L624" s="468">
        <f>IFERROR(SUMIF(Лист1!$A:$A,Лист3!$A624,Лист1!P:P)/$F624,0)</f>
        <v/>
      </c>
    </row>
    <row r="625" customFormat="1" s="144">
      <c r="A625" s="340" t="inlineStr">
        <is>
          <t>E-2SN-780-G40-X00-Y9</t>
        </is>
      </c>
      <c r="B625" s="556" t="inlineStr">
        <is>
          <t>Снэки Трубочки хрустящие с ореховой начинкой ГЛ 400 г  УП9</t>
        </is>
      </c>
      <c r="C625" s="1064" t="inlineStr">
        <is>
          <t>400 гр</t>
        </is>
      </c>
      <c r="D625" s="1064" t="n">
        <v>9</v>
      </c>
      <c r="E625" s="534" t="inlineStr">
        <is>
          <t>12 месяцев</t>
        </is>
      </c>
      <c r="F625" s="584" t="n">
        <v>64</v>
      </c>
      <c r="G625" s="468">
        <f>IFERROR(SUMIF(Лист1!$A:$A,Лист3!$A625,Лист1!K:K)/$F625,0)</f>
        <v/>
      </c>
      <c r="H625" s="468">
        <f>IFERROR(SUMIF(Лист1!$A:$A,Лист3!$A625,Лист1!L:L)/$F625,0)</f>
        <v/>
      </c>
      <c r="I625" s="468">
        <f>IFERROR(SUMIF(Лист1!$A:$A,Лист3!$A625,Лист1!M:M)/$F625,0)</f>
        <v/>
      </c>
      <c r="J625" s="468">
        <f>IFERROR(SUMIF(Лист1!$A:$A,Лист3!$A625,Лист1!N:N)/$F625,0)</f>
        <v/>
      </c>
      <c r="K625" s="468">
        <f>IFERROR(SUMIF(Лист1!$A:$A,Лист3!$A625,Лист1!O:O)/$F625,0)</f>
        <v/>
      </c>
      <c r="L625" s="468">
        <f>IFERROR(SUMIF(Лист1!$A:$A,Лист3!$A625,Лист1!P:P)/$F625,0)</f>
        <v/>
      </c>
    </row>
    <row r="626" customFormat="1" s="144">
      <c r="A626" s="340" t="inlineStr">
        <is>
          <t>E-2SN-780-W20-X00-Y1</t>
        </is>
      </c>
      <c r="B626" s="556" t="inlineStr">
        <is>
          <t>Снэки Трубочки хрустящие с ореховой начинкой вал 2 кг  УП1*</t>
        </is>
      </c>
      <c r="C626" s="1064" t="inlineStr">
        <is>
          <t>2 кг</t>
        </is>
      </c>
      <c r="D626" s="1064" t="n"/>
      <c r="E626" s="492" t="inlineStr">
        <is>
          <t>12 месяцев</t>
        </is>
      </c>
      <c r="F626" s="584" t="n">
        <v>144</v>
      </c>
      <c r="G626" s="468">
        <f>IFERROR(SUMIF(Лист1!$A:$A,Лист3!$A626,Лист1!K:K)/$F626,0)</f>
        <v/>
      </c>
      <c r="H626" s="468">
        <f>IFERROR(SUMIF(Лист1!$A:$A,Лист3!$A626,Лист1!L:L)/$F626,0)</f>
        <v/>
      </c>
      <c r="I626" s="468">
        <f>IFERROR(SUMIF(Лист1!$A:$A,Лист3!$A626,Лист1!M:M)/$F626,0)</f>
        <v/>
      </c>
      <c r="J626" s="468">
        <f>IFERROR(SUMIF(Лист1!$A:$A,Лист3!$A626,Лист1!N:N)/$F626,0)</f>
        <v/>
      </c>
      <c r="K626" s="468">
        <f>IFERROR(SUMIF(Лист1!$A:$A,Лист3!$A626,Лист1!O:O)/$F626,0)</f>
        <v/>
      </c>
      <c r="L626" s="468">
        <f>IFERROR(SUMIF(Лист1!$A:$A,Лист3!$A626,Лист1!P:P)/$F626,0)</f>
        <v/>
      </c>
    </row>
    <row r="627" customFormat="1" s="144">
      <c r="A627" s="340" t="inlineStr">
        <is>
          <t>E-2SN-209-G40-X00-Y9</t>
        </is>
      </c>
      <c r="B627" s="556" t="inlineStr">
        <is>
          <t xml:space="preserve">Снэки "Трубочки хрустящие со вкусом шоколада" 400 г </t>
        </is>
      </c>
      <c r="C627" s="1064" t="inlineStr">
        <is>
          <t>400 гр</t>
        </is>
      </c>
      <c r="D627" s="1064" t="n">
        <v>9</v>
      </c>
      <c r="E627" s="534" t="inlineStr">
        <is>
          <t>12 месяцев</t>
        </is>
      </c>
      <c r="F627" s="584" t="n">
        <v>64</v>
      </c>
      <c r="G627" s="468">
        <f>IFERROR(SUMIF(Лист1!$A:$A,Лист3!$A627,Лист1!K:K)/$F627,0)</f>
        <v/>
      </c>
      <c r="H627" s="468">
        <f>IFERROR(SUMIF(Лист1!$A:$A,Лист3!$A627,Лист1!L:L)/$F627,0)</f>
        <v/>
      </c>
      <c r="I627" s="468">
        <f>IFERROR(SUMIF(Лист1!$A:$A,Лист3!$A627,Лист1!M:M)/$F627,0)</f>
        <v/>
      </c>
      <c r="J627" s="468">
        <f>IFERROR(SUMIF(Лист1!$A:$A,Лист3!$A627,Лист1!N:N)/$F627,0)</f>
        <v/>
      </c>
      <c r="K627" s="468">
        <f>IFERROR(SUMIF(Лист1!$A:$A,Лист3!$A627,Лист1!O:O)/$F627,0)</f>
        <v/>
      </c>
      <c r="L627" s="468">
        <f>IFERROR(SUMIF(Лист1!$A:$A,Лист3!$A627,Лист1!P:P)/$F627,0)</f>
        <v/>
      </c>
    </row>
    <row r="628" customFormat="1" s="144">
      <c r="A628" s="340" t="inlineStr">
        <is>
          <t>E-2SN-209-W20-X00-Y1</t>
        </is>
      </c>
      <c r="B628" s="556" t="inlineStr">
        <is>
          <t xml:space="preserve">Снэки "Трубочки хрустящие со вкусом шоколада" вал 2 кг  </t>
        </is>
      </c>
      <c r="C628" s="1064" t="inlineStr">
        <is>
          <t>2 кг</t>
        </is>
      </c>
      <c r="D628" s="1064" t="n"/>
      <c r="E628" s="492" t="inlineStr">
        <is>
          <t>12 месяцев</t>
        </is>
      </c>
      <c r="F628" s="584" t="n">
        <v>144</v>
      </c>
      <c r="G628" s="468">
        <f>IFERROR(SUMIF(Лист1!$A:$A,Лист3!$A628,Лист1!K:K)/$F628,0)</f>
        <v/>
      </c>
      <c r="H628" s="468">
        <f>IFERROR(SUMIF(Лист1!$A:$A,Лист3!$A628,Лист1!L:L)/$F628,0)</f>
        <v/>
      </c>
      <c r="I628" s="468">
        <f>IFERROR(SUMIF(Лист1!$A:$A,Лист3!$A628,Лист1!M:M)/$F628,0)</f>
        <v/>
      </c>
      <c r="J628" s="468">
        <f>IFERROR(SUMIF(Лист1!$A:$A,Лист3!$A628,Лист1!N:N)/$F628,0)</f>
        <v/>
      </c>
      <c r="K628" s="468">
        <f>IFERROR(SUMIF(Лист1!$A:$A,Лист3!$A628,Лист1!O:O)/$F628,0)</f>
        <v/>
      </c>
      <c r="L628" s="468">
        <f>IFERROR(SUMIF(Лист1!$A:$A,Лист3!$A628,Лист1!P:P)/$F628,0)</f>
        <v/>
      </c>
    </row>
    <row r="629" customFormat="1" s="144">
      <c r="A629" s="340" t="inlineStr">
        <is>
          <t>E-2SN-209-W30-X00-Y30</t>
        </is>
      </c>
      <c r="B629" s="263" t="inlineStr">
        <is>
          <t>Снэки "Трубочки хрустящие со вкусом шоколада" 3 кг</t>
        </is>
      </c>
      <c r="C629" s="112" t="inlineStr">
        <is>
          <t>3 кг</t>
        </is>
      </c>
      <c r="D629" s="112" t="n"/>
      <c r="E629" s="492" t="inlineStr">
        <is>
          <t>12 месяцев</t>
        </is>
      </c>
      <c r="F629" s="486" t="n">
        <v>64</v>
      </c>
      <c r="G629" s="468">
        <f>IFERROR(SUMIF(Лист1!$A:$A,Лист3!$A629,Лист1!K:K)/$F629,0)</f>
        <v/>
      </c>
      <c r="H629" s="468">
        <f>IFERROR(SUMIF(Лист1!$A:$A,Лист3!$A629,Лист1!L:L)/$F629,0)</f>
        <v/>
      </c>
      <c r="I629" s="468">
        <f>IFERROR(SUMIF(Лист1!$A:$A,Лист3!$A629,Лист1!M:M)/$F629,0)</f>
        <v/>
      </c>
      <c r="J629" s="468">
        <f>IFERROR(SUMIF(Лист1!$A:$A,Лист3!$A629,Лист1!N:N)/$F629,0)</f>
        <v/>
      </c>
      <c r="K629" s="468">
        <f>IFERROR(SUMIF(Лист1!$A:$A,Лист3!$A629,Лист1!O:O)/$F629,0)</f>
        <v/>
      </c>
      <c r="L629" s="468">
        <f>IFERROR(SUMIF(Лист1!$A:$A,Лист3!$A629,Лист1!P:P)/$F629,0)</f>
        <v/>
      </c>
    </row>
    <row r="630" customFormat="1" s="144">
      <c r="A630" s="340" t="inlineStr">
        <is>
          <t>E-2SN-502-G30-X22-Y20</t>
        </is>
      </c>
      <c r="B630" s="263" t="inlineStr">
        <is>
          <t>Снэки "Трубочки хрустящие с какао со вкусом сгущенного молока" ГЛ 300 г</t>
        </is>
      </c>
      <c r="C630" s="112" t="inlineStr">
        <is>
          <t>300 гр</t>
        </is>
      </c>
      <c r="D630" s="112" t="n">
        <v>20</v>
      </c>
      <c r="E630" s="492" t="inlineStr">
        <is>
          <t>12 месяцев</t>
        </is>
      </c>
      <c r="F630" s="486" t="n">
        <v>30</v>
      </c>
      <c r="G630" s="468">
        <f>IFERROR(SUMIF(Лист1!$A:$A,Лист3!$A630,Лист1!K:K)/$F630,0)</f>
        <v/>
      </c>
      <c r="H630" s="468">
        <f>IFERROR(SUMIF(Лист1!$A:$A,Лист3!$A630,Лист1!L:L)/$F630,0)</f>
        <v/>
      </c>
      <c r="I630" s="468">
        <f>IFERROR(SUMIF(Лист1!$A:$A,Лист3!$A630,Лист1!M:M)/$F630,0)</f>
        <v/>
      </c>
      <c r="J630" s="468">
        <f>IFERROR(SUMIF(Лист1!$A:$A,Лист3!$A630,Лист1!N:N)/$F630,0)</f>
        <v/>
      </c>
      <c r="K630" s="468">
        <f>IFERROR(SUMIF(Лист1!$A:$A,Лист3!$A630,Лист1!O:O)/$F630,0)</f>
        <v/>
      </c>
      <c r="L630" s="468">
        <f>IFERROR(SUMIF(Лист1!$A:$A,Лист3!$A630,Лист1!P:P)/$F630,0)</f>
        <v/>
      </c>
    </row>
    <row r="631" customFormat="1" s="144">
      <c r="A631" s="340" t="inlineStr">
        <is>
          <t>E-2SN-207-G40-X00-Y9</t>
        </is>
      </c>
      <c r="B631" s="263" t="inlineStr">
        <is>
          <t>Снэки Трубочки хрустящие со вкусом крем-брюле 400 г</t>
        </is>
      </c>
      <c r="C631" s="1064" t="inlineStr">
        <is>
          <t>400 гр</t>
        </is>
      </c>
      <c r="D631" s="1064" t="n">
        <v>9</v>
      </c>
      <c r="E631" s="534" t="inlineStr">
        <is>
          <t>12 месяцев</t>
        </is>
      </c>
      <c r="F631" s="584" t="n">
        <v>64</v>
      </c>
      <c r="G631" s="468">
        <f>IFERROR(SUMIF(Лист1!$A:$A,Лист3!$A631,Лист1!K:K)/$F631,0)</f>
        <v/>
      </c>
      <c r="H631" s="468">
        <f>IFERROR(SUMIF(Лист1!$A:$A,Лист3!$A631,Лист1!L:L)/$F631,0)</f>
        <v/>
      </c>
      <c r="I631" s="468">
        <f>IFERROR(SUMIF(Лист1!$A:$A,Лист3!$A631,Лист1!M:M)/$F631,0)</f>
        <v/>
      </c>
      <c r="J631" s="468">
        <f>IFERROR(SUMIF(Лист1!$A:$A,Лист3!$A631,Лист1!N:N)/$F631,0)</f>
        <v/>
      </c>
      <c r="K631" s="468">
        <f>IFERROR(SUMIF(Лист1!$A:$A,Лист3!$A631,Лист1!O:O)/$F631,0)</f>
        <v/>
      </c>
      <c r="L631" s="468">
        <f>IFERROR(SUMIF(Лист1!$A:$A,Лист3!$A631,Лист1!P:P)/$F631,0)</f>
        <v/>
      </c>
    </row>
    <row r="632" customFormat="1" s="144">
      <c r="A632" s="340" t="inlineStr">
        <is>
          <t>E-2SN-207-W20-X00-Y1</t>
        </is>
      </c>
      <c r="B632" s="556" t="inlineStr">
        <is>
          <t xml:space="preserve">Снэки "Трубочки хрустящие со вкусом крем-брюле" вал 2 кг  </t>
        </is>
      </c>
      <c r="C632" s="1064" t="inlineStr">
        <is>
          <t>2 кг</t>
        </is>
      </c>
      <c r="D632" s="1064" t="n"/>
      <c r="E632" s="534" t="inlineStr">
        <is>
          <t>12 месяцев</t>
        </is>
      </c>
      <c r="F632" s="584" t="n">
        <v>144</v>
      </c>
      <c r="G632" s="468">
        <f>IFERROR(SUMIF(Лист1!$A:$A,Лист3!$A632,Лист1!K:K)/$F632,0)</f>
        <v/>
      </c>
      <c r="H632" s="468">
        <f>IFERROR(SUMIF(Лист1!$A:$A,Лист3!$A632,Лист1!L:L)/$F632,0)</f>
        <v/>
      </c>
      <c r="I632" s="468">
        <f>IFERROR(SUMIF(Лист1!$A:$A,Лист3!$A632,Лист1!M:M)/$F632,0)</f>
        <v/>
      </c>
      <c r="J632" s="468">
        <f>IFERROR(SUMIF(Лист1!$A:$A,Лист3!$A632,Лист1!N:N)/$F632,0)</f>
        <v/>
      </c>
      <c r="K632" s="468">
        <f>IFERROR(SUMIF(Лист1!$A:$A,Лист3!$A632,Лист1!O:O)/$F632,0)</f>
        <v/>
      </c>
      <c r="L632" s="468">
        <f>IFERROR(SUMIF(Лист1!$A:$A,Лист3!$A632,Лист1!P:P)/$F632,0)</f>
        <v/>
      </c>
    </row>
    <row r="633" customFormat="1" s="144">
      <c r="A633" s="340" t="inlineStr">
        <is>
          <t>E-2SN-207-W30-X00-Y30</t>
        </is>
      </c>
      <c r="B633" s="263" t="inlineStr">
        <is>
          <t xml:space="preserve">Снэки "Трубочки хрустящие со вкусом крем-брюле" 3 кг </t>
        </is>
      </c>
      <c r="C633" s="112" t="inlineStr">
        <is>
          <t>3 кг</t>
        </is>
      </c>
      <c r="D633" s="112" t="n"/>
      <c r="E633" s="492" t="inlineStr">
        <is>
          <t>12 месяцев</t>
        </is>
      </c>
      <c r="F633" s="486" t="n">
        <v>64</v>
      </c>
      <c r="G633" s="468">
        <f>IFERROR(SUMIF(Лист1!$A:$A,Лист3!$A633,Лист1!K:K)/$F633,0)</f>
        <v/>
      </c>
      <c r="H633" s="468">
        <f>IFERROR(SUMIF(Лист1!$A:$A,Лист3!$A633,Лист1!L:L)/$F633,0)</f>
        <v/>
      </c>
      <c r="I633" s="468">
        <f>IFERROR(SUMIF(Лист1!$A:$A,Лист3!$A633,Лист1!M:M)/$F633,0)</f>
        <v/>
      </c>
      <c r="J633" s="468">
        <f>IFERROR(SUMIF(Лист1!$A:$A,Лист3!$A633,Лист1!N:N)/$F633,0)</f>
        <v/>
      </c>
      <c r="K633" s="468">
        <f>IFERROR(SUMIF(Лист1!$A:$A,Лист3!$A633,Лист1!O:O)/$F633,0)</f>
        <v/>
      </c>
      <c r="L633" s="468">
        <f>IFERROR(SUMIF(Лист1!$A:$A,Лист3!$A633,Лист1!P:P)/$F633,0)</f>
        <v/>
      </c>
    </row>
    <row r="634" customFormat="1" s="144">
      <c r="A634" s="340" t="inlineStr">
        <is>
          <t>E-2SN-652-G40-X00-Y9</t>
        </is>
      </c>
      <c r="B634" s="263" t="inlineStr">
        <is>
          <t>Снэки "Трубочки хрустящие со вкусом лимонного крема" ГЛ 400 г  УП9</t>
        </is>
      </c>
      <c r="C634" s="112" t="inlineStr">
        <is>
          <t>400 гр</t>
        </is>
      </c>
      <c r="D634" s="112" t="n">
        <v>20</v>
      </c>
      <c r="E634" s="492" t="inlineStr">
        <is>
          <t>12 месяцев</t>
        </is>
      </c>
      <c r="F634" s="486" t="n">
        <v>30</v>
      </c>
      <c r="G634" s="468">
        <f>IFERROR(SUMIF(Лист1!$A:$A,Лист3!$A634,Лист1!K:K)/$F634,0)</f>
        <v/>
      </c>
      <c r="H634" s="468">
        <f>IFERROR(SUMIF(Лист1!$A:$A,Лист3!$A634,Лист1!L:L)/$F634,0)</f>
        <v/>
      </c>
      <c r="I634" s="468">
        <f>IFERROR(SUMIF(Лист1!$A:$A,Лист3!$A634,Лист1!M:M)/$F634,0)</f>
        <v/>
      </c>
      <c r="J634" s="468">
        <f>IFERROR(SUMIF(Лист1!$A:$A,Лист3!$A634,Лист1!N:N)/$F634,0)</f>
        <v/>
      </c>
      <c r="K634" s="468">
        <f>IFERROR(SUMIF(Лист1!$A:$A,Лист3!$A634,Лист1!O:O)/$F634,0)</f>
        <v/>
      </c>
      <c r="L634" s="468">
        <f>IFERROR(SUMIF(Лист1!$A:$A,Лист3!$A634,Лист1!P:P)/$F634,0)</f>
        <v/>
      </c>
    </row>
    <row r="635" customFormat="1" s="144">
      <c r="A635" s="340" t="inlineStr">
        <is>
          <t>E-2SN-652-W20-X00-Y1</t>
        </is>
      </c>
      <c r="B635" s="263" t="inlineStr">
        <is>
          <t>Снэки "Трубочки хрустящие со вкусом лимонного крема" вал 2кг  УП1</t>
        </is>
      </c>
      <c r="C635" s="1064" t="inlineStr">
        <is>
          <t>2 кг</t>
        </is>
      </c>
      <c r="D635" s="1064" t="n"/>
      <c r="E635" s="534" t="inlineStr">
        <is>
          <t>12 месяцев</t>
        </is>
      </c>
      <c r="F635" s="584" t="n">
        <v>144</v>
      </c>
      <c r="G635" s="468">
        <f>IFERROR(SUMIF(Лист1!$A:$A,Лист3!$A635,Лист1!K:K)/$F635,0)</f>
        <v/>
      </c>
      <c r="H635" s="468">
        <f>IFERROR(SUMIF(Лист1!$A:$A,Лист3!$A635,Лист1!L:L)/$F635,0)</f>
        <v/>
      </c>
      <c r="I635" s="468">
        <f>IFERROR(SUMIF(Лист1!$A:$A,Лист3!$A635,Лист1!M:M)/$F635,0)</f>
        <v/>
      </c>
      <c r="J635" s="468">
        <f>IFERROR(SUMIF(Лист1!$A:$A,Лист3!$A635,Лист1!N:N)/$F635,0)</f>
        <v/>
      </c>
      <c r="K635" s="468">
        <f>IFERROR(SUMIF(Лист1!$A:$A,Лист3!$A635,Лист1!O:O)/$F635,0)</f>
        <v/>
      </c>
      <c r="L635" s="468">
        <f>IFERROR(SUMIF(Лист1!$A:$A,Лист3!$A635,Лист1!P:P)/$F635,0)</f>
        <v/>
      </c>
    </row>
    <row r="636" customFormat="1" s="144">
      <c r="A636" s="340" t="inlineStr">
        <is>
          <t>E-2SN-208-G40-X00-Y20</t>
        </is>
      </c>
      <c r="B636" s="263" t="inlineStr">
        <is>
          <t>Снэки Трубочки хрустящие со вкусом сгущенного молока 400 г</t>
        </is>
      </c>
      <c r="C636" s="112" t="inlineStr">
        <is>
          <t>400 гр</t>
        </is>
      </c>
      <c r="D636" s="112" t="n">
        <v>20</v>
      </c>
      <c r="E636" s="492" t="inlineStr">
        <is>
          <t>12 месяцев</t>
        </is>
      </c>
      <c r="F636" s="486" t="n">
        <v>30</v>
      </c>
      <c r="G636" s="468">
        <f>IFERROR(SUMIF(Лист1!$A:$A,Лист3!$A636,Лист1!K:K)/$F636,0)</f>
        <v/>
      </c>
      <c r="H636" s="468">
        <f>IFERROR(SUMIF(Лист1!$A:$A,Лист3!$A636,Лист1!L:L)/$F636,0)</f>
        <v/>
      </c>
      <c r="I636" s="468">
        <f>IFERROR(SUMIF(Лист1!$A:$A,Лист3!$A636,Лист1!M:M)/$F636,0)</f>
        <v/>
      </c>
      <c r="J636" s="468">
        <f>IFERROR(SUMIF(Лист1!$A:$A,Лист3!$A636,Лист1!N:N)/$F636,0)</f>
        <v/>
      </c>
      <c r="K636" s="468">
        <f>IFERROR(SUMIF(Лист1!$A:$A,Лист3!$A636,Лист1!O:O)/$F636,0)</f>
        <v/>
      </c>
      <c r="L636" s="468">
        <f>IFERROR(SUMIF(Лист1!$A:$A,Лист3!$A636,Лист1!P:P)/$F636,0)</f>
        <v/>
      </c>
    </row>
    <row r="637" customFormat="1" s="144">
      <c r="A637" s="340" t="inlineStr">
        <is>
          <t>E-2SN-208-G40-X00-Y9</t>
        </is>
      </c>
      <c r="B637" s="687" t="inlineStr">
        <is>
          <t>Снэки Трубочки хрустящие со вкусом сгущенного молока 400 г</t>
        </is>
      </c>
      <c r="C637" s="1064" t="inlineStr">
        <is>
          <t>400 гр</t>
        </is>
      </c>
      <c r="D637" s="1064" t="n">
        <v>9</v>
      </c>
      <c r="E637" s="534" t="inlineStr">
        <is>
          <t>12 месяцев</t>
        </is>
      </c>
      <c r="F637" s="584" t="n">
        <v>64</v>
      </c>
      <c r="G637" s="468">
        <f>IFERROR(SUMIF(Лист1!$A:$A,Лист3!$A637,Лист1!K:K)/$F637,0)</f>
        <v/>
      </c>
      <c r="H637" s="468">
        <f>IFERROR(SUMIF(Лист1!$A:$A,Лист3!$A637,Лист1!L:L)/$F637,0)</f>
        <v/>
      </c>
      <c r="I637" s="468">
        <f>IFERROR(SUMIF(Лист1!$A:$A,Лист3!$A637,Лист1!M:M)/$F637,0)</f>
        <v/>
      </c>
      <c r="J637" s="468">
        <f>IFERROR(SUMIF(Лист1!$A:$A,Лист3!$A637,Лист1!N:N)/$F637,0)</f>
        <v/>
      </c>
      <c r="K637" s="468">
        <f>IFERROR(SUMIF(Лист1!$A:$A,Лист3!$A637,Лист1!O:O)/$F637,0)</f>
        <v/>
      </c>
      <c r="L637" s="468">
        <f>IFERROR(SUMIF(Лист1!$A:$A,Лист3!$A637,Лист1!P:P)/$F637,0)</f>
        <v/>
      </c>
    </row>
    <row r="638" customFormat="1" s="144">
      <c r="A638" s="775" t="inlineStr">
        <is>
          <t>E-2SN-208-W20-X00-Y1</t>
        </is>
      </c>
      <c r="B638" s="687" t="inlineStr">
        <is>
          <t>Снэки "Трубочки хрустящие со вкусом сгущенного молока" вал 2 кг  УП1</t>
        </is>
      </c>
      <c r="C638" s="1064" t="inlineStr">
        <is>
          <t>2 кг</t>
        </is>
      </c>
      <c r="D638" s="1064" t="n"/>
      <c r="E638" s="492" t="inlineStr">
        <is>
          <t>12 месяцев</t>
        </is>
      </c>
      <c r="F638" s="584" t="n">
        <v>144</v>
      </c>
      <c r="G638" s="468">
        <f>IFERROR(SUMIF(Лист1!$A:$A,Лист3!$A638,Лист1!K:K)/$F638,0)</f>
        <v/>
      </c>
      <c r="H638" s="468">
        <f>IFERROR(SUMIF(Лист1!$A:$A,Лист3!$A638,Лист1!L:L)/$F638,0)</f>
        <v/>
      </c>
      <c r="I638" s="468">
        <f>IFERROR(SUMIF(Лист1!$A:$A,Лист3!$A638,Лист1!M:M)/$F638,0)</f>
        <v/>
      </c>
      <c r="J638" s="468">
        <f>IFERROR(SUMIF(Лист1!$A:$A,Лист3!$A638,Лист1!N:N)/$F638,0)</f>
        <v/>
      </c>
      <c r="K638" s="468">
        <f>IFERROR(SUMIF(Лист1!$A:$A,Лист3!$A638,Лист1!O:O)/$F638,0)</f>
        <v/>
      </c>
      <c r="L638" s="468">
        <f>IFERROR(SUMIF(Лист1!$A:$A,Лист3!$A638,Лист1!P:P)/$F638,0)</f>
        <v/>
      </c>
    </row>
    <row r="639" ht="13.5" customHeight="1" s="13" thickBot="1">
      <c r="A639" s="692" t="inlineStr">
        <is>
          <t>E-2SN-208-W30-X00-Y30</t>
        </is>
      </c>
      <c r="B639" s="688" t="inlineStr">
        <is>
          <t>Снэки "Трубочки хрустящие со вкусом сгущенного молока" 3 кг</t>
        </is>
      </c>
      <c r="C639" s="113" t="inlineStr">
        <is>
          <t>3 кг</t>
        </is>
      </c>
      <c r="D639" s="113" t="n"/>
      <c r="E639" s="463" t="inlineStr">
        <is>
          <t>12 месяцев</t>
        </is>
      </c>
      <c r="F639" s="487" t="n">
        <v>64</v>
      </c>
      <c r="G639" s="468">
        <f>IFERROR(SUMIF(Лист1!$A:$A,Лист3!$A639,Лист1!K:K)/$F639,0)</f>
        <v/>
      </c>
      <c r="H639" s="468">
        <f>IFERROR(SUMIF(Лист1!$A:$A,Лист3!$A639,Лист1!L:L)/$F639,0)</f>
        <v/>
      </c>
      <c r="I639" s="468">
        <f>IFERROR(SUMIF(Лист1!$A:$A,Лист3!$A639,Лист1!M:M)/$F639,0)</f>
        <v/>
      </c>
      <c r="J639" s="468">
        <f>IFERROR(SUMIF(Лист1!$A:$A,Лист3!$A639,Лист1!N:N)/$F639,0)</f>
        <v/>
      </c>
      <c r="K639" s="468">
        <f>IFERROR(SUMIF(Лист1!$A:$A,Лист3!$A639,Лист1!O:O)/$F639,0)</f>
        <v/>
      </c>
      <c r="L639" s="468">
        <f>IFERROR(SUMIF(Лист1!$A:$A,Лист3!$A639,Лист1!P:P)/$F639,0)</f>
        <v/>
      </c>
    </row>
  </sheetData>
  <autoFilter ref="A1:L312"/>
  <mergeCells count="3">
    <mergeCell ref="D286:D293"/>
    <mergeCell ref="C279:C285"/>
    <mergeCell ref="D277:D285"/>
  </mergeCells>
  <conditionalFormatting sqref="G2:EP6 G7:L176 G178:L388 G390:L457 G459:L460 G462:L536 G538:L564 G567:EP572 G573:L624 G627:EP639 M7:EP7 M9:EP15 M17:EP18 M20:EP27 M31:EP51 M53:EP59 M69:EP77 M80:EP106 M108:EP109 M111:EP111 M113:EP120 M122:EP135 M138:EP145 M147:EP177 M182:EP211 M213:EP236 M238:EP244 M247:EP250 M258:EP258 M260:EP261 M263:EP322 M325:EP331 M333:EP333 M353:EP389 M392:EP404 M422:EP440 M444:EP447 M449:EP452 M455:EP461 M465:EP479 M484:EP490 M492:EP536 M538:EP541 M546:EP561 M563:EP564 M573:EP593 M598:EP598 M601:EP605">
    <cfRule type="cellIs" priority="266" operator="lessThan" dxfId="4" stopIfTrue="1">
      <formula>0</formula>
    </cfRule>
  </conditionalFormatting>
  <conditionalFormatting sqref="M323:EP324">
    <cfRule type="cellIs" priority="191" operator="lessThan" dxfId="4" stopIfTrue="1">
      <formula>0</formula>
    </cfRule>
  </conditionalFormatting>
  <conditionalFormatting sqref="M606:EP615 M617:EP618 M623:EP624">
    <cfRule type="cellIs" priority="189" operator="lessThan" dxfId="4" stopIfTrue="1">
      <formula>0</formula>
    </cfRule>
  </conditionalFormatting>
  <conditionalFormatting sqref="M16:EP16">
    <cfRule type="cellIs" priority="188" operator="lessThan" dxfId="4" stopIfTrue="1">
      <formula>0</formula>
    </cfRule>
  </conditionalFormatting>
  <conditionalFormatting sqref="M334:EP338 M340:EP341 M344:EP348 M350:EP352">
    <cfRule type="cellIs" priority="186" operator="lessThan" dxfId="4" stopIfTrue="1">
      <formula>0</formula>
    </cfRule>
  </conditionalFormatting>
  <conditionalFormatting sqref="M19:EP19">
    <cfRule type="cellIs" priority="170" operator="lessThan" dxfId="4" stopIfTrue="1">
      <formula>0</formula>
    </cfRule>
  </conditionalFormatting>
  <conditionalFormatting sqref="M67:EP68">
    <cfRule type="cellIs" priority="163" operator="lessThan" dxfId="4" stopIfTrue="1">
      <formula>0</formula>
    </cfRule>
  </conditionalFormatting>
  <conditionalFormatting sqref="M60:EP64">
    <cfRule type="cellIs" priority="154" operator="lessThan" dxfId="4" stopIfTrue="1">
      <formula>0</formula>
    </cfRule>
  </conditionalFormatting>
  <conditionalFormatting sqref="M212:EP212">
    <cfRule type="cellIs" priority="153" operator="lessThan" dxfId="4" stopIfTrue="1">
      <formula>0</formula>
    </cfRule>
  </conditionalFormatting>
  <conditionalFormatting sqref="M136:EP137">
    <cfRule type="cellIs" priority="147" operator="lessThan" dxfId="4" stopIfTrue="1">
      <formula>0</formula>
    </cfRule>
  </conditionalFormatting>
  <conditionalFormatting sqref="M252:EP257">
    <cfRule type="cellIs" priority="143" operator="lessThan" dxfId="4" stopIfTrue="1">
      <formula>0</formula>
    </cfRule>
  </conditionalFormatting>
  <conditionalFormatting sqref="M65:EP66">
    <cfRule type="cellIs" priority="135" operator="lessThan" dxfId="4" stopIfTrue="1">
      <formula>0</formula>
    </cfRule>
  </conditionalFormatting>
  <conditionalFormatting sqref="M178:EP181">
    <cfRule type="cellIs" priority="134" operator="lessThan" dxfId="4" stopIfTrue="1">
      <formula>0</formula>
    </cfRule>
  </conditionalFormatting>
  <conditionalFormatting sqref="M332:EP332">
    <cfRule type="cellIs" priority="133" operator="lessThan" dxfId="4" stopIfTrue="1">
      <formula>0</formula>
    </cfRule>
  </conditionalFormatting>
  <conditionalFormatting sqref="M542:EP545">
    <cfRule type="cellIs" priority="126" operator="lessThan" dxfId="4" stopIfTrue="1">
      <formula>0</formula>
    </cfRule>
  </conditionalFormatting>
  <conditionalFormatting sqref="M245:EP245">
    <cfRule type="cellIs" priority="125" operator="lessThan" dxfId="4" stopIfTrue="1">
      <formula>0</formula>
    </cfRule>
  </conditionalFormatting>
  <conditionalFormatting sqref="M246:EP246">
    <cfRule type="cellIs" priority="124" operator="lessThan" dxfId="4" stopIfTrue="1">
      <formula>0</formula>
    </cfRule>
  </conditionalFormatting>
  <conditionalFormatting sqref="M599:EP600">
    <cfRule type="cellIs" priority="123" operator="lessThan" dxfId="4" stopIfTrue="1">
      <formula>0</formula>
    </cfRule>
  </conditionalFormatting>
  <conditionalFormatting sqref="M619:EP622">
    <cfRule type="cellIs" priority="120" operator="lessThan" dxfId="4" stopIfTrue="1">
      <formula>0</formula>
    </cfRule>
  </conditionalFormatting>
  <conditionalFormatting sqref="M448:EP448">
    <cfRule type="cellIs" priority="119" operator="lessThan" dxfId="4" stopIfTrue="1">
      <formula>0</formula>
    </cfRule>
  </conditionalFormatting>
  <conditionalFormatting sqref="M146:EP146">
    <cfRule type="cellIs" priority="116" operator="lessThan" dxfId="4" stopIfTrue="1">
      <formula>0</formula>
    </cfRule>
  </conditionalFormatting>
  <conditionalFormatting sqref="M462:EP464">
    <cfRule type="cellIs" priority="115" operator="lessThan" dxfId="4" stopIfTrue="1">
      <formula>0</formula>
    </cfRule>
  </conditionalFormatting>
  <conditionalFormatting sqref="M453:EP454">
    <cfRule type="cellIs" priority="114" operator="lessThan" dxfId="4" stopIfTrue="1">
      <formula>0</formula>
    </cfRule>
  </conditionalFormatting>
  <conditionalFormatting sqref="M480:EP483">
    <cfRule type="cellIs" priority="112" operator="lessThan" dxfId="4" stopIfTrue="1">
      <formula>0</formula>
    </cfRule>
  </conditionalFormatting>
  <conditionalFormatting sqref="M390:EP391">
    <cfRule type="cellIs" priority="111" operator="lessThan" dxfId="4" stopIfTrue="1">
      <formula>0</formula>
    </cfRule>
  </conditionalFormatting>
  <conditionalFormatting sqref="M339:EP339">
    <cfRule type="cellIs" priority="107" operator="lessThan" dxfId="4" stopIfTrue="1">
      <formula>0</formula>
    </cfRule>
  </conditionalFormatting>
  <conditionalFormatting sqref="M342:EP342">
    <cfRule type="cellIs" priority="105" operator="lessThan" dxfId="4" stopIfTrue="1">
      <formula>0</formula>
    </cfRule>
  </conditionalFormatting>
  <conditionalFormatting sqref="M121:EP121">
    <cfRule type="cellIs" priority="104" operator="lessThan" dxfId="4" stopIfTrue="1">
      <formula>0</formula>
    </cfRule>
  </conditionalFormatting>
  <conditionalFormatting sqref="M562:EP562">
    <cfRule type="cellIs" priority="101" operator="lessThan" dxfId="4" stopIfTrue="1">
      <formula>0</formula>
    </cfRule>
  </conditionalFormatting>
  <conditionalFormatting sqref="M616:EP616">
    <cfRule type="cellIs" priority="92" operator="lessThan" dxfId="4" stopIfTrue="1">
      <formula>0</formula>
    </cfRule>
  </conditionalFormatting>
  <conditionalFormatting sqref="M52:EP52">
    <cfRule type="cellIs" priority="80" operator="lessThan" dxfId="4" stopIfTrue="1">
      <formula>0</formula>
    </cfRule>
  </conditionalFormatting>
  <conditionalFormatting sqref="M30:EP30">
    <cfRule type="cellIs" priority="65" operator="lessThan" dxfId="4" stopIfTrue="1">
      <formula>0</formula>
    </cfRule>
  </conditionalFormatting>
  <conditionalFormatting sqref="M28:EP28">
    <cfRule type="cellIs" priority="62" operator="lessThan" dxfId="4" stopIfTrue="1">
      <formula>0</formula>
    </cfRule>
  </conditionalFormatting>
  <conditionalFormatting sqref="M595:EP596">
    <cfRule type="cellIs" priority="61" operator="lessThan" dxfId="4" stopIfTrue="1">
      <formula>0</formula>
    </cfRule>
  </conditionalFormatting>
  <conditionalFormatting sqref="M78:EP79">
    <cfRule type="cellIs" priority="57" operator="lessThan" dxfId="4" stopIfTrue="1">
      <formula>0</formula>
    </cfRule>
  </conditionalFormatting>
  <conditionalFormatting sqref="M597:EP597">
    <cfRule type="cellIs" priority="55" operator="lessThan" dxfId="4" stopIfTrue="1">
      <formula>0</formula>
    </cfRule>
  </conditionalFormatting>
  <conditionalFormatting sqref="M107:EP107">
    <cfRule type="cellIs" priority="52" operator="lessThan" dxfId="4" stopIfTrue="1">
      <formula>0</formula>
    </cfRule>
  </conditionalFormatting>
  <conditionalFormatting sqref="M110:EP110">
    <cfRule type="cellIs" priority="51" operator="lessThan" dxfId="4" stopIfTrue="1">
      <formula>0</formula>
    </cfRule>
  </conditionalFormatting>
  <conditionalFormatting sqref="M112:EP112">
    <cfRule type="cellIs" priority="50" operator="lessThan" dxfId="4" stopIfTrue="1">
      <formula>0</formula>
    </cfRule>
  </conditionalFormatting>
  <conditionalFormatting sqref="M29:EP29">
    <cfRule type="cellIs" priority="46" operator="lessThan" dxfId="4" stopIfTrue="1">
      <formula>0</formula>
    </cfRule>
  </conditionalFormatting>
  <conditionalFormatting sqref="M491:EP491">
    <cfRule type="cellIs" priority="44" operator="lessThan" dxfId="4" stopIfTrue="1">
      <formula>0</formula>
    </cfRule>
  </conditionalFormatting>
  <conditionalFormatting sqref="M237:EP237">
    <cfRule type="cellIs" priority="43" operator="lessThan" dxfId="4" stopIfTrue="1">
      <formula>0</formula>
    </cfRule>
  </conditionalFormatting>
  <conditionalFormatting sqref="M259:EP259">
    <cfRule type="cellIs" priority="41" operator="lessThan" dxfId="4" stopIfTrue="1">
      <formula>0</formula>
    </cfRule>
  </conditionalFormatting>
  <conditionalFormatting sqref="M405:EP418">
    <cfRule type="cellIs" priority="38" operator="lessThan" dxfId="4" stopIfTrue="1">
      <formula>0</formula>
    </cfRule>
  </conditionalFormatting>
  <conditionalFormatting sqref="M262:EP262">
    <cfRule type="cellIs" priority="33" operator="lessThan" dxfId="4" stopIfTrue="1">
      <formula>0</formula>
    </cfRule>
  </conditionalFormatting>
  <conditionalFormatting sqref="M349:EP349">
    <cfRule type="cellIs" priority="31" operator="lessThan" dxfId="4" stopIfTrue="1">
      <formula>0</formula>
    </cfRule>
  </conditionalFormatting>
  <conditionalFormatting sqref="M343:EP343">
    <cfRule type="cellIs" priority="28" operator="lessThan" dxfId="4" stopIfTrue="1">
      <formula>0</formula>
    </cfRule>
  </conditionalFormatting>
  <conditionalFormatting sqref="M8:EP8">
    <cfRule type="cellIs" priority="27" operator="lessThan" dxfId="4" stopIfTrue="1">
      <formula>0</formula>
    </cfRule>
  </conditionalFormatting>
  <conditionalFormatting sqref="G389:L389">
    <cfRule type="cellIs" priority="23" operator="lessThan" dxfId="4" stopIfTrue="1">
      <formula>0</formula>
    </cfRule>
  </conditionalFormatting>
  <conditionalFormatting sqref="G565:EP566">
    <cfRule type="cellIs" priority="20" operator="lessThan" dxfId="4" stopIfTrue="1">
      <formula>0</formula>
    </cfRule>
  </conditionalFormatting>
  <conditionalFormatting sqref="M419:EP420">
    <cfRule type="cellIs" priority="18" operator="lessThan" dxfId="4" stopIfTrue="1">
      <formula>0</formula>
    </cfRule>
  </conditionalFormatting>
  <conditionalFormatting sqref="M421:EP421">
    <cfRule type="cellIs" priority="16" operator="lessThan" dxfId="4" stopIfTrue="1">
      <formula>0</formula>
    </cfRule>
  </conditionalFormatting>
  <conditionalFormatting sqref="M251:EP251">
    <cfRule type="cellIs" priority="13" operator="lessThan" dxfId="4" stopIfTrue="1">
      <formula>0</formula>
    </cfRule>
  </conditionalFormatting>
  <conditionalFormatting sqref="M594:EP594">
    <cfRule type="cellIs" priority="9" operator="lessThan" dxfId="4" stopIfTrue="1">
      <formula>0</formula>
    </cfRule>
  </conditionalFormatting>
  <conditionalFormatting sqref="G537:EP537">
    <cfRule type="cellIs" priority="8" operator="lessThan" dxfId="4" stopIfTrue="1">
      <formula>0</formula>
    </cfRule>
  </conditionalFormatting>
  <conditionalFormatting sqref="G625:EP626">
    <cfRule type="cellIs" priority="7" operator="lessThan" dxfId="4" stopIfTrue="1">
      <formula>0</formula>
    </cfRule>
  </conditionalFormatting>
  <conditionalFormatting sqref="G177:L177">
    <cfRule type="cellIs" priority="4" operator="lessThan" dxfId="4" stopIfTrue="1">
      <formula>0</formula>
    </cfRule>
  </conditionalFormatting>
  <conditionalFormatting sqref="G458:L458">
    <cfRule type="cellIs" priority="3" operator="lessThan" dxfId="4" stopIfTrue="1">
      <formula>0</formula>
    </cfRule>
  </conditionalFormatting>
  <conditionalFormatting sqref="G461:L461">
    <cfRule type="cellIs" priority="2" operator="lessThan" dxfId="4" stopIfTrue="1">
      <formula>0</formula>
    </cfRule>
  </conditionalFormatting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B49" sqref="B49"/>
    </sheetView>
  </sheetViews>
  <sheetFormatPr baseColWidth="8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emil</dc:creator>
  <dcterms:created xmlns:dcterms="http://purl.org/dc/terms/" xmlns:xsi="http://www.w3.org/2001/XMLSchema-instance" xsi:type="dcterms:W3CDTF">2011-10-26T09:28:55Z</dcterms:created>
  <dcterms:modified xmlns:dcterms="http://purl.org/dc/terms/" xmlns:xsi="http://www.w3.org/2001/XMLSchema-instance" xsi:type="dcterms:W3CDTF">2025-05-12T11:07:36Z</dcterms:modified>
  <cp:lastModifiedBy>Марина Климова</cp:lastModifiedBy>
  <cp:lastPrinted>2025-04-09T08:04:16Z</cp:lastPrinted>
</cp:coreProperties>
</file>