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45A03C-E1A1-4119-9FEB-822CCB3B54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5" i="2" l="1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04" i="2"/>
  <c r="X303" i="2"/>
  <c r="BO302" i="2"/>
  <c r="BN302" i="2"/>
  <c r="BM302" i="2"/>
  <c r="Z302" i="2"/>
  <c r="Z303" i="2" s="1"/>
  <c r="Y302" i="2"/>
  <c r="Y304" i="2" s="1"/>
  <c r="X299" i="2"/>
  <c r="X298" i="2"/>
  <c r="BO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P289" i="2"/>
  <c r="BO288" i="2"/>
  <c r="BM288" i="2"/>
  <c r="Z288" i="2"/>
  <c r="Y288" i="2"/>
  <c r="BO287" i="2"/>
  <c r="BN287" i="2"/>
  <c r="BM287" i="2"/>
  <c r="Z287" i="2"/>
  <c r="Y287" i="2"/>
  <c r="BP287" i="2" s="1"/>
  <c r="P287" i="2"/>
  <c r="BO286" i="2"/>
  <c r="BM286" i="2"/>
  <c r="Z286" i="2"/>
  <c r="Y286" i="2"/>
  <c r="BO285" i="2"/>
  <c r="BN285" i="2"/>
  <c r="BM285" i="2"/>
  <c r="Z285" i="2"/>
  <c r="Y285" i="2"/>
  <c r="BP285" i="2" s="1"/>
  <c r="P285" i="2"/>
  <c r="BO284" i="2"/>
  <c r="BM284" i="2"/>
  <c r="Z284" i="2"/>
  <c r="Y284" i="2"/>
  <c r="BO283" i="2"/>
  <c r="BN283" i="2"/>
  <c r="BM283" i="2"/>
  <c r="Z283" i="2"/>
  <c r="Y283" i="2"/>
  <c r="BP283" i="2" s="1"/>
  <c r="P283" i="2"/>
  <c r="BO282" i="2"/>
  <c r="BM282" i="2"/>
  <c r="Z282" i="2"/>
  <c r="Y282" i="2"/>
  <c r="BP282" i="2" s="1"/>
  <c r="BO281" i="2"/>
  <c r="BM281" i="2"/>
  <c r="Z281" i="2"/>
  <c r="Z298" i="2" s="1"/>
  <c r="Y281" i="2"/>
  <c r="BN281" i="2" s="1"/>
  <c r="X279" i="2"/>
  <c r="X278" i="2"/>
  <c r="BO277" i="2"/>
  <c r="BM277" i="2"/>
  <c r="Z277" i="2"/>
  <c r="Y277" i="2"/>
  <c r="P277" i="2"/>
  <c r="BO276" i="2"/>
  <c r="BM276" i="2"/>
  <c r="Z276" i="2"/>
  <c r="Z278" i="2" s="1"/>
  <c r="Y276" i="2"/>
  <c r="X274" i="2"/>
  <c r="Z273" i="2"/>
  <c r="X273" i="2"/>
  <c r="BO272" i="2"/>
  <c r="BM272" i="2"/>
  <c r="Z272" i="2"/>
  <c r="Y272" i="2"/>
  <c r="P272" i="2"/>
  <c r="Y270" i="2"/>
  <c r="X270" i="2"/>
  <c r="Y269" i="2"/>
  <c r="X269" i="2"/>
  <c r="BO268" i="2"/>
  <c r="BM268" i="2"/>
  <c r="Z268" i="2"/>
  <c r="Y268" i="2"/>
  <c r="BO267" i="2"/>
  <c r="BM267" i="2"/>
  <c r="Z267" i="2"/>
  <c r="Y267" i="2"/>
  <c r="BO266" i="2"/>
  <c r="BM266" i="2"/>
  <c r="Z266" i="2"/>
  <c r="Z269" i="2" s="1"/>
  <c r="Y266" i="2"/>
  <c r="X262" i="2"/>
  <c r="X261" i="2"/>
  <c r="BO260" i="2"/>
  <c r="BM260" i="2"/>
  <c r="Z260" i="2"/>
  <c r="Z261" i="2" s="1"/>
  <c r="Y260" i="2"/>
  <c r="Y262" i="2" s="1"/>
  <c r="P260" i="2"/>
  <c r="X258" i="2"/>
  <c r="X257" i="2"/>
  <c r="BO256" i="2"/>
  <c r="BM256" i="2"/>
  <c r="Z256" i="2"/>
  <c r="Z257" i="2" s="1"/>
  <c r="Y256" i="2"/>
  <c r="P256" i="2"/>
  <c r="X252" i="2"/>
  <c r="X251" i="2"/>
  <c r="BO250" i="2"/>
  <c r="BM250" i="2"/>
  <c r="Z250" i="2"/>
  <c r="Y250" i="2"/>
  <c r="BN250" i="2" s="1"/>
  <c r="P250" i="2"/>
  <c r="BO249" i="2"/>
  <c r="BN249" i="2"/>
  <c r="BM249" i="2"/>
  <c r="Z249" i="2"/>
  <c r="Z251" i="2" s="1"/>
  <c r="Y249" i="2"/>
  <c r="BP249" i="2" s="1"/>
  <c r="P249" i="2"/>
  <c r="X245" i="2"/>
  <c r="X244" i="2"/>
  <c r="BO243" i="2"/>
  <c r="BM243" i="2"/>
  <c r="Z243" i="2"/>
  <c r="Z244" i="2" s="1"/>
  <c r="Y243" i="2"/>
  <c r="P243" i="2"/>
  <c r="Y239" i="2"/>
  <c r="X239" i="2"/>
  <c r="Y238" i="2"/>
  <c r="X238" i="2"/>
  <c r="BP237" i="2"/>
  <c r="BO237" i="2"/>
  <c r="BN237" i="2"/>
  <c r="BM237" i="2"/>
  <c r="Z237" i="2"/>
  <c r="Y237" i="2"/>
  <c r="P237" i="2"/>
  <c r="BO236" i="2"/>
  <c r="BM236" i="2"/>
  <c r="Z236" i="2"/>
  <c r="Z238" i="2" s="1"/>
  <c r="Y236" i="2"/>
  <c r="BN236" i="2" s="1"/>
  <c r="P236" i="2"/>
  <c r="X233" i="2"/>
  <c r="X232" i="2"/>
  <c r="BO231" i="2"/>
  <c r="BM231" i="2"/>
  <c r="Z231" i="2"/>
  <c r="Z232" i="2" s="1"/>
  <c r="Y231" i="2"/>
  <c r="P231" i="2"/>
  <c r="BO230" i="2"/>
  <c r="BM230" i="2"/>
  <c r="Z230" i="2"/>
  <c r="Y230" i="2"/>
  <c r="P230" i="2"/>
  <c r="BO229" i="2"/>
  <c r="BM229" i="2"/>
  <c r="Z229" i="2"/>
  <c r="Y229" i="2"/>
  <c r="Y232" i="2" s="1"/>
  <c r="P229" i="2"/>
  <c r="X227" i="2"/>
  <c r="Y226" i="2"/>
  <c r="X226" i="2"/>
  <c r="BO225" i="2"/>
  <c r="BM225" i="2"/>
  <c r="Z225" i="2"/>
  <c r="Z226" i="2" s="1"/>
  <c r="Y225" i="2"/>
  <c r="BP225" i="2" s="1"/>
  <c r="P225" i="2"/>
  <c r="X222" i="2"/>
  <c r="X221" i="2"/>
  <c r="BO220" i="2"/>
  <c r="BM220" i="2"/>
  <c r="Z220" i="2"/>
  <c r="Z221" i="2" s="1"/>
  <c r="Y220" i="2"/>
  <c r="Y222" i="2" s="1"/>
  <c r="X217" i="2"/>
  <c r="X216" i="2"/>
  <c r="BO215" i="2"/>
  <c r="BM215" i="2"/>
  <c r="Z215" i="2"/>
  <c r="Y215" i="2"/>
  <c r="P215" i="2"/>
  <c r="BO214" i="2"/>
  <c r="BM214" i="2"/>
  <c r="Z214" i="2"/>
  <c r="Y214" i="2"/>
  <c r="BP214" i="2" s="1"/>
  <c r="P214" i="2"/>
  <c r="BO213" i="2"/>
  <c r="BM213" i="2"/>
  <c r="Z213" i="2"/>
  <c r="Y213" i="2"/>
  <c r="BN213" i="2" s="1"/>
  <c r="P213" i="2"/>
  <c r="BO212" i="2"/>
  <c r="BM212" i="2"/>
  <c r="Z212" i="2"/>
  <c r="Y212" i="2"/>
  <c r="P212" i="2"/>
  <c r="Y209" i="2"/>
  <c r="X209" i="2"/>
  <c r="X208" i="2"/>
  <c r="BO207" i="2"/>
  <c r="BM207" i="2"/>
  <c r="Z207" i="2"/>
  <c r="Z208" i="2" s="1"/>
  <c r="Y207" i="2"/>
  <c r="Y208" i="2" s="1"/>
  <c r="P207" i="2"/>
  <c r="X204" i="2"/>
  <c r="X203" i="2"/>
  <c r="BO202" i="2"/>
  <c r="BM202" i="2"/>
  <c r="Z202" i="2"/>
  <c r="Y202" i="2"/>
  <c r="BN202" i="2" s="1"/>
  <c r="P202" i="2"/>
  <c r="BO201" i="2"/>
  <c r="BM201" i="2"/>
  <c r="Z201" i="2"/>
  <c r="Y201" i="2"/>
  <c r="P201" i="2"/>
  <c r="BO200" i="2"/>
  <c r="BM200" i="2"/>
  <c r="Z200" i="2"/>
  <c r="Z203" i="2" s="1"/>
  <c r="Y200" i="2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P192" i="2"/>
  <c r="BO192" i="2"/>
  <c r="BN192" i="2"/>
  <c r="BM192" i="2"/>
  <c r="Z192" i="2"/>
  <c r="Z196" i="2" s="1"/>
  <c r="Y192" i="2"/>
  <c r="P192" i="2"/>
  <c r="X190" i="2"/>
  <c r="X189" i="2"/>
  <c r="BO188" i="2"/>
  <c r="BM188" i="2"/>
  <c r="Z188" i="2"/>
  <c r="Z189" i="2" s="1"/>
  <c r="Y188" i="2"/>
  <c r="BN188" i="2" s="1"/>
  <c r="X184" i="2"/>
  <c r="X183" i="2"/>
  <c r="BO182" i="2"/>
  <c r="BM182" i="2"/>
  <c r="Z182" i="2"/>
  <c r="Z183" i="2" s="1"/>
  <c r="Y182" i="2"/>
  <c r="Y184" i="2" s="1"/>
  <c r="X180" i="2"/>
  <c r="X179" i="2"/>
  <c r="BP178" i="2"/>
  <c r="BO178" i="2"/>
  <c r="BN178" i="2"/>
  <c r="BM178" i="2"/>
  <c r="Z178" i="2"/>
  <c r="Y178" i="2"/>
  <c r="P178" i="2"/>
  <c r="BO177" i="2"/>
  <c r="BM177" i="2"/>
  <c r="Z177" i="2"/>
  <c r="Y177" i="2"/>
  <c r="BP177" i="2" s="1"/>
  <c r="P177" i="2"/>
  <c r="BO176" i="2"/>
  <c r="BM176" i="2"/>
  <c r="Z176" i="2"/>
  <c r="Y176" i="2"/>
  <c r="Y180" i="2" s="1"/>
  <c r="P176" i="2"/>
  <c r="X172" i="2"/>
  <c r="X171" i="2"/>
  <c r="BO170" i="2"/>
  <c r="BM170" i="2"/>
  <c r="Z170" i="2"/>
  <c r="Z171" i="2" s="1"/>
  <c r="Y170" i="2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Z165" i="2"/>
  <c r="Y165" i="2"/>
  <c r="Y168" i="2" s="1"/>
  <c r="P165" i="2"/>
  <c r="BO164" i="2"/>
  <c r="BM164" i="2"/>
  <c r="Z164" i="2"/>
  <c r="Y164" i="2"/>
  <c r="X161" i="2"/>
  <c r="X160" i="2"/>
  <c r="BO159" i="2"/>
  <c r="BM159" i="2"/>
  <c r="Z159" i="2"/>
  <c r="Z160" i="2" s="1"/>
  <c r="Y159" i="2"/>
  <c r="BN159" i="2" s="1"/>
  <c r="X155" i="2"/>
  <c r="Z154" i="2"/>
  <c r="X154" i="2"/>
  <c r="BO153" i="2"/>
  <c r="BM153" i="2"/>
  <c r="Z153" i="2"/>
  <c r="Y153" i="2"/>
  <c r="P153" i="2"/>
  <c r="X150" i="2"/>
  <c r="X149" i="2"/>
  <c r="BO148" i="2"/>
  <c r="BM148" i="2"/>
  <c r="Z148" i="2"/>
  <c r="Z149" i="2" s="1"/>
  <c r="Y148" i="2"/>
  <c r="BN148" i="2" s="1"/>
  <c r="P148" i="2"/>
  <c r="X145" i="2"/>
  <c r="X144" i="2"/>
  <c r="BO143" i="2"/>
  <c r="BM143" i="2"/>
  <c r="Z143" i="2"/>
  <c r="Z144" i="2" s="1"/>
  <c r="Y143" i="2"/>
  <c r="P143" i="2"/>
  <c r="X140" i="2"/>
  <c r="Y139" i="2"/>
  <c r="X139" i="2"/>
  <c r="BP138" i="2"/>
  <c r="BO138" i="2"/>
  <c r="BN138" i="2"/>
  <c r="BM138" i="2"/>
  <c r="Z138" i="2"/>
  <c r="Z139" i="2" s="1"/>
  <c r="Y138" i="2"/>
  <c r="Y140" i="2" s="1"/>
  <c r="P138" i="2"/>
  <c r="X135" i="2"/>
  <c r="X134" i="2"/>
  <c r="BO133" i="2"/>
  <c r="BM133" i="2"/>
  <c r="Z133" i="2"/>
  <c r="Y133" i="2"/>
  <c r="BN133" i="2" s="1"/>
  <c r="BP132" i="2"/>
  <c r="BO132" i="2"/>
  <c r="BN132" i="2"/>
  <c r="BM132" i="2"/>
  <c r="Z132" i="2"/>
  <c r="Z134" i="2" s="1"/>
  <c r="Y132" i="2"/>
  <c r="Y135" i="2" s="1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X122" i="2"/>
  <c r="BO121" i="2"/>
  <c r="BM121" i="2"/>
  <c r="Z121" i="2"/>
  <c r="Y121" i="2"/>
  <c r="BN121" i="2" s="1"/>
  <c r="P121" i="2"/>
  <c r="BP120" i="2"/>
  <c r="BO120" i="2"/>
  <c r="BN120" i="2"/>
  <c r="BM120" i="2"/>
  <c r="Z120" i="2"/>
  <c r="Z122" i="2" s="1"/>
  <c r="Y120" i="2"/>
  <c r="P120" i="2"/>
  <c r="X117" i="2"/>
  <c r="X116" i="2"/>
  <c r="BO115" i="2"/>
  <c r="BM115" i="2"/>
  <c r="Z115" i="2"/>
  <c r="Z116" i="2" s="1"/>
  <c r="Y115" i="2"/>
  <c r="P115" i="2"/>
  <c r="X113" i="2"/>
  <c r="X112" i="2"/>
  <c r="BO111" i="2"/>
  <c r="BM111" i="2"/>
  <c r="Z111" i="2"/>
  <c r="Y111" i="2"/>
  <c r="BN111" i="2" s="1"/>
  <c r="P111" i="2"/>
  <c r="BO110" i="2"/>
  <c r="BN110" i="2"/>
  <c r="BM110" i="2"/>
  <c r="Z110" i="2"/>
  <c r="Y110" i="2"/>
  <c r="BP110" i="2" s="1"/>
  <c r="P110" i="2"/>
  <c r="BO109" i="2"/>
  <c r="BM109" i="2"/>
  <c r="Z109" i="2"/>
  <c r="Y109" i="2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P107" i="2"/>
  <c r="X104" i="2"/>
  <c r="Y103" i="2"/>
  <c r="X103" i="2"/>
  <c r="BO102" i="2"/>
  <c r="BM102" i="2"/>
  <c r="Z102" i="2"/>
  <c r="Z103" i="2" s="1"/>
  <c r="Y102" i="2"/>
  <c r="BP102" i="2" s="1"/>
  <c r="P102" i="2"/>
  <c r="X99" i="2"/>
  <c r="X98" i="2"/>
  <c r="BO97" i="2"/>
  <c r="BM97" i="2"/>
  <c r="Z97" i="2"/>
  <c r="Y97" i="2"/>
  <c r="BP97" i="2" s="1"/>
  <c r="BO96" i="2"/>
  <c r="BM96" i="2"/>
  <c r="Z96" i="2"/>
  <c r="Y96" i="2"/>
  <c r="BP96" i="2" s="1"/>
  <c r="BO95" i="2"/>
  <c r="BM95" i="2"/>
  <c r="Z95" i="2"/>
  <c r="Y95" i="2"/>
  <c r="BO94" i="2"/>
  <c r="BM94" i="2"/>
  <c r="Z94" i="2"/>
  <c r="Y94" i="2"/>
  <c r="BO93" i="2"/>
  <c r="BM93" i="2"/>
  <c r="Z93" i="2"/>
  <c r="Y93" i="2"/>
  <c r="BP93" i="2" s="1"/>
  <c r="X90" i="2"/>
  <c r="X89" i="2"/>
  <c r="BO88" i="2"/>
  <c r="BM88" i="2"/>
  <c r="Z88" i="2"/>
  <c r="Y88" i="2"/>
  <c r="Y89" i="2" s="1"/>
  <c r="P88" i="2"/>
  <c r="BO87" i="2"/>
  <c r="BM87" i="2"/>
  <c r="Z87" i="2"/>
  <c r="Y87" i="2"/>
  <c r="BP87" i="2" s="1"/>
  <c r="P87" i="2"/>
  <c r="X84" i="2"/>
  <c r="X83" i="2"/>
  <c r="BO82" i="2"/>
  <c r="BM82" i="2"/>
  <c r="Z82" i="2"/>
  <c r="Y82" i="2"/>
  <c r="P82" i="2"/>
  <c r="BO81" i="2"/>
  <c r="BM81" i="2"/>
  <c r="Z81" i="2"/>
  <c r="Y81" i="2"/>
  <c r="BN81" i="2" s="1"/>
  <c r="P81" i="2"/>
  <c r="X78" i="2"/>
  <c r="X77" i="2"/>
  <c r="BO76" i="2"/>
  <c r="BM76" i="2"/>
  <c r="Z76" i="2"/>
  <c r="Y76" i="2"/>
  <c r="P76" i="2"/>
  <c r="BO75" i="2"/>
  <c r="BM75" i="2"/>
  <c r="Z75" i="2"/>
  <c r="Z77" i="2" s="1"/>
  <c r="Y75" i="2"/>
  <c r="BP75" i="2" s="1"/>
  <c r="P75" i="2"/>
  <c r="X72" i="2"/>
  <c r="X71" i="2"/>
  <c r="BO70" i="2"/>
  <c r="BM70" i="2"/>
  <c r="Z70" i="2"/>
  <c r="Y70" i="2"/>
  <c r="BN70" i="2" s="1"/>
  <c r="P70" i="2"/>
  <c r="BO69" i="2"/>
  <c r="BM69" i="2"/>
  <c r="Z69" i="2"/>
  <c r="Y69" i="2"/>
  <c r="P69" i="2"/>
  <c r="BO68" i="2"/>
  <c r="BM68" i="2"/>
  <c r="Z68" i="2"/>
  <c r="Z71" i="2" s="1"/>
  <c r="Y68" i="2"/>
  <c r="P68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P63" i="2"/>
  <c r="X61" i="2"/>
  <c r="X60" i="2"/>
  <c r="BP59" i="2"/>
  <c r="BO59" i="2"/>
  <c r="BN59" i="2"/>
  <c r="BM59" i="2"/>
  <c r="Z59" i="2"/>
  <c r="Z60" i="2" s="1"/>
  <c r="Y59" i="2"/>
  <c r="Y60" i="2" s="1"/>
  <c r="P59" i="2"/>
  <c r="X57" i="2"/>
  <c r="Y56" i="2"/>
  <c r="X56" i="2"/>
  <c r="BP55" i="2"/>
  <c r="BO55" i="2"/>
  <c r="BN55" i="2"/>
  <c r="BM55" i="2"/>
  <c r="Z55" i="2"/>
  <c r="Z56" i="2" s="1"/>
  <c r="Y55" i="2"/>
  <c r="Y57" i="2" s="1"/>
  <c r="P55" i="2"/>
  <c r="X53" i="2"/>
  <c r="X52" i="2"/>
  <c r="BO51" i="2"/>
  <c r="BM51" i="2"/>
  <c r="Z51" i="2"/>
  <c r="Z52" i="2" s="1"/>
  <c r="Y51" i="2"/>
  <c r="Y53" i="2" s="1"/>
  <c r="P51" i="2"/>
  <c r="X48" i="2"/>
  <c r="X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P42" i="2"/>
  <c r="BO41" i="2"/>
  <c r="BM41" i="2"/>
  <c r="Z41" i="2"/>
  <c r="Z47" i="2" s="1"/>
  <c r="Y41" i="2"/>
  <c r="P41" i="2"/>
  <c r="X38" i="2"/>
  <c r="X37" i="2"/>
  <c r="BO36" i="2"/>
  <c r="BM36" i="2"/>
  <c r="Z36" i="2"/>
  <c r="Y36" i="2"/>
  <c r="P36" i="2"/>
  <c r="BP35" i="2"/>
  <c r="BO35" i="2"/>
  <c r="BN35" i="2"/>
  <c r="BM35" i="2"/>
  <c r="Z35" i="2"/>
  <c r="Y35" i="2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X306" i="2" s="1"/>
  <c r="Z28" i="2"/>
  <c r="Z30" i="2" s="1"/>
  <c r="Y28" i="2"/>
  <c r="Y30" i="2" s="1"/>
  <c r="P28" i="2"/>
  <c r="X24" i="2"/>
  <c r="X23" i="2"/>
  <c r="BO22" i="2"/>
  <c r="X307" i="2" s="1"/>
  <c r="BM22" i="2"/>
  <c r="Z22" i="2"/>
  <c r="Z23" i="2" s="1"/>
  <c r="Y22" i="2"/>
  <c r="Y24" i="2" s="1"/>
  <c r="P22" i="2"/>
  <c r="H10" i="2"/>
  <c r="A9" i="2"/>
  <c r="H9" i="2" s="1"/>
  <c r="D7" i="2"/>
  <c r="Q6" i="2"/>
  <c r="P2" i="2"/>
  <c r="BP69" i="2" l="1"/>
  <c r="BN69" i="2"/>
  <c r="BP81" i="2"/>
  <c r="Y84" i="2"/>
  <c r="Y99" i="2"/>
  <c r="BP95" i="2"/>
  <c r="BN95" i="2"/>
  <c r="Y129" i="2"/>
  <c r="BP126" i="2"/>
  <c r="BN126" i="2"/>
  <c r="Y128" i="2"/>
  <c r="Y145" i="2"/>
  <c r="BN143" i="2"/>
  <c r="Y155" i="2"/>
  <c r="Y154" i="2"/>
  <c r="BP153" i="2"/>
  <c r="BN153" i="2"/>
  <c r="Y172" i="2"/>
  <c r="BN170" i="2"/>
  <c r="Y217" i="2"/>
  <c r="BP212" i="2"/>
  <c r="BN212" i="2"/>
  <c r="BP229" i="2"/>
  <c r="BP230" i="2"/>
  <c r="BN230" i="2"/>
  <c r="Y274" i="2"/>
  <c r="Y273" i="2"/>
  <c r="BP272" i="2"/>
  <c r="BN272" i="2"/>
  <c r="BP22" i="2"/>
  <c r="BN28" i="2"/>
  <c r="BN29" i="2"/>
  <c r="Y31" i="2"/>
  <c r="BP36" i="2"/>
  <c r="BN36" i="2"/>
  <c r="BP42" i="2"/>
  <c r="BN42" i="2"/>
  <c r="BP44" i="2"/>
  <c r="X305" i="2"/>
  <c r="BP76" i="2"/>
  <c r="BN76" i="2"/>
  <c r="BP107" i="2"/>
  <c r="BN107" i="2"/>
  <c r="Y113" i="2"/>
  <c r="Y116" i="2"/>
  <c r="Y117" i="2"/>
  <c r="BP121" i="2"/>
  <c r="Y122" i="2"/>
  <c r="Z128" i="2"/>
  <c r="BP148" i="2"/>
  <c r="Y149" i="2"/>
  <c r="BP164" i="2"/>
  <c r="BN164" i="2"/>
  <c r="BP176" i="2"/>
  <c r="BP201" i="2"/>
  <c r="BN201" i="2"/>
  <c r="BP215" i="2"/>
  <c r="BN215" i="2"/>
  <c r="Y245" i="2"/>
  <c r="BP243" i="2"/>
  <c r="BN243" i="2"/>
  <c r="Y257" i="2"/>
  <c r="Y258" i="2"/>
  <c r="BP266" i="2"/>
  <c r="BN266" i="2"/>
  <c r="BP267" i="2"/>
  <c r="BN267" i="2"/>
  <c r="BP268" i="2"/>
  <c r="BN268" i="2"/>
  <c r="BN276" i="2"/>
  <c r="Y278" i="2"/>
  <c r="BP276" i="2"/>
  <c r="BP277" i="2"/>
  <c r="BN277" i="2"/>
  <c r="BP284" i="2"/>
  <c r="BN284" i="2"/>
  <c r="Y299" i="2"/>
  <c r="BP288" i="2"/>
  <c r="BN288" i="2"/>
  <c r="Z37" i="2"/>
  <c r="Y48" i="2"/>
  <c r="Y61" i="2"/>
  <c r="Y65" i="2"/>
  <c r="Y66" i="2"/>
  <c r="Y72" i="2"/>
  <c r="Z83" i="2"/>
  <c r="Z89" i="2"/>
  <c r="Z98" i="2"/>
  <c r="X309" i="2"/>
  <c r="Z112" i="2"/>
  <c r="BP133" i="2"/>
  <c r="Y134" i="2"/>
  <c r="Z167" i="2"/>
  <c r="Z179" i="2"/>
  <c r="BP188" i="2"/>
  <c r="Y189" i="2"/>
  <c r="Y196" i="2"/>
  <c r="Y197" i="2"/>
  <c r="Y204" i="2"/>
  <c r="Z216" i="2"/>
  <c r="BP213" i="2"/>
  <c r="Y233" i="2"/>
  <c r="BP236" i="2"/>
  <c r="BP260" i="2"/>
  <c r="Y261" i="2"/>
  <c r="BP281" i="2"/>
  <c r="Y303" i="2"/>
  <c r="F9" i="2"/>
  <c r="F10" i="2"/>
  <c r="J9" i="2"/>
  <c r="A10" i="2"/>
  <c r="Z310" i="2"/>
  <c r="X308" i="2"/>
  <c r="BN34" i="2"/>
  <c r="Y37" i="2"/>
  <c r="BN45" i="2"/>
  <c r="BP70" i="2"/>
  <c r="BN82" i="2"/>
  <c r="Y123" i="2"/>
  <c r="BP250" i="2"/>
  <c r="BN290" i="2"/>
  <c r="BN293" i="2"/>
  <c r="BN296" i="2"/>
  <c r="BN94" i="2"/>
  <c r="BN97" i="2"/>
  <c r="BP111" i="2"/>
  <c r="Y150" i="2"/>
  <c r="BP159" i="2"/>
  <c r="BP165" i="2"/>
  <c r="BN177" i="2"/>
  <c r="BN182" i="2"/>
  <c r="Y190" i="2"/>
  <c r="BP202" i="2"/>
  <c r="BN214" i="2"/>
  <c r="BN220" i="2"/>
  <c r="BP28" i="2"/>
  <c r="BN51" i="2"/>
  <c r="BN63" i="2"/>
  <c r="BN88" i="2"/>
  <c r="Y104" i="2"/>
  <c r="BP143" i="2"/>
  <c r="BP170" i="2"/>
  <c r="BN194" i="2"/>
  <c r="Y227" i="2"/>
  <c r="Y244" i="2"/>
  <c r="BP302" i="2"/>
  <c r="BN231" i="2"/>
  <c r="Y251" i="2"/>
  <c r="BN282" i="2"/>
  <c r="BN109" i="2"/>
  <c r="Y112" i="2"/>
  <c r="Y160" i="2"/>
  <c r="BP182" i="2"/>
  <c r="BN200" i="2"/>
  <c r="Y203" i="2"/>
  <c r="BP220" i="2"/>
  <c r="Y38" i="2"/>
  <c r="BP51" i="2"/>
  <c r="BP63" i="2"/>
  <c r="Y77" i="2"/>
  <c r="BP88" i="2"/>
  <c r="Y144" i="2"/>
  <c r="Y171" i="2"/>
  <c r="BN68" i="2"/>
  <c r="Y71" i="2"/>
  <c r="BP82" i="2"/>
  <c r="BP94" i="2"/>
  <c r="BP68" i="2"/>
  <c r="Y83" i="2"/>
  <c r="Y98" i="2"/>
  <c r="BP109" i="2"/>
  <c r="Y183" i="2"/>
  <c r="BP200" i="2"/>
  <c r="Y221" i="2"/>
  <c r="BP231" i="2"/>
  <c r="BN260" i="2"/>
  <c r="Y161" i="2"/>
  <c r="BN165" i="2"/>
  <c r="BN22" i="2"/>
  <c r="Y52" i="2"/>
  <c r="Y252" i="2"/>
  <c r="Y78" i="2"/>
  <c r="BN229" i="2"/>
  <c r="BN291" i="2"/>
  <c r="BN294" i="2"/>
  <c r="BN297" i="2"/>
  <c r="BN41" i="2"/>
  <c r="BN64" i="2"/>
  <c r="Y90" i="2"/>
  <c r="BN195" i="2"/>
  <c r="Y23" i="2"/>
  <c r="Y167" i="2"/>
  <c r="BP41" i="2"/>
  <c r="BN75" i="2"/>
  <c r="BN115" i="2"/>
  <c r="BN207" i="2"/>
  <c r="BN256" i="2"/>
  <c r="Y279" i="2"/>
  <c r="BN286" i="2"/>
  <c r="Y298" i="2"/>
  <c r="Y47" i="2"/>
  <c r="BN176" i="2"/>
  <c r="Y179" i="2"/>
  <c r="Y216" i="2"/>
  <c r="BN87" i="2"/>
  <c r="BN93" i="2"/>
  <c r="BN96" i="2"/>
  <c r="BN102" i="2"/>
  <c r="BP115" i="2"/>
  <c r="BN127" i="2"/>
  <c r="BN193" i="2"/>
  <c r="BP207" i="2"/>
  <c r="BN225" i="2"/>
  <c r="BP256" i="2"/>
  <c r="BP286" i="2"/>
  <c r="BN289" i="2"/>
  <c r="BN292" i="2"/>
  <c r="BN295" i="2"/>
  <c r="Y307" i="2" l="1"/>
  <c r="Y305" i="2"/>
  <c r="A318" i="2"/>
  <c r="Y309" i="2"/>
  <c r="Y306" i="2"/>
  <c r="Y308" i="2" s="1"/>
  <c r="B318" i="2" l="1"/>
  <c r="C318" i="2"/>
</calcChain>
</file>

<file path=xl/sharedStrings.xml><?xml version="1.0" encoding="utf-8"?>
<sst xmlns="http://schemas.openxmlformats.org/spreadsheetml/2006/main" count="1929" uniqueCount="478">
  <si>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</si>
  <si>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</si>
  <si>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</si>
  <si>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</si>
  <si>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</si>
  <si>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</si>
  <si>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</si>
  <si>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</si>
  <si>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</si>
  <si>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</si>
  <si>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</si>
  <si>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</si>
  <si>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</si>
  <si>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</si>
  <si>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</si>
  <si>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</si>
  <si>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</si>
  <si>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</si>
  <si>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</si>
  <si>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</si>
  <si>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</si>
  <si>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</si>
  <si>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</si>
  <si>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</si>
  <si>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</si>
  <si>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</si>
  <si>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</si>
  <si>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</si>
  <si>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</si>
  <si>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</si>
  <si>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</si>
  <si>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</si>
  <si>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</si>
  <si>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</si>
  <si>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</si>
  <si>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</si>
  <si>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</si>
  <si>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</si>
  <si>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</si>
  <si>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</si>
  <si>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</si>
  <si>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</si>
  <si>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</si>
  <si>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</si>
  <si>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</si>
  <si>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</si>
  <si>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</si>
  <si>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</si>
  <si>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</si>
  <si>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</si>
  <si>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</si>
  <si>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</si>
  <si>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</si>
  <si>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</si>
  <si>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</si>
  <si>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</si>
  <si>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</si>
  <si>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</si>
  <si>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</si>
  <si>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</si>
  <si>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</si>
  <si>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</si>
  <si>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</si>
  <si>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</si>
  <si>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</si>
  <si>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</si>
  <si>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</si>
  <si>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</si>
  <si>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</si>
  <si>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</si>
  <si>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</si>
  <si>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11.07.2025</t>
  </si>
  <si>
    <t>09.07.2025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</si>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</sst>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1" t="s">
        <v>26</v>
      </c>
      <c r="E1" s="301"/>
      <c r="F1" s="301"/>
      <c r="G1" s="14" t="s">
        <v>70</v>
      </c>
      <c r="H1" s="301" t="s">
        <v>47</v>
      </c>
      <c r="I1" s="301"/>
      <c r="J1" s="301"/>
      <c r="K1" s="301"/>
      <c r="L1" s="301"/>
      <c r="M1" s="301"/>
      <c r="N1" s="301"/>
      <c r="O1" s="301"/>
      <c r="P1" s="301"/>
      <c r="Q1" s="301"/>
      <c r="R1" s="302" t="s">
        <v>71</v>
      </c>
      <c r="S1" s="303"/>
      <c r="T1" s="3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5" t="s">
        <v>8</v>
      </c>
      <c r="B5" s="305"/>
      <c r="C5" s="305"/>
      <c r="D5" s="306"/>
      <c r="E5" s="306"/>
      <c r="F5" s="307" t="s">
        <v>14</v>
      </c>
      <c r="G5" s="307"/>
      <c r="H5" s="306"/>
      <c r="I5" s="306"/>
      <c r="J5" s="306"/>
      <c r="K5" s="306"/>
      <c r="L5" s="306"/>
      <c r="M5" s="306"/>
      <c r="N5" s="75"/>
      <c r="P5" s="27" t="s">
        <v>4</v>
      </c>
      <c r="Q5" s="308">
        <v>45852</v>
      </c>
      <c r="R5" s="309"/>
      <c r="T5" s="310" t="s">
        <v>3</v>
      </c>
      <c r="U5" s="311"/>
      <c r="V5" s="312" t="s">
        <v>443</v>
      </c>
      <c r="W5" s="313"/>
      <c r="AB5" s="59"/>
      <c r="AC5" s="59"/>
      <c r="AD5" s="59"/>
      <c r="AE5" s="59"/>
    </row>
    <row r="6" spans="1:32" s="17" customFormat="1" ht="24" customHeight="1" x14ac:dyDescent="0.2">
      <c r="A6" s="305" t="s">
        <v>1</v>
      </c>
      <c r="B6" s="305"/>
      <c r="C6" s="305"/>
      <c r="D6" s="314" t="s">
        <v>453</v>
      </c>
      <c r="E6" s="314"/>
      <c r="F6" s="314"/>
      <c r="G6" s="314"/>
      <c r="H6" s="314"/>
      <c r="I6" s="314"/>
      <c r="J6" s="314"/>
      <c r="K6" s="314"/>
      <c r="L6" s="314"/>
      <c r="M6" s="314"/>
      <c r="N6" s="76"/>
      <c r="P6" s="27" t="s">
        <v>27</v>
      </c>
      <c r="Q6" s="315" t="str">
        <f>IF(Q5=0," ",CHOOSE(WEEKDAY(Q5,2),"Понедельник","Вторник","Среда","Четверг","Пятница","Суббота","Воскресенье"))</f>
        <v>Понедельник</v>
      </c>
      <c r="R6" s="315"/>
      <c r="T6" s="316" t="s">
        <v>5</v>
      </c>
      <c r="U6" s="317"/>
      <c r="V6" s="318" t="s">
        <v>73</v>
      </c>
      <c r="W6" s="31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4" t="str">
        <f>IFERROR(VLOOKUP(DeliveryAddress,Table,3,0),1)</f>
        <v>4</v>
      </c>
      <c r="E7" s="325"/>
      <c r="F7" s="325"/>
      <c r="G7" s="325"/>
      <c r="H7" s="325"/>
      <c r="I7" s="325"/>
      <c r="J7" s="325"/>
      <c r="K7" s="325"/>
      <c r="L7" s="325"/>
      <c r="M7" s="326"/>
      <c r="N7" s="77"/>
      <c r="P7" s="29"/>
      <c r="Q7" s="48"/>
      <c r="R7" s="48"/>
      <c r="T7" s="316"/>
      <c r="U7" s="317"/>
      <c r="V7" s="320"/>
      <c r="W7" s="321"/>
      <c r="AB7" s="59"/>
      <c r="AC7" s="59"/>
      <c r="AD7" s="59"/>
      <c r="AE7" s="59"/>
    </row>
    <row r="8" spans="1:32" s="17" customFormat="1" ht="25.5" customHeight="1" x14ac:dyDescent="0.2">
      <c r="A8" s="327" t="s">
        <v>58</v>
      </c>
      <c r="B8" s="327"/>
      <c r="C8" s="327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78"/>
      <c r="P8" s="27" t="s">
        <v>11</v>
      </c>
      <c r="Q8" s="329">
        <v>0.41666666666666669</v>
      </c>
      <c r="R8" s="330"/>
      <c r="T8" s="316"/>
      <c r="U8" s="317"/>
      <c r="V8" s="320"/>
      <c r="W8" s="321"/>
      <c r="AB8" s="59"/>
      <c r="AC8" s="59"/>
      <c r="AD8" s="59"/>
      <c r="AE8" s="59"/>
    </row>
    <row r="9" spans="1:32" s="17" customFormat="1" ht="39.950000000000003" customHeight="1" x14ac:dyDescent="0.2">
      <c r="A9" s="3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32" t="s">
        <v>46</v>
      </c>
      <c r="E9" s="333"/>
      <c r="F9" s="3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73"/>
      <c r="P9" s="31" t="s">
        <v>15</v>
      </c>
      <c r="Q9" s="335"/>
      <c r="R9" s="335"/>
      <c r="T9" s="316"/>
      <c r="U9" s="317"/>
      <c r="V9" s="322"/>
      <c r="W9" s="32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32"/>
      <c r="E10" s="333"/>
      <c r="F10" s="3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336" t="str">
        <f>IFERROR(VLOOKUP($D$10,Proxy,2,FALSE),"")</f>
        <v/>
      </c>
      <c r="I10" s="336"/>
      <c r="J10" s="336"/>
      <c r="K10" s="336"/>
      <c r="L10" s="336"/>
      <c r="M10" s="336"/>
      <c r="N10" s="74"/>
      <c r="P10" s="31" t="s">
        <v>32</v>
      </c>
      <c r="Q10" s="337"/>
      <c r="R10" s="337"/>
      <c r="U10" s="29" t="s">
        <v>12</v>
      </c>
      <c r="V10" s="338" t="s">
        <v>74</v>
      </c>
      <c r="W10" s="3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40"/>
      <c r="R11" s="340"/>
      <c r="U11" s="29" t="s">
        <v>28</v>
      </c>
      <c r="V11" s="341" t="s">
        <v>55</v>
      </c>
      <c r="W11" s="34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2" t="s">
        <v>75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79"/>
      <c r="P12" s="27" t="s">
        <v>30</v>
      </c>
      <c r="Q12" s="329"/>
      <c r="R12" s="329"/>
      <c r="S12" s="28"/>
      <c r="T12"/>
      <c r="U12" s="29" t="s">
        <v>46</v>
      </c>
      <c r="V12" s="343"/>
      <c r="W12" s="343"/>
      <c r="X12"/>
      <c r="AB12" s="59"/>
      <c r="AC12" s="59"/>
      <c r="AD12" s="59"/>
      <c r="AE12" s="59"/>
    </row>
    <row r="13" spans="1:32" s="17" customFormat="1" ht="23.25" customHeight="1" x14ac:dyDescent="0.2">
      <c r="A13" s="342" t="s">
        <v>76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2"/>
      <c r="N13" s="79"/>
      <c r="O13" s="31"/>
      <c r="P13" s="31" t="s">
        <v>31</v>
      </c>
      <c r="Q13" s="341"/>
      <c r="R13" s="34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2" t="s">
        <v>77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4" t="s">
        <v>78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4"/>
      <c r="N15" s="80"/>
      <c r="O15"/>
      <c r="P15" s="345" t="s">
        <v>61</v>
      </c>
      <c r="Q15" s="345"/>
      <c r="R15" s="345"/>
      <c r="S15" s="345"/>
      <c r="T15" s="3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6"/>
      <c r="Q16" s="346"/>
      <c r="R16" s="346"/>
      <c r="S16" s="346"/>
      <c r="T16" s="3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9" t="s">
        <v>59</v>
      </c>
      <c r="B17" s="349" t="s">
        <v>49</v>
      </c>
      <c r="C17" s="351" t="s">
        <v>48</v>
      </c>
      <c r="D17" s="353" t="s">
        <v>50</v>
      </c>
      <c r="E17" s="354"/>
      <c r="F17" s="349" t="s">
        <v>21</v>
      </c>
      <c r="G17" s="349" t="s">
        <v>24</v>
      </c>
      <c r="H17" s="349" t="s">
        <v>22</v>
      </c>
      <c r="I17" s="349" t="s">
        <v>23</v>
      </c>
      <c r="J17" s="349" t="s">
        <v>16</v>
      </c>
      <c r="K17" s="349" t="s">
        <v>69</v>
      </c>
      <c r="L17" s="349" t="s">
        <v>67</v>
      </c>
      <c r="M17" s="349" t="s">
        <v>2</v>
      </c>
      <c r="N17" s="349" t="s">
        <v>66</v>
      </c>
      <c r="O17" s="349" t="s">
        <v>25</v>
      </c>
      <c r="P17" s="353" t="s">
        <v>17</v>
      </c>
      <c r="Q17" s="357"/>
      <c r="R17" s="357"/>
      <c r="S17" s="357"/>
      <c r="T17" s="354"/>
      <c r="U17" s="347" t="s">
        <v>56</v>
      </c>
      <c r="V17" s="348"/>
      <c r="W17" s="349" t="s">
        <v>6</v>
      </c>
      <c r="X17" s="349" t="s">
        <v>41</v>
      </c>
      <c r="Y17" s="359" t="s">
        <v>54</v>
      </c>
      <c r="Z17" s="361" t="s">
        <v>18</v>
      </c>
      <c r="AA17" s="363" t="s">
        <v>60</v>
      </c>
      <c r="AB17" s="363" t="s">
        <v>19</v>
      </c>
      <c r="AC17" s="363" t="s">
        <v>68</v>
      </c>
      <c r="AD17" s="365" t="s">
        <v>57</v>
      </c>
      <c r="AE17" s="366"/>
      <c r="AF17" s="367"/>
      <c r="AG17" s="85"/>
      <c r="BD17" s="84" t="s">
        <v>64</v>
      </c>
    </row>
    <row r="18" spans="1:68" ht="14.25" customHeight="1" x14ac:dyDescent="0.2">
      <c r="A18" s="350"/>
      <c r="B18" s="350"/>
      <c r="C18" s="352"/>
      <c r="D18" s="355"/>
      <c r="E18" s="35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5"/>
      <c r="Q18" s="358"/>
      <c r="R18" s="358"/>
      <c r="S18" s="358"/>
      <c r="T18" s="356"/>
      <c r="U18" s="86" t="s">
        <v>44</v>
      </c>
      <c r="V18" s="86" t="s">
        <v>43</v>
      </c>
      <c r="W18" s="350"/>
      <c r="X18" s="350"/>
      <c r="Y18" s="360"/>
      <c r="Z18" s="362"/>
      <c r="AA18" s="364"/>
      <c r="AB18" s="364"/>
      <c r="AC18" s="364"/>
      <c r="AD18" s="368"/>
      <c r="AE18" s="369"/>
      <c r="AF18" s="370"/>
      <c r="AG18" s="85"/>
      <c r="BD18" s="84"/>
    </row>
    <row r="19" spans="1:68" ht="27.75" customHeight="1" x14ac:dyDescent="0.2">
      <c r="A19" s="371" t="s">
        <v>79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54"/>
      <c r="AB19" s="54"/>
      <c r="AC19" s="54"/>
    </row>
    <row r="20" spans="1:68" ht="16.5" customHeight="1" x14ac:dyDescent="0.25">
      <c r="A20" s="372" t="s">
        <v>79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65"/>
      <c r="AB20" s="65"/>
      <c r="AC20" s="82"/>
    </row>
    <row r="21" spans="1:68" ht="14.25" customHeight="1" x14ac:dyDescent="0.25">
      <c r="A21" s="373" t="s">
        <v>80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74">
        <v>4607111035752</v>
      </c>
      <c r="E22" s="37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6"/>
      <c r="R22" s="376"/>
      <c r="S22" s="376"/>
      <c r="T22" s="37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2"/>
      <c r="P23" s="378" t="s">
        <v>40</v>
      </c>
      <c r="Q23" s="379"/>
      <c r="R23" s="379"/>
      <c r="S23" s="379"/>
      <c r="T23" s="379"/>
      <c r="U23" s="379"/>
      <c r="V23" s="38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2"/>
      <c r="P24" s="378" t="s">
        <v>40</v>
      </c>
      <c r="Q24" s="379"/>
      <c r="R24" s="379"/>
      <c r="S24" s="379"/>
      <c r="T24" s="379"/>
      <c r="U24" s="379"/>
      <c r="V24" s="38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1" t="s">
        <v>45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54"/>
      <c r="AB25" s="54"/>
      <c r="AC25" s="54"/>
    </row>
    <row r="26" spans="1:68" ht="16.5" customHeight="1" x14ac:dyDescent="0.25">
      <c r="A26" s="372" t="s">
        <v>88</v>
      </c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372"/>
      <c r="X26" s="372"/>
      <c r="Y26" s="372"/>
      <c r="Z26" s="372"/>
      <c r="AA26" s="65"/>
      <c r="AB26" s="65"/>
      <c r="AC26" s="82"/>
    </row>
    <row r="27" spans="1:68" ht="14.25" customHeight="1" x14ac:dyDescent="0.25">
      <c r="A27" s="373" t="s">
        <v>89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  <c r="V27" s="373"/>
      <c r="W27" s="373"/>
      <c r="X27" s="373"/>
      <c r="Y27" s="373"/>
      <c r="Z27" s="373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74">
        <v>4607111036537</v>
      </c>
      <c r="E28" s="37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6"/>
      <c r="R28" s="376"/>
      <c r="S28" s="376"/>
      <c r="T28" s="37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74">
        <v>4607111036605</v>
      </c>
      <c r="E29" s="37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6"/>
      <c r="R29" s="376"/>
      <c r="S29" s="376"/>
      <c r="T29" s="37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81"/>
      <c r="B30" s="381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2"/>
      <c r="P30" s="378" t="s">
        <v>40</v>
      </c>
      <c r="Q30" s="379"/>
      <c r="R30" s="379"/>
      <c r="S30" s="379"/>
      <c r="T30" s="379"/>
      <c r="U30" s="379"/>
      <c r="V30" s="38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81"/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2"/>
      <c r="P31" s="378" t="s">
        <v>40</v>
      </c>
      <c r="Q31" s="379"/>
      <c r="R31" s="379"/>
      <c r="S31" s="379"/>
      <c r="T31" s="379"/>
      <c r="U31" s="379"/>
      <c r="V31" s="38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2" t="s">
        <v>97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72"/>
      <c r="AA32" s="65"/>
      <c r="AB32" s="65"/>
      <c r="AC32" s="82"/>
    </row>
    <row r="33" spans="1:68" ht="14.25" customHeight="1" x14ac:dyDescent="0.25">
      <c r="A33" s="373" t="s">
        <v>80</v>
      </c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374">
        <v>4620207490075</v>
      </c>
      <c r="E34" s="37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38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6"/>
      <c r="R34" s="376"/>
      <c r="S34" s="376"/>
      <c r="T34" s="37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374">
        <v>4620207490174</v>
      </c>
      <c r="E35" s="37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3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6"/>
      <c r="R35" s="376"/>
      <c r="S35" s="376"/>
      <c r="T35" s="37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374">
        <v>4620207490044</v>
      </c>
      <c r="E36" s="37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38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6"/>
      <c r="R36" s="376"/>
      <c r="S36" s="376"/>
      <c r="T36" s="37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2"/>
      <c r="P37" s="378" t="s">
        <v>40</v>
      </c>
      <c r="Q37" s="379"/>
      <c r="R37" s="379"/>
      <c r="S37" s="379"/>
      <c r="T37" s="379"/>
      <c r="U37" s="379"/>
      <c r="V37" s="38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2"/>
      <c r="P38" s="378" t="s">
        <v>40</v>
      </c>
      <c r="Q38" s="379"/>
      <c r="R38" s="379"/>
      <c r="S38" s="379"/>
      <c r="T38" s="379"/>
      <c r="U38" s="379"/>
      <c r="V38" s="38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2" t="s">
        <v>107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72"/>
      <c r="AA39" s="65"/>
      <c r="AB39" s="65"/>
      <c r="AC39" s="82"/>
    </row>
    <row r="40" spans="1:68" ht="14.25" customHeight="1" x14ac:dyDescent="0.25">
      <c r="A40" s="373" t="s">
        <v>80</v>
      </c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373"/>
      <c r="Z40" s="373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374">
        <v>4607111038999</v>
      </c>
      <c r="E41" s="37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3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76"/>
      <c r="R41" s="376"/>
      <c r="S41" s="376"/>
      <c r="T41" s="37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374">
        <v>4607111037183</v>
      </c>
      <c r="E42" s="37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76"/>
      <c r="R42" s="376"/>
      <c r="S42" s="376"/>
      <c r="T42" s="37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374">
        <v>4607111039385</v>
      </c>
      <c r="E43" s="37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76"/>
      <c r="R43" s="376"/>
      <c r="S43" s="376"/>
      <c r="T43" s="37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374">
        <v>4607111038982</v>
      </c>
      <c r="E44" s="37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76"/>
      <c r="R44" s="376"/>
      <c r="S44" s="376"/>
      <c r="T44" s="37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374">
        <v>4607111039354</v>
      </c>
      <c r="E45" s="37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76"/>
      <c r="R45" s="376"/>
      <c r="S45" s="376"/>
      <c r="T45" s="37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4301071047</v>
      </c>
      <c r="D46" s="374">
        <v>4607111039330</v>
      </c>
      <c r="E46" s="374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3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76"/>
      <c r="R46" s="376"/>
      <c r="S46" s="376"/>
      <c r="T46" s="37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381"/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2"/>
      <c r="P47" s="378" t="s">
        <v>40</v>
      </c>
      <c r="Q47" s="379"/>
      <c r="R47" s="379"/>
      <c r="S47" s="379"/>
      <c r="T47" s="379"/>
      <c r="U47" s="379"/>
      <c r="V47" s="380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381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2"/>
      <c r="P48" s="378" t="s">
        <v>40</v>
      </c>
      <c r="Q48" s="379"/>
      <c r="R48" s="379"/>
      <c r="S48" s="379"/>
      <c r="T48" s="379"/>
      <c r="U48" s="379"/>
      <c r="V48" s="380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72" t="s">
        <v>122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72"/>
      <c r="AA49" s="65"/>
      <c r="AB49" s="65"/>
      <c r="AC49" s="82"/>
    </row>
    <row r="50" spans="1:68" ht="14.25" customHeight="1" x14ac:dyDescent="0.25">
      <c r="A50" s="373" t="s">
        <v>80</v>
      </c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66"/>
      <c r="AB50" s="66"/>
      <c r="AC50" s="83"/>
    </row>
    <row r="51" spans="1:68" ht="16.5" customHeight="1" x14ac:dyDescent="0.25">
      <c r="A51" s="63" t="s">
        <v>123</v>
      </c>
      <c r="B51" s="63" t="s">
        <v>124</v>
      </c>
      <c r="C51" s="36">
        <v>4301071073</v>
      </c>
      <c r="D51" s="374">
        <v>4620207490822</v>
      </c>
      <c r="E51" s="374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85</v>
      </c>
      <c r="L51" s="37" t="s">
        <v>86</v>
      </c>
      <c r="M51" s="38" t="s">
        <v>84</v>
      </c>
      <c r="N51" s="38"/>
      <c r="O51" s="37">
        <v>365</v>
      </c>
      <c r="P51" s="39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76"/>
      <c r="R51" s="376"/>
      <c r="S51" s="376"/>
      <c r="T51" s="377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125</v>
      </c>
      <c r="AG51" s="81"/>
      <c r="AJ51" s="87" t="s">
        <v>87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2"/>
      <c r="P52" s="378" t="s">
        <v>40</v>
      </c>
      <c r="Q52" s="379"/>
      <c r="R52" s="379"/>
      <c r="S52" s="379"/>
      <c r="T52" s="379"/>
      <c r="U52" s="379"/>
      <c r="V52" s="380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2"/>
      <c r="P53" s="378" t="s">
        <v>40</v>
      </c>
      <c r="Q53" s="379"/>
      <c r="R53" s="379"/>
      <c r="S53" s="379"/>
      <c r="T53" s="379"/>
      <c r="U53" s="379"/>
      <c r="V53" s="380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73" t="s">
        <v>126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73"/>
      <c r="AA54" s="66"/>
      <c r="AB54" s="66"/>
      <c r="AC54" s="83"/>
    </row>
    <row r="55" spans="1:68" ht="16.5" customHeight="1" x14ac:dyDescent="0.25">
      <c r="A55" s="63" t="s">
        <v>127</v>
      </c>
      <c r="B55" s="63" t="s">
        <v>128</v>
      </c>
      <c r="C55" s="36">
        <v>4301100087</v>
      </c>
      <c r="D55" s="374">
        <v>4607111039743</v>
      </c>
      <c r="E55" s="374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94</v>
      </c>
      <c r="L55" s="37" t="s">
        <v>86</v>
      </c>
      <c r="M55" s="38" t="s">
        <v>84</v>
      </c>
      <c r="N55" s="38"/>
      <c r="O55" s="37">
        <v>365</v>
      </c>
      <c r="P55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76"/>
      <c r="R55" s="376"/>
      <c r="S55" s="376"/>
      <c r="T55" s="377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129</v>
      </c>
      <c r="AG55" s="81"/>
      <c r="AJ55" s="87" t="s">
        <v>87</v>
      </c>
      <c r="AK55" s="87">
        <v>1</v>
      </c>
      <c r="BB55" s="116" t="s">
        <v>93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381"/>
      <c r="B56" s="381"/>
      <c r="C56" s="381"/>
      <c r="D56" s="381"/>
      <c r="E56" s="381"/>
      <c r="F56" s="381"/>
      <c r="G56" s="381"/>
      <c r="H56" s="381"/>
      <c r="I56" s="381"/>
      <c r="J56" s="381"/>
      <c r="K56" s="381"/>
      <c r="L56" s="381"/>
      <c r="M56" s="381"/>
      <c r="N56" s="381"/>
      <c r="O56" s="382"/>
      <c r="P56" s="378" t="s">
        <v>40</v>
      </c>
      <c r="Q56" s="379"/>
      <c r="R56" s="379"/>
      <c r="S56" s="379"/>
      <c r="T56" s="379"/>
      <c r="U56" s="379"/>
      <c r="V56" s="380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381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  <c r="O57" s="382"/>
      <c r="P57" s="378" t="s">
        <v>40</v>
      </c>
      <c r="Q57" s="379"/>
      <c r="R57" s="379"/>
      <c r="S57" s="379"/>
      <c r="T57" s="379"/>
      <c r="U57" s="379"/>
      <c r="V57" s="380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73" t="s">
        <v>89</v>
      </c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 s="373"/>
      <c r="T58" s="373"/>
      <c r="U58" s="373"/>
      <c r="V58" s="373"/>
      <c r="W58" s="373"/>
      <c r="X58" s="373"/>
      <c r="Y58" s="373"/>
      <c r="Z58" s="373"/>
      <c r="AA58" s="66"/>
      <c r="AB58" s="66"/>
      <c r="AC58" s="83"/>
    </row>
    <row r="59" spans="1:68" ht="16.5" customHeight="1" x14ac:dyDescent="0.25">
      <c r="A59" s="63" t="s">
        <v>130</v>
      </c>
      <c r="B59" s="63" t="s">
        <v>131</v>
      </c>
      <c r="C59" s="36">
        <v>4301132194</v>
      </c>
      <c r="D59" s="374">
        <v>4607111039712</v>
      </c>
      <c r="E59" s="374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94</v>
      </c>
      <c r="L59" s="37" t="s">
        <v>86</v>
      </c>
      <c r="M59" s="38" t="s">
        <v>84</v>
      </c>
      <c r="N59" s="38"/>
      <c r="O59" s="37">
        <v>365</v>
      </c>
      <c r="P59" s="39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76"/>
      <c r="R59" s="376"/>
      <c r="S59" s="376"/>
      <c r="T59" s="377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132</v>
      </c>
      <c r="AG59" s="81"/>
      <c r="AJ59" s="87" t="s">
        <v>87</v>
      </c>
      <c r="AK59" s="87">
        <v>1</v>
      </c>
      <c r="BB59" s="118" t="s">
        <v>93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2"/>
      <c r="P60" s="378" t="s">
        <v>40</v>
      </c>
      <c r="Q60" s="379"/>
      <c r="R60" s="379"/>
      <c r="S60" s="379"/>
      <c r="T60" s="379"/>
      <c r="U60" s="379"/>
      <c r="V60" s="380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381"/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2"/>
      <c r="P61" s="378" t="s">
        <v>40</v>
      </c>
      <c r="Q61" s="379"/>
      <c r="R61" s="379"/>
      <c r="S61" s="379"/>
      <c r="T61" s="379"/>
      <c r="U61" s="379"/>
      <c r="V61" s="380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73" t="s">
        <v>133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73"/>
      <c r="AA62" s="66"/>
      <c r="AB62" s="66"/>
      <c r="AC62" s="83"/>
    </row>
    <row r="63" spans="1:68" ht="16.5" customHeight="1" x14ac:dyDescent="0.25">
      <c r="A63" s="63" t="s">
        <v>134</v>
      </c>
      <c r="B63" s="63" t="s">
        <v>135</v>
      </c>
      <c r="C63" s="36">
        <v>4301136018</v>
      </c>
      <c r="D63" s="374">
        <v>4607111037008</v>
      </c>
      <c r="E63" s="374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94</v>
      </c>
      <c r="L63" s="37" t="s">
        <v>86</v>
      </c>
      <c r="M63" s="38" t="s">
        <v>84</v>
      </c>
      <c r="N63" s="38"/>
      <c r="O63" s="37">
        <v>365</v>
      </c>
      <c r="P63" s="3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76"/>
      <c r="R63" s="376"/>
      <c r="S63" s="376"/>
      <c r="T63" s="37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136</v>
      </c>
      <c r="AG63" s="81"/>
      <c r="AJ63" s="87" t="s">
        <v>87</v>
      </c>
      <c r="AK63" s="87">
        <v>1</v>
      </c>
      <c r="BB63" s="120" t="s">
        <v>93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137</v>
      </c>
      <c r="B64" s="63" t="s">
        <v>138</v>
      </c>
      <c r="C64" s="36">
        <v>4301136015</v>
      </c>
      <c r="D64" s="374">
        <v>4607111037398</v>
      </c>
      <c r="E64" s="374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94</v>
      </c>
      <c r="L64" s="37" t="s">
        <v>86</v>
      </c>
      <c r="M64" s="38" t="s">
        <v>84</v>
      </c>
      <c r="N64" s="38"/>
      <c r="O64" s="37">
        <v>365</v>
      </c>
      <c r="P64" s="39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76"/>
      <c r="R64" s="376"/>
      <c r="S64" s="376"/>
      <c r="T64" s="37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136</v>
      </c>
      <c r="AG64" s="81"/>
      <c r="AJ64" s="87" t="s">
        <v>87</v>
      </c>
      <c r="AK64" s="87">
        <v>1</v>
      </c>
      <c r="BB64" s="122" t="s">
        <v>93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82"/>
      <c r="P65" s="378" t="s">
        <v>40</v>
      </c>
      <c r="Q65" s="379"/>
      <c r="R65" s="379"/>
      <c r="S65" s="379"/>
      <c r="T65" s="379"/>
      <c r="U65" s="379"/>
      <c r="V65" s="380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81"/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2"/>
      <c r="P66" s="378" t="s">
        <v>40</v>
      </c>
      <c r="Q66" s="379"/>
      <c r="R66" s="379"/>
      <c r="S66" s="379"/>
      <c r="T66" s="379"/>
      <c r="U66" s="379"/>
      <c r="V66" s="380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73" t="s">
        <v>139</v>
      </c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  <c r="AA67" s="66"/>
      <c r="AB67" s="66"/>
      <c r="AC67" s="83"/>
    </row>
    <row r="68" spans="1:68" ht="16.5" customHeight="1" x14ac:dyDescent="0.25">
      <c r="A68" s="63" t="s">
        <v>140</v>
      </c>
      <c r="B68" s="63" t="s">
        <v>141</v>
      </c>
      <c r="C68" s="36">
        <v>4301135664</v>
      </c>
      <c r="D68" s="374">
        <v>4607111039705</v>
      </c>
      <c r="E68" s="374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39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76"/>
      <c r="R68" s="376"/>
      <c r="S68" s="376"/>
      <c r="T68" s="377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136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142</v>
      </c>
      <c r="B69" s="63" t="s">
        <v>143</v>
      </c>
      <c r="C69" s="36">
        <v>4301135665</v>
      </c>
      <c r="D69" s="374">
        <v>4607111039729</v>
      </c>
      <c r="E69" s="37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0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76"/>
      <c r="R69" s="376"/>
      <c r="S69" s="376"/>
      <c r="T69" s="37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144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145</v>
      </c>
      <c r="B70" s="63" t="s">
        <v>146</v>
      </c>
      <c r="C70" s="36">
        <v>4301135702</v>
      </c>
      <c r="D70" s="374">
        <v>4620207490228</v>
      </c>
      <c r="E70" s="37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0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76"/>
      <c r="R70" s="376"/>
      <c r="S70" s="376"/>
      <c r="T70" s="37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144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381"/>
      <c r="B71" s="381"/>
      <c r="C71" s="381"/>
      <c r="D71" s="381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382"/>
      <c r="P71" s="378" t="s">
        <v>40</v>
      </c>
      <c r="Q71" s="379"/>
      <c r="R71" s="379"/>
      <c r="S71" s="379"/>
      <c r="T71" s="379"/>
      <c r="U71" s="379"/>
      <c r="V71" s="380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381"/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2"/>
      <c r="P72" s="378" t="s">
        <v>40</v>
      </c>
      <c r="Q72" s="379"/>
      <c r="R72" s="379"/>
      <c r="S72" s="379"/>
      <c r="T72" s="379"/>
      <c r="U72" s="379"/>
      <c r="V72" s="380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72" t="s">
        <v>147</v>
      </c>
      <c r="B73" s="372"/>
      <c r="C73" s="372"/>
      <c r="D73" s="372"/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372"/>
      <c r="T73" s="372"/>
      <c r="U73" s="372"/>
      <c r="V73" s="372"/>
      <c r="W73" s="372"/>
      <c r="X73" s="372"/>
      <c r="Y73" s="372"/>
      <c r="Z73" s="372"/>
      <c r="AA73" s="65"/>
      <c r="AB73" s="65"/>
      <c r="AC73" s="82"/>
    </row>
    <row r="74" spans="1:68" ht="14.25" customHeight="1" x14ac:dyDescent="0.25">
      <c r="A74" s="373" t="s">
        <v>80</v>
      </c>
      <c r="B74" s="373"/>
      <c r="C74" s="373"/>
      <c r="D74" s="373"/>
      <c r="E74" s="373"/>
      <c r="F74" s="373"/>
      <c r="G74" s="373"/>
      <c r="H74" s="373"/>
      <c r="I74" s="373"/>
      <c r="J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  <c r="X74" s="373"/>
      <c r="Y74" s="373"/>
      <c r="Z74" s="373"/>
      <c r="AA74" s="66"/>
      <c r="AB74" s="66"/>
      <c r="AC74" s="83"/>
    </row>
    <row r="75" spans="1:68" ht="27" customHeight="1" x14ac:dyDescent="0.25">
      <c r="A75" s="63" t="s">
        <v>148</v>
      </c>
      <c r="B75" s="63" t="s">
        <v>149</v>
      </c>
      <c r="C75" s="36">
        <v>4301070977</v>
      </c>
      <c r="D75" s="374">
        <v>4607111037411</v>
      </c>
      <c r="E75" s="374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151</v>
      </c>
      <c r="L75" s="37" t="s">
        <v>86</v>
      </c>
      <c r="M75" s="38" t="s">
        <v>84</v>
      </c>
      <c r="N75" s="38"/>
      <c r="O75" s="37">
        <v>180</v>
      </c>
      <c r="P75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76"/>
      <c r="R75" s="376"/>
      <c r="S75" s="376"/>
      <c r="T75" s="37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150</v>
      </c>
      <c r="AG75" s="81"/>
      <c r="AJ75" s="87" t="s">
        <v>87</v>
      </c>
      <c r="AK75" s="87">
        <v>1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152</v>
      </c>
      <c r="B76" s="63" t="s">
        <v>153</v>
      </c>
      <c r="C76" s="36">
        <v>4301070981</v>
      </c>
      <c r="D76" s="374">
        <v>4607111036728</v>
      </c>
      <c r="E76" s="374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85</v>
      </c>
      <c r="L76" s="37" t="s">
        <v>86</v>
      </c>
      <c r="M76" s="38" t="s">
        <v>84</v>
      </c>
      <c r="N76" s="38"/>
      <c r="O76" s="37">
        <v>180</v>
      </c>
      <c r="P76" s="4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76"/>
      <c r="R76" s="376"/>
      <c r="S76" s="376"/>
      <c r="T76" s="37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150</v>
      </c>
      <c r="AG76" s="81"/>
      <c r="AJ76" s="87" t="s">
        <v>87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381"/>
      <c r="B77" s="381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2"/>
      <c r="P77" s="378" t="s">
        <v>40</v>
      </c>
      <c r="Q77" s="379"/>
      <c r="R77" s="379"/>
      <c r="S77" s="379"/>
      <c r="T77" s="379"/>
      <c r="U77" s="379"/>
      <c r="V77" s="380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381"/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2"/>
      <c r="P78" s="378" t="s">
        <v>40</v>
      </c>
      <c r="Q78" s="379"/>
      <c r="R78" s="379"/>
      <c r="S78" s="379"/>
      <c r="T78" s="379"/>
      <c r="U78" s="379"/>
      <c r="V78" s="380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72" t="s">
        <v>154</v>
      </c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372"/>
      <c r="Z79" s="372"/>
      <c r="AA79" s="65"/>
      <c r="AB79" s="65"/>
      <c r="AC79" s="82"/>
    </row>
    <row r="80" spans="1:68" ht="14.25" customHeight="1" x14ac:dyDescent="0.25">
      <c r="A80" s="373" t="s">
        <v>139</v>
      </c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66"/>
      <c r="AB80" s="66"/>
      <c r="AC80" s="83"/>
    </row>
    <row r="81" spans="1:68" ht="27" customHeight="1" x14ac:dyDescent="0.25">
      <c r="A81" s="63" t="s">
        <v>155</v>
      </c>
      <c r="B81" s="63" t="s">
        <v>156</v>
      </c>
      <c r="C81" s="36">
        <v>4301135574</v>
      </c>
      <c r="D81" s="374">
        <v>4607111033659</v>
      </c>
      <c r="E81" s="374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0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76"/>
      <c r="R81" s="376"/>
      <c r="S81" s="376"/>
      <c r="T81" s="377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157</v>
      </c>
      <c r="AG81" s="81"/>
      <c r="AJ81" s="87" t="s">
        <v>87</v>
      </c>
      <c r="AK81" s="87">
        <v>1</v>
      </c>
      <c r="BB81" s="134" t="s">
        <v>93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158</v>
      </c>
      <c r="B82" s="63" t="s">
        <v>159</v>
      </c>
      <c r="C82" s="36">
        <v>4301135586</v>
      </c>
      <c r="D82" s="374">
        <v>4607111033659</v>
      </c>
      <c r="E82" s="374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76"/>
      <c r="R82" s="376"/>
      <c r="S82" s="376"/>
      <c r="T82" s="37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157</v>
      </c>
      <c r="AG82" s="81"/>
      <c r="AJ82" s="87" t="s">
        <v>87</v>
      </c>
      <c r="AK82" s="87">
        <v>1</v>
      </c>
      <c r="BB82" s="136" t="s">
        <v>93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381"/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2"/>
      <c r="P83" s="378" t="s">
        <v>40</v>
      </c>
      <c r="Q83" s="379"/>
      <c r="R83" s="379"/>
      <c r="S83" s="379"/>
      <c r="T83" s="379"/>
      <c r="U83" s="379"/>
      <c r="V83" s="380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381"/>
      <c r="B84" s="381"/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2"/>
      <c r="P84" s="378" t="s">
        <v>40</v>
      </c>
      <c r="Q84" s="379"/>
      <c r="R84" s="379"/>
      <c r="S84" s="379"/>
      <c r="T84" s="379"/>
      <c r="U84" s="379"/>
      <c r="V84" s="380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72" t="s">
        <v>160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65"/>
      <c r="AB85" s="65"/>
      <c r="AC85" s="82"/>
    </row>
    <row r="86" spans="1:68" ht="14.25" customHeight="1" x14ac:dyDescent="0.25">
      <c r="A86" s="373" t="s">
        <v>161</v>
      </c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3"/>
      <c r="P86" s="373"/>
      <c r="Q86" s="373"/>
      <c r="R86" s="373"/>
      <c r="S86" s="373"/>
      <c r="T86" s="373"/>
      <c r="U86" s="373"/>
      <c r="V86" s="373"/>
      <c r="W86" s="373"/>
      <c r="X86" s="373"/>
      <c r="Y86" s="373"/>
      <c r="Z86" s="373"/>
      <c r="AA86" s="66"/>
      <c r="AB86" s="66"/>
      <c r="AC86" s="83"/>
    </row>
    <row r="87" spans="1:68" ht="27" customHeight="1" x14ac:dyDescent="0.25">
      <c r="A87" s="63" t="s">
        <v>162</v>
      </c>
      <c r="B87" s="63" t="s">
        <v>163</v>
      </c>
      <c r="C87" s="36">
        <v>4301131047</v>
      </c>
      <c r="D87" s="374">
        <v>4607111034120</v>
      </c>
      <c r="E87" s="374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94</v>
      </c>
      <c r="L87" s="37" t="s">
        <v>86</v>
      </c>
      <c r="M87" s="38" t="s">
        <v>84</v>
      </c>
      <c r="N87" s="38"/>
      <c r="O87" s="37">
        <v>180</v>
      </c>
      <c r="P87" s="40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76"/>
      <c r="R87" s="376"/>
      <c r="S87" s="376"/>
      <c r="T87" s="37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164</v>
      </c>
      <c r="AG87" s="81"/>
      <c r="AJ87" s="87" t="s">
        <v>87</v>
      </c>
      <c r="AK87" s="87">
        <v>1</v>
      </c>
      <c r="BB87" s="138" t="s">
        <v>93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165</v>
      </c>
      <c r="B88" s="63" t="s">
        <v>166</v>
      </c>
      <c r="C88" s="36">
        <v>4301131046</v>
      </c>
      <c r="D88" s="374">
        <v>4607111034137</v>
      </c>
      <c r="E88" s="37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86</v>
      </c>
      <c r="M88" s="38" t="s">
        <v>84</v>
      </c>
      <c r="N88" s="38"/>
      <c r="O88" s="37">
        <v>180</v>
      </c>
      <c r="P88" s="40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76"/>
      <c r="R88" s="376"/>
      <c r="S88" s="376"/>
      <c r="T88" s="37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87</v>
      </c>
      <c r="AK88" s="87">
        <v>1</v>
      </c>
      <c r="BB88" s="140" t="s">
        <v>93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82"/>
      <c r="P89" s="378" t="s">
        <v>40</v>
      </c>
      <c r="Q89" s="379"/>
      <c r="R89" s="379"/>
      <c r="S89" s="379"/>
      <c r="T89" s="379"/>
      <c r="U89" s="379"/>
      <c r="V89" s="380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2"/>
      <c r="P90" s="378" t="s">
        <v>40</v>
      </c>
      <c r="Q90" s="379"/>
      <c r="R90" s="379"/>
      <c r="S90" s="379"/>
      <c r="T90" s="379"/>
      <c r="U90" s="379"/>
      <c r="V90" s="380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72" t="s">
        <v>168</v>
      </c>
      <c r="B91" s="372"/>
      <c r="C91" s="372"/>
      <c r="D91" s="372"/>
      <c r="E91" s="372"/>
      <c r="F91" s="372"/>
      <c r="G91" s="372"/>
      <c r="H91" s="372"/>
      <c r="I91" s="372"/>
      <c r="J91" s="372"/>
      <c r="K91" s="372"/>
      <c r="L91" s="372"/>
      <c r="M91" s="372"/>
      <c r="N91" s="372"/>
      <c r="O91" s="372"/>
      <c r="P91" s="372"/>
      <c r="Q91" s="372"/>
      <c r="R91" s="372"/>
      <c r="S91" s="372"/>
      <c r="T91" s="372"/>
      <c r="U91" s="372"/>
      <c r="V91" s="372"/>
      <c r="W91" s="372"/>
      <c r="X91" s="372"/>
      <c r="Y91" s="372"/>
      <c r="Z91" s="372"/>
      <c r="AA91" s="65"/>
      <c r="AB91" s="65"/>
      <c r="AC91" s="82"/>
    </row>
    <row r="92" spans="1:68" ht="14.25" customHeight="1" x14ac:dyDescent="0.25">
      <c r="A92" s="373" t="s">
        <v>139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373"/>
      <c r="Z92" s="373"/>
      <c r="AA92" s="66"/>
      <c r="AB92" s="66"/>
      <c r="AC92" s="83"/>
    </row>
    <row r="93" spans="1:68" ht="27" customHeight="1" x14ac:dyDescent="0.25">
      <c r="A93" s="63" t="s">
        <v>169</v>
      </c>
      <c r="B93" s="63" t="s">
        <v>170</v>
      </c>
      <c r="C93" s="36">
        <v>4301135763</v>
      </c>
      <c r="D93" s="374">
        <v>4620207491027</v>
      </c>
      <c r="E93" s="374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408" t="s">
        <v>171</v>
      </c>
      <c r="Q93" s="376"/>
      <c r="R93" s="376"/>
      <c r="S93" s="376"/>
      <c r="T93" s="377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87</v>
      </c>
      <c r="AK93" s="87">
        <v>1</v>
      </c>
      <c r="BB93" s="142" t="s">
        <v>93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172</v>
      </c>
      <c r="B94" s="63" t="s">
        <v>173</v>
      </c>
      <c r="C94" s="36">
        <v>4301135793</v>
      </c>
      <c r="D94" s="374">
        <v>4620207491003</v>
      </c>
      <c r="E94" s="37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09" t="s">
        <v>174</v>
      </c>
      <c r="Q94" s="376"/>
      <c r="R94" s="376"/>
      <c r="S94" s="376"/>
      <c r="T94" s="37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87</v>
      </c>
      <c r="AK94" s="87">
        <v>1</v>
      </c>
      <c r="BB94" s="144" t="s">
        <v>93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175</v>
      </c>
      <c r="B95" s="63" t="s">
        <v>176</v>
      </c>
      <c r="C95" s="36">
        <v>4301135768</v>
      </c>
      <c r="D95" s="374">
        <v>4620207491034</v>
      </c>
      <c r="E95" s="37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10" t="s">
        <v>177</v>
      </c>
      <c r="Q95" s="376"/>
      <c r="R95" s="376"/>
      <c r="S95" s="376"/>
      <c r="T95" s="37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45" t="s">
        <v>178</v>
      </c>
      <c r="AG95" s="81"/>
      <c r="AJ95" s="87" t="s">
        <v>87</v>
      </c>
      <c r="AK95" s="87">
        <v>1</v>
      </c>
      <c r="BB95" s="146" t="s">
        <v>93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179</v>
      </c>
      <c r="B96" s="63" t="s">
        <v>180</v>
      </c>
      <c r="C96" s="36">
        <v>4301135760</v>
      </c>
      <c r="D96" s="374">
        <v>4620207491010</v>
      </c>
      <c r="E96" s="37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11" t="s">
        <v>181</v>
      </c>
      <c r="Q96" s="376"/>
      <c r="R96" s="376"/>
      <c r="S96" s="376"/>
      <c r="T96" s="37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157</v>
      </c>
      <c r="AG96" s="81"/>
      <c r="AJ96" s="87" t="s">
        <v>87</v>
      </c>
      <c r="AK96" s="87">
        <v>1</v>
      </c>
      <c r="BB96" s="148" t="s">
        <v>93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182</v>
      </c>
      <c r="B97" s="63" t="s">
        <v>183</v>
      </c>
      <c r="C97" s="36">
        <v>4301135571</v>
      </c>
      <c r="D97" s="374">
        <v>4607111035028</v>
      </c>
      <c r="E97" s="374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12" t="s">
        <v>184</v>
      </c>
      <c r="Q97" s="376"/>
      <c r="R97" s="376"/>
      <c r="S97" s="376"/>
      <c r="T97" s="37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49" t="s">
        <v>157</v>
      </c>
      <c r="AG97" s="81"/>
      <c r="AJ97" s="87" t="s">
        <v>87</v>
      </c>
      <c r="AK97" s="87">
        <v>1</v>
      </c>
      <c r="BB97" s="150" t="s">
        <v>93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x14ac:dyDescent="0.2">
      <c r="A98" s="381"/>
      <c r="B98" s="381"/>
      <c r="C98" s="381"/>
      <c r="D98" s="381"/>
      <c r="E98" s="381"/>
      <c r="F98" s="381"/>
      <c r="G98" s="381"/>
      <c r="H98" s="381"/>
      <c r="I98" s="381"/>
      <c r="J98" s="381"/>
      <c r="K98" s="381"/>
      <c r="L98" s="381"/>
      <c r="M98" s="381"/>
      <c r="N98" s="381"/>
      <c r="O98" s="382"/>
      <c r="P98" s="378" t="s">
        <v>40</v>
      </c>
      <c r="Q98" s="379"/>
      <c r="R98" s="379"/>
      <c r="S98" s="379"/>
      <c r="T98" s="379"/>
      <c r="U98" s="379"/>
      <c r="V98" s="380"/>
      <c r="W98" s="42" t="s">
        <v>39</v>
      </c>
      <c r="X98" s="43">
        <f>IFERROR(SUM(X93:X97),"0")</f>
        <v>0</v>
      </c>
      <c r="Y98" s="43">
        <f>IFERROR(SUM(Y93:Y97),"0")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381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82"/>
      <c r="P99" s="378" t="s">
        <v>40</v>
      </c>
      <c r="Q99" s="379"/>
      <c r="R99" s="379"/>
      <c r="S99" s="379"/>
      <c r="T99" s="379"/>
      <c r="U99" s="379"/>
      <c r="V99" s="380"/>
      <c r="W99" s="42" t="s">
        <v>0</v>
      </c>
      <c r="X99" s="43">
        <f>IFERROR(SUMPRODUCT(X93:X97*H93:H97),"0")</f>
        <v>0</v>
      </c>
      <c r="Y99" s="43">
        <f>IFERROR(SUMPRODUCT(Y93:Y97*H93:H97),"0")</f>
        <v>0</v>
      </c>
      <c r="Z99" s="42"/>
      <c r="AA99" s="67"/>
      <c r="AB99" s="67"/>
      <c r="AC99" s="67"/>
    </row>
    <row r="100" spans="1:68" ht="16.5" customHeight="1" x14ac:dyDescent="0.25">
      <c r="A100" s="372" t="s">
        <v>185</v>
      </c>
      <c r="B100" s="372"/>
      <c r="C100" s="372"/>
      <c r="D100" s="372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2"/>
      <c r="X100" s="372"/>
      <c r="Y100" s="372"/>
      <c r="Z100" s="372"/>
      <c r="AA100" s="65"/>
      <c r="AB100" s="65"/>
      <c r="AC100" s="82"/>
    </row>
    <row r="101" spans="1:68" ht="14.25" customHeight="1" x14ac:dyDescent="0.25">
      <c r="A101" s="373" t="s">
        <v>133</v>
      </c>
      <c r="B101" s="373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3"/>
      <c r="S101" s="373"/>
      <c r="T101" s="373"/>
      <c r="U101" s="373"/>
      <c r="V101" s="373"/>
      <c r="W101" s="373"/>
      <c r="X101" s="373"/>
      <c r="Y101" s="373"/>
      <c r="Z101" s="373"/>
      <c r="AA101" s="66"/>
      <c r="AB101" s="66"/>
      <c r="AC101" s="83"/>
    </row>
    <row r="102" spans="1:68" ht="27" customHeight="1" x14ac:dyDescent="0.25">
      <c r="A102" s="63" t="s">
        <v>186</v>
      </c>
      <c r="B102" s="63" t="s">
        <v>187</v>
      </c>
      <c r="C102" s="36">
        <v>4301136070</v>
      </c>
      <c r="D102" s="374">
        <v>4607025784012</v>
      </c>
      <c r="E102" s="374"/>
      <c r="F102" s="62">
        <v>0.09</v>
      </c>
      <c r="G102" s="37">
        <v>24</v>
      </c>
      <c r="H102" s="62">
        <v>2.16</v>
      </c>
      <c r="I102" s="62">
        <v>2.4912000000000001</v>
      </c>
      <c r="J102" s="37">
        <v>126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1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76"/>
      <c r="R102" s="376"/>
      <c r="S102" s="376"/>
      <c r="T102" s="377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IFERROR(IF(X102="","",X102*0.00936),"")</f>
        <v>0</v>
      </c>
      <c r="AA102" s="68" t="s">
        <v>46</v>
      </c>
      <c r="AB102" s="69" t="s">
        <v>46</v>
      </c>
      <c r="AC102" s="151" t="s">
        <v>188</v>
      </c>
      <c r="AG102" s="81"/>
      <c r="AJ102" s="87" t="s">
        <v>87</v>
      </c>
      <c r="AK102" s="87">
        <v>1</v>
      </c>
      <c r="BB102" s="152" t="s">
        <v>93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81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1"/>
      <c r="N103" s="381"/>
      <c r="O103" s="382"/>
      <c r="P103" s="378" t="s">
        <v>40</v>
      </c>
      <c r="Q103" s="379"/>
      <c r="R103" s="379"/>
      <c r="S103" s="379"/>
      <c r="T103" s="379"/>
      <c r="U103" s="379"/>
      <c r="V103" s="380"/>
      <c r="W103" s="42" t="s">
        <v>39</v>
      </c>
      <c r="X103" s="43">
        <f>IFERROR(SUM(X102:X102),"0")</f>
        <v>0</v>
      </c>
      <c r="Y103" s="43">
        <f>IFERROR(SUM(Y102:Y102),"0")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381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1"/>
      <c r="N104" s="381"/>
      <c r="O104" s="382"/>
      <c r="P104" s="378" t="s">
        <v>40</v>
      </c>
      <c r="Q104" s="379"/>
      <c r="R104" s="379"/>
      <c r="S104" s="379"/>
      <c r="T104" s="379"/>
      <c r="U104" s="379"/>
      <c r="V104" s="380"/>
      <c r="W104" s="42" t="s">
        <v>0</v>
      </c>
      <c r="X104" s="43">
        <f>IFERROR(SUMPRODUCT(X102:X102*H102:H102),"0")</f>
        <v>0</v>
      </c>
      <c r="Y104" s="43">
        <f>IFERROR(SUMPRODUCT(Y102:Y102*H102:H102),"0")</f>
        <v>0</v>
      </c>
      <c r="Z104" s="42"/>
      <c r="AA104" s="67"/>
      <c r="AB104" s="67"/>
      <c r="AC104" s="67"/>
    </row>
    <row r="105" spans="1:68" ht="16.5" customHeight="1" x14ac:dyDescent="0.25">
      <c r="A105" s="372" t="s">
        <v>189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72"/>
      <c r="AA105" s="65"/>
      <c r="AB105" s="65"/>
      <c r="AC105" s="82"/>
    </row>
    <row r="106" spans="1:68" ht="14.25" customHeight="1" x14ac:dyDescent="0.25">
      <c r="A106" s="373" t="s">
        <v>80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373"/>
      <c r="Z106" s="373"/>
      <c r="AA106" s="66"/>
      <c r="AB106" s="66"/>
      <c r="AC106" s="83"/>
    </row>
    <row r="107" spans="1:68" ht="27" customHeight="1" x14ac:dyDescent="0.25">
      <c r="A107" s="63" t="s">
        <v>190</v>
      </c>
      <c r="B107" s="63" t="s">
        <v>191</v>
      </c>
      <c r="C107" s="36">
        <v>4301071074</v>
      </c>
      <c r="D107" s="374">
        <v>4620207491157</v>
      </c>
      <c r="E107" s="374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6"/>
      <c r="R107" s="376"/>
      <c r="S107" s="376"/>
      <c r="T107" s="377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192</v>
      </c>
      <c r="AG107" s="81"/>
      <c r="AJ107" s="87" t="s">
        <v>87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4301071051</v>
      </c>
      <c r="D108" s="374">
        <v>4607111039262</v>
      </c>
      <c r="E108" s="374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6"/>
      <c r="R108" s="376"/>
      <c r="S108" s="376"/>
      <c r="T108" s="377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87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4301071038</v>
      </c>
      <c r="D109" s="374">
        <v>4607111039248</v>
      </c>
      <c r="E109" s="374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41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6"/>
      <c r="R109" s="376"/>
      <c r="S109" s="376"/>
      <c r="T109" s="377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4301071049</v>
      </c>
      <c r="D110" s="374">
        <v>4607111039293</v>
      </c>
      <c r="E110" s="374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1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6"/>
      <c r="R110" s="376"/>
      <c r="S110" s="376"/>
      <c r="T110" s="37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199</v>
      </c>
      <c r="B111" s="63" t="s">
        <v>200</v>
      </c>
      <c r="C111" s="36">
        <v>4301071039</v>
      </c>
      <c r="D111" s="374">
        <v>4607111039279</v>
      </c>
      <c r="E111" s="374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1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6"/>
      <c r="R111" s="376"/>
      <c r="S111" s="376"/>
      <c r="T111" s="37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150</v>
      </c>
      <c r="AG111" s="81"/>
      <c r="AJ111" s="87" t="s">
        <v>87</v>
      </c>
      <c r="AK111" s="87">
        <v>1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  <c r="O112" s="382"/>
      <c r="P112" s="378" t="s">
        <v>40</v>
      </c>
      <c r="Q112" s="379"/>
      <c r="R112" s="379"/>
      <c r="S112" s="379"/>
      <c r="T112" s="379"/>
      <c r="U112" s="379"/>
      <c r="V112" s="380"/>
      <c r="W112" s="42" t="s">
        <v>39</v>
      </c>
      <c r="X112" s="43">
        <f>IFERROR(SUM(X107:X111),"0")</f>
        <v>0</v>
      </c>
      <c r="Y112" s="43">
        <f>IFERROR(SUM(Y107:Y111),"0")</f>
        <v>0</v>
      </c>
      <c r="Z112" s="43">
        <f>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81"/>
      <c r="B113" s="381"/>
      <c r="C113" s="381"/>
      <c r="D113" s="381"/>
      <c r="E113" s="381"/>
      <c r="F113" s="381"/>
      <c r="G113" s="381"/>
      <c r="H113" s="381"/>
      <c r="I113" s="381"/>
      <c r="J113" s="381"/>
      <c r="K113" s="381"/>
      <c r="L113" s="381"/>
      <c r="M113" s="381"/>
      <c r="N113" s="381"/>
      <c r="O113" s="382"/>
      <c r="P113" s="378" t="s">
        <v>40</v>
      </c>
      <c r="Q113" s="379"/>
      <c r="R113" s="379"/>
      <c r="S113" s="379"/>
      <c r="T113" s="379"/>
      <c r="U113" s="379"/>
      <c r="V113" s="380"/>
      <c r="W113" s="42" t="s">
        <v>0</v>
      </c>
      <c r="X113" s="43">
        <f>IFERROR(SUMPRODUCT(X107:X111*H107:H111),"0")</f>
        <v>0</v>
      </c>
      <c r="Y113" s="43">
        <f>IFERROR(SUMPRODUCT(Y107:Y111*H107:H111),"0")</f>
        <v>0</v>
      </c>
      <c r="Z113" s="42"/>
      <c r="AA113" s="67"/>
      <c r="AB113" s="67"/>
      <c r="AC113" s="67"/>
    </row>
    <row r="114" spans="1:68" ht="14.25" customHeight="1" x14ac:dyDescent="0.25">
      <c r="A114" s="373" t="s">
        <v>139</v>
      </c>
      <c r="B114" s="373"/>
      <c r="C114" s="373"/>
      <c r="D114" s="373"/>
      <c r="E114" s="373"/>
      <c r="F114" s="373"/>
      <c r="G114" s="373"/>
      <c r="H114" s="373"/>
      <c r="I114" s="373"/>
      <c r="J114" s="373"/>
      <c r="K114" s="373"/>
      <c r="L114" s="373"/>
      <c r="M114" s="373"/>
      <c r="N114" s="373"/>
      <c r="O114" s="373"/>
      <c r="P114" s="373"/>
      <c r="Q114" s="373"/>
      <c r="R114" s="373"/>
      <c r="S114" s="373"/>
      <c r="T114" s="373"/>
      <c r="U114" s="373"/>
      <c r="V114" s="373"/>
      <c r="W114" s="373"/>
      <c r="X114" s="373"/>
      <c r="Y114" s="373"/>
      <c r="Z114" s="373"/>
      <c r="AA114" s="66"/>
      <c r="AB114" s="66"/>
      <c r="AC114" s="83"/>
    </row>
    <row r="115" spans="1:68" ht="27" customHeight="1" x14ac:dyDescent="0.25">
      <c r="A115" s="63" t="s">
        <v>201</v>
      </c>
      <c r="B115" s="63" t="s">
        <v>202</v>
      </c>
      <c r="C115" s="36">
        <v>4301135670</v>
      </c>
      <c r="D115" s="374">
        <v>4620207490983</v>
      </c>
      <c r="E115" s="374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94</v>
      </c>
      <c r="L115" s="37" t="s">
        <v>86</v>
      </c>
      <c r="M115" s="38" t="s">
        <v>84</v>
      </c>
      <c r="N115" s="38"/>
      <c r="O115" s="37">
        <v>180</v>
      </c>
      <c r="P115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6"/>
      <c r="R115" s="376"/>
      <c r="S115" s="376"/>
      <c r="T115" s="377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203</v>
      </c>
      <c r="AG115" s="81"/>
      <c r="AJ115" s="87" t="s">
        <v>87</v>
      </c>
      <c r="AK115" s="87">
        <v>1</v>
      </c>
      <c r="BB115" s="164" t="s">
        <v>93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82"/>
      <c r="P116" s="378" t="s">
        <v>40</v>
      </c>
      <c r="Q116" s="379"/>
      <c r="R116" s="379"/>
      <c r="S116" s="379"/>
      <c r="T116" s="379"/>
      <c r="U116" s="379"/>
      <c r="V116" s="380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81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2"/>
      <c r="P117" s="378" t="s">
        <v>40</v>
      </c>
      <c r="Q117" s="379"/>
      <c r="R117" s="379"/>
      <c r="S117" s="379"/>
      <c r="T117" s="379"/>
      <c r="U117" s="379"/>
      <c r="V117" s="380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6.5" customHeight="1" x14ac:dyDescent="0.25">
      <c r="A118" s="372" t="s">
        <v>204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372"/>
      <c r="Y118" s="372"/>
      <c r="Z118" s="372"/>
      <c r="AA118" s="65"/>
      <c r="AB118" s="65"/>
      <c r="AC118" s="82"/>
    </row>
    <row r="119" spans="1:68" ht="14.25" customHeight="1" x14ac:dyDescent="0.25">
      <c r="A119" s="373" t="s">
        <v>139</v>
      </c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3"/>
      <c r="N119" s="373"/>
      <c r="O119" s="373"/>
      <c r="P119" s="373"/>
      <c r="Q119" s="373"/>
      <c r="R119" s="373"/>
      <c r="S119" s="373"/>
      <c r="T119" s="373"/>
      <c r="U119" s="373"/>
      <c r="V119" s="373"/>
      <c r="W119" s="373"/>
      <c r="X119" s="373"/>
      <c r="Y119" s="373"/>
      <c r="Z119" s="373"/>
      <c r="AA119" s="66"/>
      <c r="AB119" s="66"/>
      <c r="AC119" s="83"/>
    </row>
    <row r="120" spans="1:68" ht="27" customHeight="1" x14ac:dyDescent="0.25">
      <c r="A120" s="63" t="s">
        <v>205</v>
      </c>
      <c r="B120" s="63" t="s">
        <v>206</v>
      </c>
      <c r="C120" s="36">
        <v>4301135555</v>
      </c>
      <c r="D120" s="374">
        <v>4607111034014</v>
      </c>
      <c r="E120" s="374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94</v>
      </c>
      <c r="L120" s="37" t="s">
        <v>86</v>
      </c>
      <c r="M120" s="38" t="s">
        <v>84</v>
      </c>
      <c r="N120" s="38"/>
      <c r="O120" s="37">
        <v>180</v>
      </c>
      <c r="P120" s="4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76"/>
      <c r="R120" s="376"/>
      <c r="S120" s="376"/>
      <c r="T120" s="377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65" t="s">
        <v>207</v>
      </c>
      <c r="AG120" s="81"/>
      <c r="AJ120" s="87" t="s">
        <v>87</v>
      </c>
      <c r="AK120" s="87">
        <v>1</v>
      </c>
      <c r="BB120" s="166" t="s">
        <v>93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208</v>
      </c>
      <c r="B121" s="63" t="s">
        <v>209</v>
      </c>
      <c r="C121" s="36">
        <v>4301135532</v>
      </c>
      <c r="D121" s="374">
        <v>4607111033994</v>
      </c>
      <c r="E121" s="374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94</v>
      </c>
      <c r="L121" s="37" t="s">
        <v>86</v>
      </c>
      <c r="M121" s="38" t="s">
        <v>84</v>
      </c>
      <c r="N121" s="38"/>
      <c r="O121" s="37">
        <v>180</v>
      </c>
      <c r="P121" s="42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76"/>
      <c r="R121" s="376"/>
      <c r="S121" s="376"/>
      <c r="T121" s="377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67" t="s">
        <v>157</v>
      </c>
      <c r="AG121" s="81"/>
      <c r="AJ121" s="87" t="s">
        <v>87</v>
      </c>
      <c r="AK121" s="87">
        <v>1</v>
      </c>
      <c r="BB121" s="168" t="s">
        <v>93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381"/>
      <c r="B122" s="381"/>
      <c r="C122" s="381"/>
      <c r="D122" s="381"/>
      <c r="E122" s="381"/>
      <c r="F122" s="381"/>
      <c r="G122" s="381"/>
      <c r="H122" s="381"/>
      <c r="I122" s="381"/>
      <c r="J122" s="381"/>
      <c r="K122" s="381"/>
      <c r="L122" s="381"/>
      <c r="M122" s="381"/>
      <c r="N122" s="381"/>
      <c r="O122" s="382"/>
      <c r="P122" s="378" t="s">
        <v>40</v>
      </c>
      <c r="Q122" s="379"/>
      <c r="R122" s="379"/>
      <c r="S122" s="379"/>
      <c r="T122" s="379"/>
      <c r="U122" s="379"/>
      <c r="V122" s="380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381"/>
      <c r="B123" s="381"/>
      <c r="C123" s="381"/>
      <c r="D123" s="381"/>
      <c r="E123" s="381"/>
      <c r="F123" s="381"/>
      <c r="G123" s="381"/>
      <c r="H123" s="381"/>
      <c r="I123" s="381"/>
      <c r="J123" s="381"/>
      <c r="K123" s="381"/>
      <c r="L123" s="381"/>
      <c r="M123" s="381"/>
      <c r="N123" s="381"/>
      <c r="O123" s="382"/>
      <c r="P123" s="378" t="s">
        <v>40</v>
      </c>
      <c r="Q123" s="379"/>
      <c r="R123" s="379"/>
      <c r="S123" s="379"/>
      <c r="T123" s="379"/>
      <c r="U123" s="379"/>
      <c r="V123" s="380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72" t="s">
        <v>210</v>
      </c>
      <c r="B124" s="372"/>
      <c r="C124" s="372"/>
      <c r="D124" s="372"/>
      <c r="E124" s="372"/>
      <c r="F124" s="372"/>
      <c r="G124" s="372"/>
      <c r="H124" s="372"/>
      <c r="I124" s="372"/>
      <c r="J124" s="372"/>
      <c r="K124" s="372"/>
      <c r="L124" s="372"/>
      <c r="M124" s="372"/>
      <c r="N124" s="372"/>
      <c r="O124" s="372"/>
      <c r="P124" s="372"/>
      <c r="Q124" s="372"/>
      <c r="R124" s="372"/>
      <c r="S124" s="372"/>
      <c r="T124" s="372"/>
      <c r="U124" s="372"/>
      <c r="V124" s="372"/>
      <c r="W124" s="372"/>
      <c r="X124" s="372"/>
      <c r="Y124" s="372"/>
      <c r="Z124" s="372"/>
      <c r="AA124" s="65"/>
      <c r="AB124" s="65"/>
      <c r="AC124" s="82"/>
    </row>
    <row r="125" spans="1:68" ht="14.25" customHeight="1" x14ac:dyDescent="0.25">
      <c r="A125" s="373" t="s">
        <v>139</v>
      </c>
      <c r="B125" s="373"/>
      <c r="C125" s="373"/>
      <c r="D125" s="373"/>
      <c r="E125" s="373"/>
      <c r="F125" s="373"/>
      <c r="G125" s="373"/>
      <c r="H125" s="373"/>
      <c r="I125" s="373"/>
      <c r="J125" s="373"/>
      <c r="K125" s="373"/>
      <c r="L125" s="373"/>
      <c r="M125" s="373"/>
      <c r="N125" s="373"/>
      <c r="O125" s="373"/>
      <c r="P125" s="373"/>
      <c r="Q125" s="373"/>
      <c r="R125" s="373"/>
      <c r="S125" s="373"/>
      <c r="T125" s="373"/>
      <c r="U125" s="373"/>
      <c r="V125" s="373"/>
      <c r="W125" s="373"/>
      <c r="X125" s="373"/>
      <c r="Y125" s="373"/>
      <c r="Z125" s="373"/>
      <c r="AA125" s="66"/>
      <c r="AB125" s="66"/>
      <c r="AC125" s="83"/>
    </row>
    <row r="126" spans="1:68" ht="27" customHeight="1" x14ac:dyDescent="0.25">
      <c r="A126" s="63" t="s">
        <v>211</v>
      </c>
      <c r="B126" s="63" t="s">
        <v>212</v>
      </c>
      <c r="C126" s="36">
        <v>4301135549</v>
      </c>
      <c r="D126" s="374">
        <v>4607111039095</v>
      </c>
      <c r="E126" s="374"/>
      <c r="F126" s="62">
        <v>0.25</v>
      </c>
      <c r="G126" s="37">
        <v>12</v>
      </c>
      <c r="H126" s="62">
        <v>3</v>
      </c>
      <c r="I126" s="62">
        <v>3.7480000000000002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76"/>
      <c r="R126" s="376"/>
      <c r="S126" s="376"/>
      <c r="T126" s="377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69" t="s">
        <v>213</v>
      </c>
      <c r="AG126" s="81"/>
      <c r="AJ126" s="87" t="s">
        <v>87</v>
      </c>
      <c r="AK126" s="87">
        <v>1</v>
      </c>
      <c r="BB126" s="170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16.5" customHeight="1" x14ac:dyDescent="0.25">
      <c r="A127" s="63" t="s">
        <v>214</v>
      </c>
      <c r="B127" s="63" t="s">
        <v>215</v>
      </c>
      <c r="C127" s="36">
        <v>4301135550</v>
      </c>
      <c r="D127" s="374">
        <v>4607111034199</v>
      </c>
      <c r="E127" s="374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94</v>
      </c>
      <c r="L127" s="37" t="s">
        <v>86</v>
      </c>
      <c r="M127" s="38" t="s">
        <v>84</v>
      </c>
      <c r="N127" s="38"/>
      <c r="O127" s="37">
        <v>180</v>
      </c>
      <c r="P127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76"/>
      <c r="R127" s="376"/>
      <c r="S127" s="376"/>
      <c r="T127" s="37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1" t="s">
        <v>216</v>
      </c>
      <c r="AG127" s="81"/>
      <c r="AJ127" s="87" t="s">
        <v>87</v>
      </c>
      <c r="AK127" s="87">
        <v>1</v>
      </c>
      <c r="BB127" s="172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81"/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2"/>
      <c r="P128" s="378" t="s">
        <v>40</v>
      </c>
      <c r="Q128" s="379"/>
      <c r="R128" s="379"/>
      <c r="S128" s="379"/>
      <c r="T128" s="379"/>
      <c r="U128" s="379"/>
      <c r="V128" s="380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381"/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2"/>
      <c r="P129" s="378" t="s">
        <v>40</v>
      </c>
      <c r="Q129" s="379"/>
      <c r="R129" s="379"/>
      <c r="S129" s="379"/>
      <c r="T129" s="379"/>
      <c r="U129" s="379"/>
      <c r="V129" s="380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372" t="s">
        <v>217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72"/>
      <c r="AA130" s="65"/>
      <c r="AB130" s="65"/>
      <c r="AC130" s="82"/>
    </row>
    <row r="131" spans="1:68" ht="14.25" customHeight="1" x14ac:dyDescent="0.25">
      <c r="A131" s="373" t="s">
        <v>139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373"/>
      <c r="Z131" s="373"/>
      <c r="AA131" s="66"/>
      <c r="AB131" s="66"/>
      <c r="AC131" s="83"/>
    </row>
    <row r="132" spans="1:68" ht="27" customHeight="1" x14ac:dyDescent="0.25">
      <c r="A132" s="63" t="s">
        <v>218</v>
      </c>
      <c r="B132" s="63" t="s">
        <v>219</v>
      </c>
      <c r="C132" s="36">
        <v>4301135753</v>
      </c>
      <c r="D132" s="374">
        <v>4620207490914</v>
      </c>
      <c r="E132" s="374"/>
      <c r="F132" s="62">
        <v>0.2</v>
      </c>
      <c r="G132" s="37">
        <v>12</v>
      </c>
      <c r="H132" s="62">
        <v>2.4</v>
      </c>
      <c r="I132" s="62">
        <v>2.68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24" t="s">
        <v>220</v>
      </c>
      <c r="Q132" s="376"/>
      <c r="R132" s="376"/>
      <c r="S132" s="376"/>
      <c r="T132" s="37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73" t="s">
        <v>207</v>
      </c>
      <c r="AG132" s="81"/>
      <c r="AJ132" s="87" t="s">
        <v>87</v>
      </c>
      <c r="AK132" s="87">
        <v>1</v>
      </c>
      <c r="BB132" s="174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221</v>
      </c>
      <c r="B133" s="63" t="s">
        <v>222</v>
      </c>
      <c r="C133" s="36">
        <v>4301135778</v>
      </c>
      <c r="D133" s="374">
        <v>4620207490853</v>
      </c>
      <c r="E133" s="374"/>
      <c r="F133" s="62">
        <v>0.2</v>
      </c>
      <c r="G133" s="37">
        <v>12</v>
      </c>
      <c r="H133" s="62">
        <v>2.4</v>
      </c>
      <c r="I133" s="62">
        <v>2.68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25" t="s">
        <v>223</v>
      </c>
      <c r="Q133" s="376"/>
      <c r="R133" s="376"/>
      <c r="S133" s="376"/>
      <c r="T133" s="37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75" t="s">
        <v>207</v>
      </c>
      <c r="AG133" s="81"/>
      <c r="AJ133" s="87" t="s">
        <v>87</v>
      </c>
      <c r="AK133" s="87">
        <v>1</v>
      </c>
      <c r="BB133" s="176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1"/>
      <c r="M134" s="381"/>
      <c r="N134" s="381"/>
      <c r="O134" s="382"/>
      <c r="P134" s="378" t="s">
        <v>40</v>
      </c>
      <c r="Q134" s="379"/>
      <c r="R134" s="379"/>
      <c r="S134" s="379"/>
      <c r="T134" s="379"/>
      <c r="U134" s="379"/>
      <c r="V134" s="380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  <c r="O135" s="382"/>
      <c r="P135" s="378" t="s">
        <v>40</v>
      </c>
      <c r="Q135" s="379"/>
      <c r="R135" s="379"/>
      <c r="S135" s="379"/>
      <c r="T135" s="379"/>
      <c r="U135" s="379"/>
      <c r="V135" s="380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372" t="s">
        <v>224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372"/>
      <c r="Z136" s="372"/>
      <c r="AA136" s="65"/>
      <c r="AB136" s="65"/>
      <c r="AC136" s="82"/>
    </row>
    <row r="137" spans="1:68" ht="14.25" customHeight="1" x14ac:dyDescent="0.25">
      <c r="A137" s="373" t="s">
        <v>139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373"/>
      <c r="Y137" s="373"/>
      <c r="Z137" s="373"/>
      <c r="AA137" s="66"/>
      <c r="AB137" s="66"/>
      <c r="AC137" s="83"/>
    </row>
    <row r="138" spans="1:68" ht="27" customHeight="1" x14ac:dyDescent="0.25">
      <c r="A138" s="63" t="s">
        <v>225</v>
      </c>
      <c r="B138" s="63" t="s">
        <v>226</v>
      </c>
      <c r="C138" s="36">
        <v>4301135570</v>
      </c>
      <c r="D138" s="374">
        <v>4607111035806</v>
      </c>
      <c r="E138" s="374"/>
      <c r="F138" s="62">
        <v>0.25</v>
      </c>
      <c r="G138" s="37">
        <v>12</v>
      </c>
      <c r="H138" s="62">
        <v>3</v>
      </c>
      <c r="I138" s="62">
        <v>3.7035999999999998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76"/>
      <c r="R138" s="376"/>
      <c r="S138" s="376"/>
      <c r="T138" s="37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77" t="s">
        <v>227</v>
      </c>
      <c r="AG138" s="81"/>
      <c r="AJ138" s="87" t="s">
        <v>87</v>
      </c>
      <c r="AK138" s="87">
        <v>1</v>
      </c>
      <c r="BB138" s="178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81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82"/>
      <c r="P139" s="378" t="s">
        <v>40</v>
      </c>
      <c r="Q139" s="379"/>
      <c r="R139" s="379"/>
      <c r="S139" s="379"/>
      <c r="T139" s="379"/>
      <c r="U139" s="379"/>
      <c r="V139" s="380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2"/>
      <c r="P140" s="378" t="s">
        <v>40</v>
      </c>
      <c r="Q140" s="379"/>
      <c r="R140" s="379"/>
      <c r="S140" s="379"/>
      <c r="T140" s="379"/>
      <c r="U140" s="379"/>
      <c r="V140" s="380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72" t="s">
        <v>228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72"/>
      <c r="AA141" s="65"/>
      <c r="AB141" s="65"/>
      <c r="AC141" s="82"/>
    </row>
    <row r="142" spans="1:68" ht="14.25" customHeight="1" x14ac:dyDescent="0.25">
      <c r="A142" s="373" t="s">
        <v>139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373"/>
      <c r="Z142" s="373"/>
      <c r="AA142" s="66"/>
      <c r="AB142" s="66"/>
      <c r="AC142" s="83"/>
    </row>
    <row r="143" spans="1:68" ht="16.5" customHeight="1" x14ac:dyDescent="0.25">
      <c r="A143" s="63" t="s">
        <v>229</v>
      </c>
      <c r="B143" s="63" t="s">
        <v>230</v>
      </c>
      <c r="C143" s="36">
        <v>4301135607</v>
      </c>
      <c r="D143" s="374">
        <v>4607111039613</v>
      </c>
      <c r="E143" s="374"/>
      <c r="F143" s="62">
        <v>0.09</v>
      </c>
      <c r="G143" s="37">
        <v>30</v>
      </c>
      <c r="H143" s="62">
        <v>2.7</v>
      </c>
      <c r="I143" s="62">
        <v>3.09</v>
      </c>
      <c r="J143" s="37">
        <v>126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2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76"/>
      <c r="R143" s="376"/>
      <c r="S143" s="376"/>
      <c r="T143" s="37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IFERROR(IF(X143="","",X143*0.00936),"")</f>
        <v>0</v>
      </c>
      <c r="AA143" s="68" t="s">
        <v>46</v>
      </c>
      <c r="AB143" s="69" t="s">
        <v>46</v>
      </c>
      <c r="AC143" s="179" t="s">
        <v>213</v>
      </c>
      <c r="AG143" s="81"/>
      <c r="AJ143" s="87" t="s">
        <v>87</v>
      </c>
      <c r="AK143" s="87">
        <v>1</v>
      </c>
      <c r="BB143" s="180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81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2"/>
      <c r="P144" s="378" t="s">
        <v>40</v>
      </c>
      <c r="Q144" s="379"/>
      <c r="R144" s="379"/>
      <c r="S144" s="379"/>
      <c r="T144" s="379"/>
      <c r="U144" s="379"/>
      <c r="V144" s="380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82"/>
      <c r="P145" s="378" t="s">
        <v>40</v>
      </c>
      <c r="Q145" s="379"/>
      <c r="R145" s="379"/>
      <c r="S145" s="379"/>
      <c r="T145" s="379"/>
      <c r="U145" s="379"/>
      <c r="V145" s="380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72" t="s">
        <v>231</v>
      </c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2"/>
      <c r="O146" s="372"/>
      <c r="P146" s="372"/>
      <c r="Q146" s="372"/>
      <c r="R146" s="372"/>
      <c r="S146" s="372"/>
      <c r="T146" s="372"/>
      <c r="U146" s="372"/>
      <c r="V146" s="372"/>
      <c r="W146" s="372"/>
      <c r="X146" s="372"/>
      <c r="Y146" s="372"/>
      <c r="Z146" s="372"/>
      <c r="AA146" s="65"/>
      <c r="AB146" s="65"/>
      <c r="AC146" s="82"/>
    </row>
    <row r="147" spans="1:68" ht="14.25" customHeight="1" x14ac:dyDescent="0.25">
      <c r="A147" s="373" t="s">
        <v>232</v>
      </c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  <c r="X147" s="373"/>
      <c r="Y147" s="373"/>
      <c r="Z147" s="373"/>
      <c r="AA147" s="66"/>
      <c r="AB147" s="66"/>
      <c r="AC147" s="83"/>
    </row>
    <row r="148" spans="1:68" ht="27" customHeight="1" x14ac:dyDescent="0.25">
      <c r="A148" s="63" t="s">
        <v>233</v>
      </c>
      <c r="B148" s="63" t="s">
        <v>234</v>
      </c>
      <c r="C148" s="36">
        <v>4301135540</v>
      </c>
      <c r="D148" s="374">
        <v>4607111035646</v>
      </c>
      <c r="E148" s="374"/>
      <c r="F148" s="62">
        <v>0.2</v>
      </c>
      <c r="G148" s="37">
        <v>8</v>
      </c>
      <c r="H148" s="62">
        <v>1.6</v>
      </c>
      <c r="I148" s="62">
        <v>2.12</v>
      </c>
      <c r="J148" s="37">
        <v>72</v>
      </c>
      <c r="K148" s="37" t="s">
        <v>236</v>
      </c>
      <c r="L148" s="37" t="s">
        <v>86</v>
      </c>
      <c r="M148" s="38" t="s">
        <v>84</v>
      </c>
      <c r="N148" s="38"/>
      <c r="O148" s="37">
        <v>180</v>
      </c>
      <c r="P148" s="42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76"/>
      <c r="R148" s="376"/>
      <c r="S148" s="376"/>
      <c r="T148" s="37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IFERROR(IF(X148="","",X148*0.01157),"")</f>
        <v>0</v>
      </c>
      <c r="AA148" s="68" t="s">
        <v>46</v>
      </c>
      <c r="AB148" s="69" t="s">
        <v>46</v>
      </c>
      <c r="AC148" s="181" t="s">
        <v>235</v>
      </c>
      <c r="AG148" s="81"/>
      <c r="AJ148" s="87" t="s">
        <v>87</v>
      </c>
      <c r="AK148" s="87">
        <v>1</v>
      </c>
      <c r="BB148" s="182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81"/>
      <c r="B149" s="381"/>
      <c r="C149" s="381"/>
      <c r="D149" s="381"/>
      <c r="E149" s="381"/>
      <c r="F149" s="381"/>
      <c r="G149" s="381"/>
      <c r="H149" s="381"/>
      <c r="I149" s="381"/>
      <c r="J149" s="381"/>
      <c r="K149" s="381"/>
      <c r="L149" s="381"/>
      <c r="M149" s="381"/>
      <c r="N149" s="381"/>
      <c r="O149" s="382"/>
      <c r="P149" s="378" t="s">
        <v>40</v>
      </c>
      <c r="Q149" s="379"/>
      <c r="R149" s="379"/>
      <c r="S149" s="379"/>
      <c r="T149" s="379"/>
      <c r="U149" s="379"/>
      <c r="V149" s="38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81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82"/>
      <c r="P150" s="378" t="s">
        <v>40</v>
      </c>
      <c r="Q150" s="379"/>
      <c r="R150" s="379"/>
      <c r="S150" s="379"/>
      <c r="T150" s="379"/>
      <c r="U150" s="379"/>
      <c r="V150" s="38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72" t="s">
        <v>237</v>
      </c>
      <c r="B151" s="372"/>
      <c r="C151" s="372"/>
      <c r="D151" s="372"/>
      <c r="E151" s="372"/>
      <c r="F151" s="372"/>
      <c r="G151" s="372"/>
      <c r="H151" s="372"/>
      <c r="I151" s="372"/>
      <c r="J151" s="372"/>
      <c r="K151" s="372"/>
      <c r="L151" s="372"/>
      <c r="M151" s="372"/>
      <c r="N151" s="372"/>
      <c r="O151" s="372"/>
      <c r="P151" s="372"/>
      <c r="Q151" s="372"/>
      <c r="R151" s="372"/>
      <c r="S151" s="372"/>
      <c r="T151" s="372"/>
      <c r="U151" s="372"/>
      <c r="V151" s="372"/>
      <c r="W151" s="372"/>
      <c r="X151" s="372"/>
      <c r="Y151" s="372"/>
      <c r="Z151" s="372"/>
      <c r="AA151" s="65"/>
      <c r="AB151" s="65"/>
      <c r="AC151" s="82"/>
    </row>
    <row r="152" spans="1:68" ht="14.25" customHeight="1" x14ac:dyDescent="0.25">
      <c r="A152" s="373" t="s">
        <v>139</v>
      </c>
      <c r="B152" s="373"/>
      <c r="C152" s="373"/>
      <c r="D152" s="373"/>
      <c r="E152" s="373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  <c r="X152" s="373"/>
      <c r="Y152" s="373"/>
      <c r="Z152" s="373"/>
      <c r="AA152" s="66"/>
      <c r="AB152" s="66"/>
      <c r="AC152" s="83"/>
    </row>
    <row r="153" spans="1:68" ht="27" customHeight="1" x14ac:dyDescent="0.25">
      <c r="A153" s="63" t="s">
        <v>238</v>
      </c>
      <c r="B153" s="63" t="s">
        <v>239</v>
      </c>
      <c r="C153" s="36">
        <v>4301135591</v>
      </c>
      <c r="D153" s="374">
        <v>4607111036568</v>
      </c>
      <c r="E153" s="374"/>
      <c r="F153" s="62">
        <v>0.28000000000000003</v>
      </c>
      <c r="G153" s="37">
        <v>6</v>
      </c>
      <c r="H153" s="62">
        <v>1.68</v>
      </c>
      <c r="I153" s="62">
        <v>2.1017999999999999</v>
      </c>
      <c r="J153" s="37">
        <v>140</v>
      </c>
      <c r="K153" s="37" t="s">
        <v>94</v>
      </c>
      <c r="L153" s="37" t="s">
        <v>86</v>
      </c>
      <c r="M153" s="38" t="s">
        <v>84</v>
      </c>
      <c r="N153" s="38"/>
      <c r="O153" s="37">
        <v>180</v>
      </c>
      <c r="P153" s="42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76"/>
      <c r="R153" s="376"/>
      <c r="S153" s="376"/>
      <c r="T153" s="377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IFERROR(IF(X153="","",X153*0.00941),"")</f>
        <v>0</v>
      </c>
      <c r="AA153" s="68" t="s">
        <v>46</v>
      </c>
      <c r="AB153" s="69" t="s">
        <v>46</v>
      </c>
      <c r="AC153" s="183" t="s">
        <v>240</v>
      </c>
      <c r="AG153" s="81"/>
      <c r="AJ153" s="87" t="s">
        <v>87</v>
      </c>
      <c r="AK153" s="87">
        <v>1</v>
      </c>
      <c r="BB153" s="184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81"/>
      <c r="B154" s="381"/>
      <c r="C154" s="381"/>
      <c r="D154" s="381"/>
      <c r="E154" s="381"/>
      <c r="F154" s="381"/>
      <c r="G154" s="381"/>
      <c r="H154" s="381"/>
      <c r="I154" s="381"/>
      <c r="J154" s="381"/>
      <c r="K154" s="381"/>
      <c r="L154" s="381"/>
      <c r="M154" s="381"/>
      <c r="N154" s="381"/>
      <c r="O154" s="382"/>
      <c r="P154" s="378" t="s">
        <v>40</v>
      </c>
      <c r="Q154" s="379"/>
      <c r="R154" s="379"/>
      <c r="S154" s="379"/>
      <c r="T154" s="379"/>
      <c r="U154" s="379"/>
      <c r="V154" s="380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82"/>
      <c r="P155" s="378" t="s">
        <v>40</v>
      </c>
      <c r="Q155" s="379"/>
      <c r="R155" s="379"/>
      <c r="S155" s="379"/>
      <c r="T155" s="379"/>
      <c r="U155" s="379"/>
      <c r="V155" s="380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27.75" customHeight="1" x14ac:dyDescent="0.2">
      <c r="A156" s="371" t="s">
        <v>241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54"/>
      <c r="AB156" s="54"/>
      <c r="AC156" s="54"/>
    </row>
    <row r="157" spans="1:68" ht="16.5" customHeight="1" x14ac:dyDescent="0.25">
      <c r="A157" s="372" t="s">
        <v>242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372"/>
      <c r="Y157" s="372"/>
      <c r="Z157" s="372"/>
      <c r="AA157" s="65"/>
      <c r="AB157" s="65"/>
      <c r="AC157" s="82"/>
    </row>
    <row r="158" spans="1:68" ht="14.25" customHeight="1" x14ac:dyDescent="0.25">
      <c r="A158" s="373" t="s">
        <v>139</v>
      </c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  <c r="X158" s="373"/>
      <c r="Y158" s="373"/>
      <c r="Z158" s="373"/>
      <c r="AA158" s="66"/>
      <c r="AB158" s="66"/>
      <c r="AC158" s="83"/>
    </row>
    <row r="159" spans="1:68" ht="27" customHeight="1" x14ac:dyDescent="0.25">
      <c r="A159" s="63" t="s">
        <v>243</v>
      </c>
      <c r="B159" s="63" t="s">
        <v>244</v>
      </c>
      <c r="C159" s="36">
        <v>4301135548</v>
      </c>
      <c r="D159" s="374">
        <v>4607111039057</v>
      </c>
      <c r="E159" s="374"/>
      <c r="F159" s="62">
        <v>1.8</v>
      </c>
      <c r="G159" s="37">
        <v>1</v>
      </c>
      <c r="H159" s="62">
        <v>1.8</v>
      </c>
      <c r="I159" s="62">
        <v>1.9</v>
      </c>
      <c r="J159" s="37">
        <v>234</v>
      </c>
      <c r="K159" s="37" t="s">
        <v>151</v>
      </c>
      <c r="L159" s="37" t="s">
        <v>86</v>
      </c>
      <c r="M159" s="38" t="s">
        <v>84</v>
      </c>
      <c r="N159" s="38"/>
      <c r="O159" s="37">
        <v>180</v>
      </c>
      <c r="P159" s="430" t="s">
        <v>245</v>
      </c>
      <c r="Q159" s="376"/>
      <c r="R159" s="376"/>
      <c r="S159" s="376"/>
      <c r="T159" s="37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IFERROR(IF(X159="","",X159*0.00502),"")</f>
        <v>0</v>
      </c>
      <c r="AA159" s="68" t="s">
        <v>46</v>
      </c>
      <c r="AB159" s="69" t="s">
        <v>46</v>
      </c>
      <c r="AC159" s="185" t="s">
        <v>213</v>
      </c>
      <c r="AG159" s="81"/>
      <c r="AJ159" s="87" t="s">
        <v>87</v>
      </c>
      <c r="AK159" s="87">
        <v>1</v>
      </c>
      <c r="BB159" s="186" t="s">
        <v>93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81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82"/>
      <c r="P160" s="378" t="s">
        <v>40</v>
      </c>
      <c r="Q160" s="379"/>
      <c r="R160" s="379"/>
      <c r="S160" s="379"/>
      <c r="T160" s="379"/>
      <c r="U160" s="379"/>
      <c r="V160" s="380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82"/>
      <c r="P161" s="378" t="s">
        <v>40</v>
      </c>
      <c r="Q161" s="379"/>
      <c r="R161" s="379"/>
      <c r="S161" s="379"/>
      <c r="T161" s="379"/>
      <c r="U161" s="379"/>
      <c r="V161" s="380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16.5" customHeight="1" x14ac:dyDescent="0.25">
      <c r="A162" s="372" t="s">
        <v>246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65"/>
      <c r="AB162" s="65"/>
      <c r="AC162" s="82"/>
    </row>
    <row r="163" spans="1:68" ht="14.25" customHeight="1" x14ac:dyDescent="0.25">
      <c r="A163" s="373" t="s">
        <v>80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373"/>
      <c r="Y163" s="373"/>
      <c r="Z163" s="373"/>
      <c r="AA163" s="66"/>
      <c r="AB163" s="66"/>
      <c r="AC163" s="83"/>
    </row>
    <row r="164" spans="1:68" ht="16.5" customHeight="1" x14ac:dyDescent="0.25">
      <c r="A164" s="63" t="s">
        <v>247</v>
      </c>
      <c r="B164" s="63" t="s">
        <v>248</v>
      </c>
      <c r="C164" s="36">
        <v>4301071056</v>
      </c>
      <c r="D164" s="374">
        <v>4640242180250</v>
      </c>
      <c r="E164" s="374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85</v>
      </c>
      <c r="L164" s="37" t="s">
        <v>86</v>
      </c>
      <c r="M164" s="38" t="s">
        <v>84</v>
      </c>
      <c r="N164" s="38"/>
      <c r="O164" s="37">
        <v>180</v>
      </c>
      <c r="P164" s="431" t="s">
        <v>249</v>
      </c>
      <c r="Q164" s="376"/>
      <c r="R164" s="376"/>
      <c r="S164" s="376"/>
      <c r="T164" s="37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7" t="s">
        <v>250</v>
      </c>
      <c r="AG164" s="81"/>
      <c r="AJ164" s="87" t="s">
        <v>87</v>
      </c>
      <c r="AK164" s="87">
        <v>1</v>
      </c>
      <c r="BB164" s="188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251</v>
      </c>
      <c r="B165" s="63" t="s">
        <v>252</v>
      </c>
      <c r="C165" s="36">
        <v>4301071050</v>
      </c>
      <c r="D165" s="374">
        <v>4607111036216</v>
      </c>
      <c r="E165" s="374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85</v>
      </c>
      <c r="L165" s="37" t="s">
        <v>86</v>
      </c>
      <c r="M165" s="38" t="s">
        <v>84</v>
      </c>
      <c r="N165" s="38"/>
      <c r="O165" s="37">
        <v>180</v>
      </c>
      <c r="P165" s="43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76"/>
      <c r="R165" s="376"/>
      <c r="S165" s="376"/>
      <c r="T165" s="377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89" t="s">
        <v>253</v>
      </c>
      <c r="AG165" s="81"/>
      <c r="AJ165" s="87" t="s">
        <v>87</v>
      </c>
      <c r="AK165" s="87">
        <v>1</v>
      </c>
      <c r="BB165" s="190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254</v>
      </c>
      <c r="B166" s="63" t="s">
        <v>255</v>
      </c>
      <c r="C166" s="36">
        <v>4301071061</v>
      </c>
      <c r="D166" s="374">
        <v>4607111036278</v>
      </c>
      <c r="E166" s="374"/>
      <c r="F166" s="62">
        <v>5</v>
      </c>
      <c r="G166" s="37">
        <v>1</v>
      </c>
      <c r="H166" s="62">
        <v>5</v>
      </c>
      <c r="I166" s="62">
        <v>5.2405999999999997</v>
      </c>
      <c r="J166" s="37">
        <v>84</v>
      </c>
      <c r="K166" s="37" t="s">
        <v>85</v>
      </c>
      <c r="L166" s="37" t="s">
        <v>86</v>
      </c>
      <c r="M166" s="38" t="s">
        <v>84</v>
      </c>
      <c r="N166" s="38"/>
      <c r="O166" s="37">
        <v>180</v>
      </c>
      <c r="P166" s="43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76"/>
      <c r="R166" s="376"/>
      <c r="S166" s="376"/>
      <c r="T166" s="37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IFERROR(IF(X166="","",X166*0.0155),"")</f>
        <v>0</v>
      </c>
      <c r="AA166" s="68" t="s">
        <v>46</v>
      </c>
      <c r="AB166" s="69" t="s">
        <v>46</v>
      </c>
      <c r="AC166" s="191" t="s">
        <v>256</v>
      </c>
      <c r="AG166" s="81"/>
      <c r="AJ166" s="87" t="s">
        <v>87</v>
      </c>
      <c r="AK166" s="87">
        <v>1</v>
      </c>
      <c r="BB166" s="192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81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2"/>
      <c r="P167" s="378" t="s">
        <v>40</v>
      </c>
      <c r="Q167" s="379"/>
      <c r="R167" s="379"/>
      <c r="S167" s="379"/>
      <c r="T167" s="379"/>
      <c r="U167" s="379"/>
      <c r="V167" s="380"/>
      <c r="W167" s="42" t="s">
        <v>39</v>
      </c>
      <c r="X167" s="43">
        <f>IFERROR(SUM(X164:X166),"0")</f>
        <v>0</v>
      </c>
      <c r="Y167" s="43">
        <f>IFERROR(SUM(Y164:Y166),"0")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82"/>
      <c r="P168" s="378" t="s">
        <v>40</v>
      </c>
      <c r="Q168" s="379"/>
      <c r="R168" s="379"/>
      <c r="S168" s="379"/>
      <c r="T168" s="379"/>
      <c r="U168" s="379"/>
      <c r="V168" s="380"/>
      <c r="W168" s="42" t="s">
        <v>0</v>
      </c>
      <c r="X168" s="43">
        <f>IFERROR(SUMPRODUCT(X164:X166*H164:H166),"0")</f>
        <v>0</v>
      </c>
      <c r="Y168" s="43">
        <f>IFERROR(SUMPRODUCT(Y164:Y166*H164:H166),"0")</f>
        <v>0</v>
      </c>
      <c r="Z168" s="42"/>
      <c r="AA168" s="67"/>
      <c r="AB168" s="67"/>
      <c r="AC168" s="67"/>
    </row>
    <row r="169" spans="1:68" ht="14.25" customHeight="1" x14ac:dyDescent="0.25">
      <c r="A169" s="373" t="s">
        <v>257</v>
      </c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  <c r="X169" s="373"/>
      <c r="Y169" s="373"/>
      <c r="Z169" s="373"/>
      <c r="AA169" s="66"/>
      <c r="AB169" s="66"/>
      <c r="AC169" s="83"/>
    </row>
    <row r="170" spans="1:68" ht="27" customHeight="1" x14ac:dyDescent="0.25">
      <c r="A170" s="63" t="s">
        <v>258</v>
      </c>
      <c r="B170" s="63" t="s">
        <v>259</v>
      </c>
      <c r="C170" s="36">
        <v>4301080154</v>
      </c>
      <c r="D170" s="374">
        <v>4607111036834</v>
      </c>
      <c r="E170" s="374"/>
      <c r="F170" s="62">
        <v>1</v>
      </c>
      <c r="G170" s="37">
        <v>5</v>
      </c>
      <c r="H170" s="62">
        <v>5</v>
      </c>
      <c r="I170" s="62">
        <v>5.2530000000000001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90</v>
      </c>
      <c r="P170" s="4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376"/>
      <c r="R170" s="376"/>
      <c r="S170" s="376"/>
      <c r="T170" s="37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3" t="s">
        <v>260</v>
      </c>
      <c r="AG170" s="81"/>
      <c r="AJ170" s="87" t="s">
        <v>87</v>
      </c>
      <c r="AK170" s="87">
        <v>1</v>
      </c>
      <c r="BB170" s="194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81"/>
      <c r="B171" s="381"/>
      <c r="C171" s="381"/>
      <c r="D171" s="381"/>
      <c r="E171" s="381"/>
      <c r="F171" s="381"/>
      <c r="G171" s="381"/>
      <c r="H171" s="381"/>
      <c r="I171" s="381"/>
      <c r="J171" s="381"/>
      <c r="K171" s="381"/>
      <c r="L171" s="381"/>
      <c r="M171" s="381"/>
      <c r="N171" s="381"/>
      <c r="O171" s="382"/>
      <c r="P171" s="378" t="s">
        <v>40</v>
      </c>
      <c r="Q171" s="379"/>
      <c r="R171" s="379"/>
      <c r="S171" s="379"/>
      <c r="T171" s="379"/>
      <c r="U171" s="379"/>
      <c r="V171" s="380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381"/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2"/>
      <c r="P172" s="378" t="s">
        <v>40</v>
      </c>
      <c r="Q172" s="379"/>
      <c r="R172" s="379"/>
      <c r="S172" s="379"/>
      <c r="T172" s="379"/>
      <c r="U172" s="379"/>
      <c r="V172" s="380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27.75" customHeight="1" x14ac:dyDescent="0.2">
      <c r="A173" s="371" t="s">
        <v>261</v>
      </c>
      <c r="B173" s="371"/>
      <c r="C173" s="371"/>
      <c r="D173" s="371"/>
      <c r="E173" s="371"/>
      <c r="F173" s="371"/>
      <c r="G173" s="371"/>
      <c r="H173" s="371"/>
      <c r="I173" s="371"/>
      <c r="J173" s="371"/>
      <c r="K173" s="371"/>
      <c r="L173" s="371"/>
      <c r="M173" s="371"/>
      <c r="N173" s="371"/>
      <c r="O173" s="371"/>
      <c r="P173" s="371"/>
      <c r="Q173" s="371"/>
      <c r="R173" s="371"/>
      <c r="S173" s="371"/>
      <c r="T173" s="371"/>
      <c r="U173" s="371"/>
      <c r="V173" s="371"/>
      <c r="W173" s="371"/>
      <c r="X173" s="371"/>
      <c r="Y173" s="371"/>
      <c r="Z173" s="371"/>
      <c r="AA173" s="54"/>
      <c r="AB173" s="54"/>
      <c r="AC173" s="54"/>
    </row>
    <row r="174" spans="1:68" ht="16.5" customHeight="1" x14ac:dyDescent="0.25">
      <c r="A174" s="372" t="s">
        <v>262</v>
      </c>
      <c r="B174" s="372"/>
      <c r="C174" s="372"/>
      <c r="D174" s="372"/>
      <c r="E174" s="372"/>
      <c r="F174" s="372"/>
      <c r="G174" s="372"/>
      <c r="H174" s="372"/>
      <c r="I174" s="372"/>
      <c r="J174" s="372"/>
      <c r="K174" s="372"/>
      <c r="L174" s="372"/>
      <c r="M174" s="372"/>
      <c r="N174" s="372"/>
      <c r="O174" s="372"/>
      <c r="P174" s="372"/>
      <c r="Q174" s="372"/>
      <c r="R174" s="372"/>
      <c r="S174" s="372"/>
      <c r="T174" s="372"/>
      <c r="U174" s="372"/>
      <c r="V174" s="372"/>
      <c r="W174" s="372"/>
      <c r="X174" s="372"/>
      <c r="Y174" s="372"/>
      <c r="Z174" s="372"/>
      <c r="AA174" s="65"/>
      <c r="AB174" s="65"/>
      <c r="AC174" s="82"/>
    </row>
    <row r="175" spans="1:68" ht="14.25" customHeight="1" x14ac:dyDescent="0.25">
      <c r="A175" s="373" t="s">
        <v>89</v>
      </c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  <c r="X175" s="373"/>
      <c r="Y175" s="373"/>
      <c r="Z175" s="373"/>
      <c r="AA175" s="66"/>
      <c r="AB175" s="66"/>
      <c r="AC175" s="83"/>
    </row>
    <row r="176" spans="1:68" ht="16.5" customHeight="1" x14ac:dyDescent="0.25">
      <c r="A176" s="63" t="s">
        <v>263</v>
      </c>
      <c r="B176" s="63" t="s">
        <v>264</v>
      </c>
      <c r="C176" s="36">
        <v>4301132179</v>
      </c>
      <c r="D176" s="374">
        <v>4607111035691</v>
      </c>
      <c r="E176" s="374"/>
      <c r="F176" s="62">
        <v>0.25</v>
      </c>
      <c r="G176" s="37">
        <v>12</v>
      </c>
      <c r="H176" s="62">
        <v>3</v>
      </c>
      <c r="I176" s="62">
        <v>3.3879999999999999</v>
      </c>
      <c r="J176" s="37">
        <v>70</v>
      </c>
      <c r="K176" s="37" t="s">
        <v>94</v>
      </c>
      <c r="L176" s="37" t="s">
        <v>86</v>
      </c>
      <c r="M176" s="38" t="s">
        <v>84</v>
      </c>
      <c r="N176" s="38"/>
      <c r="O176" s="37">
        <v>365</v>
      </c>
      <c r="P176" s="43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376"/>
      <c r="R176" s="376"/>
      <c r="S176" s="376"/>
      <c r="T176" s="37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195" t="s">
        <v>265</v>
      </c>
      <c r="AG176" s="81"/>
      <c r="AJ176" s="87" t="s">
        <v>87</v>
      </c>
      <c r="AK176" s="87">
        <v>1</v>
      </c>
      <c r="BB176" s="196" t="s">
        <v>93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266</v>
      </c>
      <c r="B177" s="63" t="s">
        <v>267</v>
      </c>
      <c r="C177" s="36">
        <v>4301132182</v>
      </c>
      <c r="D177" s="374">
        <v>4607111035721</v>
      </c>
      <c r="E177" s="374"/>
      <c r="F177" s="62">
        <v>0.25</v>
      </c>
      <c r="G177" s="37">
        <v>12</v>
      </c>
      <c r="H177" s="62">
        <v>3</v>
      </c>
      <c r="I177" s="62">
        <v>3.3879999999999999</v>
      </c>
      <c r="J177" s="37">
        <v>70</v>
      </c>
      <c r="K177" s="37" t="s">
        <v>94</v>
      </c>
      <c r="L177" s="37" t="s">
        <v>86</v>
      </c>
      <c r="M177" s="38" t="s">
        <v>84</v>
      </c>
      <c r="N177" s="38"/>
      <c r="O177" s="37">
        <v>365</v>
      </c>
      <c r="P177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376"/>
      <c r="R177" s="376"/>
      <c r="S177" s="376"/>
      <c r="T177" s="37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197" t="s">
        <v>268</v>
      </c>
      <c r="AG177" s="81"/>
      <c r="AJ177" s="87" t="s">
        <v>87</v>
      </c>
      <c r="AK177" s="87">
        <v>1</v>
      </c>
      <c r="BB177" s="198" t="s">
        <v>93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269</v>
      </c>
      <c r="B178" s="63" t="s">
        <v>270</v>
      </c>
      <c r="C178" s="36">
        <v>4301132170</v>
      </c>
      <c r="D178" s="374">
        <v>4607111038487</v>
      </c>
      <c r="E178" s="374"/>
      <c r="F178" s="62">
        <v>0.25</v>
      </c>
      <c r="G178" s="37">
        <v>12</v>
      </c>
      <c r="H178" s="62">
        <v>3</v>
      </c>
      <c r="I178" s="62">
        <v>3.7360000000000002</v>
      </c>
      <c r="J178" s="37">
        <v>70</v>
      </c>
      <c r="K178" s="37" t="s">
        <v>94</v>
      </c>
      <c r="L178" s="37" t="s">
        <v>86</v>
      </c>
      <c r="M178" s="38" t="s">
        <v>84</v>
      </c>
      <c r="N178" s="38"/>
      <c r="O178" s="37">
        <v>180</v>
      </c>
      <c r="P178" s="4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376"/>
      <c r="R178" s="376"/>
      <c r="S178" s="376"/>
      <c r="T178" s="37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199" t="s">
        <v>271</v>
      </c>
      <c r="AG178" s="81"/>
      <c r="AJ178" s="87" t="s">
        <v>87</v>
      </c>
      <c r="AK178" s="87">
        <v>1</v>
      </c>
      <c r="BB178" s="200" t="s">
        <v>93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381"/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2"/>
      <c r="P179" s="378" t="s">
        <v>40</v>
      </c>
      <c r="Q179" s="379"/>
      <c r="R179" s="379"/>
      <c r="S179" s="379"/>
      <c r="T179" s="379"/>
      <c r="U179" s="379"/>
      <c r="V179" s="380"/>
      <c r="W179" s="42" t="s">
        <v>39</v>
      </c>
      <c r="X179" s="43">
        <f>IFERROR(SUM(X176:X178),"0")</f>
        <v>0</v>
      </c>
      <c r="Y179" s="43">
        <f>IFERROR(SUM(Y176:Y178),"0")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1"/>
      <c r="M180" s="381"/>
      <c r="N180" s="381"/>
      <c r="O180" s="382"/>
      <c r="P180" s="378" t="s">
        <v>40</v>
      </c>
      <c r="Q180" s="379"/>
      <c r="R180" s="379"/>
      <c r="S180" s="379"/>
      <c r="T180" s="379"/>
      <c r="U180" s="379"/>
      <c r="V180" s="380"/>
      <c r="W180" s="42" t="s">
        <v>0</v>
      </c>
      <c r="X180" s="43">
        <f>IFERROR(SUMPRODUCT(X176:X178*H176:H178),"0")</f>
        <v>0</v>
      </c>
      <c r="Y180" s="43">
        <f>IFERROR(SUMPRODUCT(Y176:Y178*H176:H178),"0")</f>
        <v>0</v>
      </c>
      <c r="Z180" s="42"/>
      <c r="AA180" s="67"/>
      <c r="AB180" s="67"/>
      <c r="AC180" s="67"/>
    </row>
    <row r="181" spans="1:68" ht="14.25" customHeight="1" x14ac:dyDescent="0.25">
      <c r="A181" s="373" t="s">
        <v>272</v>
      </c>
      <c r="B181" s="373"/>
      <c r="C181" s="373"/>
      <c r="D181" s="373"/>
      <c r="E181" s="373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  <c r="X181" s="373"/>
      <c r="Y181" s="373"/>
      <c r="Z181" s="373"/>
      <c r="AA181" s="66"/>
      <c r="AB181" s="66"/>
      <c r="AC181" s="83"/>
    </row>
    <row r="182" spans="1:68" ht="27" customHeight="1" x14ac:dyDescent="0.25">
      <c r="A182" s="63" t="s">
        <v>273</v>
      </c>
      <c r="B182" s="63" t="s">
        <v>274</v>
      </c>
      <c r="C182" s="36">
        <v>4301051855</v>
      </c>
      <c r="D182" s="374">
        <v>4680115885875</v>
      </c>
      <c r="E182" s="374"/>
      <c r="F182" s="62">
        <v>1</v>
      </c>
      <c r="G182" s="37">
        <v>9</v>
      </c>
      <c r="H182" s="62">
        <v>9</v>
      </c>
      <c r="I182" s="62">
        <v>9.4350000000000005</v>
      </c>
      <c r="J182" s="37">
        <v>64</v>
      </c>
      <c r="K182" s="37" t="s">
        <v>279</v>
      </c>
      <c r="L182" s="37" t="s">
        <v>86</v>
      </c>
      <c r="M182" s="38" t="s">
        <v>278</v>
      </c>
      <c r="N182" s="38"/>
      <c r="O182" s="37">
        <v>365</v>
      </c>
      <c r="P182" s="438" t="s">
        <v>275</v>
      </c>
      <c r="Q182" s="376"/>
      <c r="R182" s="376"/>
      <c r="S182" s="376"/>
      <c r="T182" s="37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IFERROR(IF(X182="","",X182*0.01898),"")</f>
        <v>0</v>
      </c>
      <c r="AA182" s="68" t="s">
        <v>46</v>
      </c>
      <c r="AB182" s="69" t="s">
        <v>46</v>
      </c>
      <c r="AC182" s="201" t="s">
        <v>276</v>
      </c>
      <c r="AG182" s="81"/>
      <c r="AJ182" s="87" t="s">
        <v>87</v>
      </c>
      <c r="AK182" s="87">
        <v>1</v>
      </c>
      <c r="BB182" s="202" t="s">
        <v>277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81"/>
      <c r="B183" s="381"/>
      <c r="C183" s="381"/>
      <c r="D183" s="381"/>
      <c r="E183" s="381"/>
      <c r="F183" s="381"/>
      <c r="G183" s="381"/>
      <c r="H183" s="381"/>
      <c r="I183" s="381"/>
      <c r="J183" s="381"/>
      <c r="K183" s="381"/>
      <c r="L183" s="381"/>
      <c r="M183" s="381"/>
      <c r="N183" s="381"/>
      <c r="O183" s="382"/>
      <c r="P183" s="378" t="s">
        <v>40</v>
      </c>
      <c r="Q183" s="379"/>
      <c r="R183" s="379"/>
      <c r="S183" s="379"/>
      <c r="T183" s="379"/>
      <c r="U183" s="379"/>
      <c r="V183" s="380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81"/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2"/>
      <c r="P184" s="378" t="s">
        <v>40</v>
      </c>
      <c r="Q184" s="379"/>
      <c r="R184" s="379"/>
      <c r="S184" s="379"/>
      <c r="T184" s="379"/>
      <c r="U184" s="379"/>
      <c r="V184" s="380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27.75" customHeight="1" x14ac:dyDescent="0.2">
      <c r="A185" s="371" t="s">
        <v>280</v>
      </c>
      <c r="B185" s="371"/>
      <c r="C185" s="371"/>
      <c r="D185" s="371"/>
      <c r="E185" s="371"/>
      <c r="F185" s="371"/>
      <c r="G185" s="371"/>
      <c r="H185" s="371"/>
      <c r="I185" s="371"/>
      <c r="J185" s="371"/>
      <c r="K185" s="371"/>
      <c r="L185" s="371"/>
      <c r="M185" s="371"/>
      <c r="N185" s="371"/>
      <c r="O185" s="371"/>
      <c r="P185" s="371"/>
      <c r="Q185" s="371"/>
      <c r="R185" s="371"/>
      <c r="S185" s="371"/>
      <c r="T185" s="371"/>
      <c r="U185" s="371"/>
      <c r="V185" s="371"/>
      <c r="W185" s="371"/>
      <c r="X185" s="371"/>
      <c r="Y185" s="371"/>
      <c r="Z185" s="371"/>
      <c r="AA185" s="54"/>
      <c r="AB185" s="54"/>
      <c r="AC185" s="54"/>
    </row>
    <row r="186" spans="1:68" ht="16.5" customHeight="1" x14ac:dyDescent="0.25">
      <c r="A186" s="372" t="s">
        <v>281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2"/>
      <c r="L186" s="372"/>
      <c r="M186" s="372"/>
      <c r="N186" s="372"/>
      <c r="O186" s="372"/>
      <c r="P186" s="372"/>
      <c r="Q186" s="372"/>
      <c r="R186" s="372"/>
      <c r="S186" s="372"/>
      <c r="T186" s="372"/>
      <c r="U186" s="372"/>
      <c r="V186" s="372"/>
      <c r="W186" s="372"/>
      <c r="X186" s="372"/>
      <c r="Y186" s="372"/>
      <c r="Z186" s="372"/>
      <c r="AA186" s="65"/>
      <c r="AB186" s="65"/>
      <c r="AC186" s="82"/>
    </row>
    <row r="187" spans="1:68" ht="14.25" customHeight="1" x14ac:dyDescent="0.25">
      <c r="A187" s="373" t="s">
        <v>89</v>
      </c>
      <c r="B187" s="373"/>
      <c r="C187" s="373"/>
      <c r="D187" s="373"/>
      <c r="E187" s="373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  <c r="X187" s="373"/>
      <c r="Y187" s="373"/>
      <c r="Z187" s="373"/>
      <c r="AA187" s="66"/>
      <c r="AB187" s="66"/>
      <c r="AC187" s="83"/>
    </row>
    <row r="188" spans="1:68" ht="27" customHeight="1" x14ac:dyDescent="0.25">
      <c r="A188" s="63" t="s">
        <v>282</v>
      </c>
      <c r="B188" s="63" t="s">
        <v>283</v>
      </c>
      <c r="C188" s="36">
        <v>4301132227</v>
      </c>
      <c r="D188" s="374">
        <v>4620207491133</v>
      </c>
      <c r="E188" s="374"/>
      <c r="F188" s="62">
        <v>0.23</v>
      </c>
      <c r="G188" s="37">
        <v>12</v>
      </c>
      <c r="H188" s="62">
        <v>2.76</v>
      </c>
      <c r="I188" s="62">
        <v>2.98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439" t="s">
        <v>284</v>
      </c>
      <c r="Q188" s="376"/>
      <c r="R188" s="376"/>
      <c r="S188" s="376"/>
      <c r="T188" s="37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3" t="s">
        <v>285</v>
      </c>
      <c r="AG188" s="81"/>
      <c r="AJ188" s="87" t="s">
        <v>87</v>
      </c>
      <c r="AK188" s="87">
        <v>1</v>
      </c>
      <c r="BB188" s="204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  <c r="M189" s="381"/>
      <c r="N189" s="381"/>
      <c r="O189" s="382"/>
      <c r="P189" s="378" t="s">
        <v>40</v>
      </c>
      <c r="Q189" s="379"/>
      <c r="R189" s="379"/>
      <c r="S189" s="379"/>
      <c r="T189" s="379"/>
      <c r="U189" s="379"/>
      <c r="V189" s="380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1"/>
      <c r="N190" s="381"/>
      <c r="O190" s="382"/>
      <c r="P190" s="378" t="s">
        <v>40</v>
      </c>
      <c r="Q190" s="379"/>
      <c r="R190" s="379"/>
      <c r="S190" s="379"/>
      <c r="T190" s="379"/>
      <c r="U190" s="379"/>
      <c r="V190" s="380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14.25" customHeight="1" x14ac:dyDescent="0.25">
      <c r="A191" s="373" t="s">
        <v>139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373"/>
      <c r="Z191" s="373"/>
      <c r="AA191" s="66"/>
      <c r="AB191" s="66"/>
      <c r="AC191" s="83"/>
    </row>
    <row r="192" spans="1:68" ht="27" customHeight="1" x14ac:dyDescent="0.25">
      <c r="A192" s="63" t="s">
        <v>286</v>
      </c>
      <c r="B192" s="63" t="s">
        <v>287</v>
      </c>
      <c r="C192" s="36">
        <v>4301135707</v>
      </c>
      <c r="D192" s="374">
        <v>4620207490198</v>
      </c>
      <c r="E192" s="374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94</v>
      </c>
      <c r="L192" s="37" t="s">
        <v>86</v>
      </c>
      <c r="M192" s="38" t="s">
        <v>84</v>
      </c>
      <c r="N192" s="38"/>
      <c r="O192" s="37">
        <v>180</v>
      </c>
      <c r="P192" s="4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76"/>
      <c r="R192" s="376"/>
      <c r="S192" s="376"/>
      <c r="T192" s="37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05" t="s">
        <v>288</v>
      </c>
      <c r="AG192" s="81"/>
      <c r="AJ192" s="87" t="s">
        <v>87</v>
      </c>
      <c r="AK192" s="87">
        <v>1</v>
      </c>
      <c r="BB192" s="206" t="s">
        <v>93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289</v>
      </c>
      <c r="B193" s="63" t="s">
        <v>290</v>
      </c>
      <c r="C193" s="36">
        <v>4301135696</v>
      </c>
      <c r="D193" s="374">
        <v>4620207490235</v>
      </c>
      <c r="E193" s="374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94</v>
      </c>
      <c r="L193" s="37" t="s">
        <v>86</v>
      </c>
      <c r="M193" s="38" t="s">
        <v>84</v>
      </c>
      <c r="N193" s="38"/>
      <c r="O193" s="37">
        <v>180</v>
      </c>
      <c r="P193" s="44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76"/>
      <c r="R193" s="376"/>
      <c r="S193" s="376"/>
      <c r="T193" s="37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7" t="s">
        <v>291</v>
      </c>
      <c r="AG193" s="81"/>
      <c r="AJ193" s="87" t="s">
        <v>87</v>
      </c>
      <c r="AK193" s="87">
        <v>1</v>
      </c>
      <c r="BB193" s="208" t="s">
        <v>93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292</v>
      </c>
      <c r="B194" s="63" t="s">
        <v>293</v>
      </c>
      <c r="C194" s="36">
        <v>4301135697</v>
      </c>
      <c r="D194" s="374">
        <v>4620207490259</v>
      </c>
      <c r="E194" s="374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94</v>
      </c>
      <c r="L194" s="37" t="s">
        <v>86</v>
      </c>
      <c r="M194" s="38" t="s">
        <v>84</v>
      </c>
      <c r="N194" s="38"/>
      <c r="O194" s="37">
        <v>180</v>
      </c>
      <c r="P194" s="44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76"/>
      <c r="R194" s="376"/>
      <c r="S194" s="376"/>
      <c r="T194" s="37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09" t="s">
        <v>288</v>
      </c>
      <c r="AG194" s="81"/>
      <c r="AJ194" s="87" t="s">
        <v>87</v>
      </c>
      <c r="AK194" s="87">
        <v>1</v>
      </c>
      <c r="BB194" s="210" t="s">
        <v>93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294</v>
      </c>
      <c r="B195" s="63" t="s">
        <v>295</v>
      </c>
      <c r="C195" s="36">
        <v>4301135681</v>
      </c>
      <c r="D195" s="374">
        <v>4620207490143</v>
      </c>
      <c r="E195" s="374"/>
      <c r="F195" s="62">
        <v>0.22</v>
      </c>
      <c r="G195" s="37">
        <v>12</v>
      </c>
      <c r="H195" s="62">
        <v>2.64</v>
      </c>
      <c r="I195" s="62">
        <v>3.3435999999999999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44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376"/>
      <c r="R195" s="376"/>
      <c r="S195" s="376"/>
      <c r="T195" s="37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1" t="s">
        <v>296</v>
      </c>
      <c r="AG195" s="81"/>
      <c r="AJ195" s="87" t="s">
        <v>87</v>
      </c>
      <c r="AK195" s="87">
        <v>1</v>
      </c>
      <c r="BB195" s="212" t="s">
        <v>93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381"/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2"/>
      <c r="P196" s="378" t="s">
        <v>40</v>
      </c>
      <c r="Q196" s="379"/>
      <c r="R196" s="379"/>
      <c r="S196" s="379"/>
      <c r="T196" s="379"/>
      <c r="U196" s="379"/>
      <c r="V196" s="380"/>
      <c r="W196" s="42" t="s">
        <v>39</v>
      </c>
      <c r="X196" s="43">
        <f>IFERROR(SUM(X192:X195),"0")</f>
        <v>0</v>
      </c>
      <c r="Y196" s="43">
        <f>IFERROR(SUM(Y192:Y195),"0")</f>
        <v>0</v>
      </c>
      <c r="Z196" s="43">
        <f>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381"/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2"/>
      <c r="P197" s="378" t="s">
        <v>40</v>
      </c>
      <c r="Q197" s="379"/>
      <c r="R197" s="379"/>
      <c r="S197" s="379"/>
      <c r="T197" s="379"/>
      <c r="U197" s="379"/>
      <c r="V197" s="380"/>
      <c r="W197" s="42" t="s">
        <v>0</v>
      </c>
      <c r="X197" s="43">
        <f>IFERROR(SUMPRODUCT(X192:X195*H192:H195),"0")</f>
        <v>0</v>
      </c>
      <c r="Y197" s="43">
        <f>IFERROR(SUMPRODUCT(Y192:Y195*H192:H195),"0")</f>
        <v>0</v>
      </c>
      <c r="Z197" s="42"/>
      <c r="AA197" s="67"/>
      <c r="AB197" s="67"/>
      <c r="AC197" s="67"/>
    </row>
    <row r="198" spans="1:68" ht="16.5" customHeight="1" x14ac:dyDescent="0.25">
      <c r="A198" s="372" t="s">
        <v>297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72"/>
      <c r="AA198" s="65"/>
      <c r="AB198" s="65"/>
      <c r="AC198" s="82"/>
    </row>
    <row r="199" spans="1:68" ht="14.25" customHeight="1" x14ac:dyDescent="0.25">
      <c r="A199" s="373" t="s">
        <v>80</v>
      </c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373"/>
      <c r="Z199" s="373"/>
      <c r="AA199" s="66"/>
      <c r="AB199" s="66"/>
      <c r="AC199" s="83"/>
    </row>
    <row r="200" spans="1:68" ht="16.5" customHeight="1" x14ac:dyDescent="0.25">
      <c r="A200" s="63" t="s">
        <v>298</v>
      </c>
      <c r="B200" s="63" t="s">
        <v>299</v>
      </c>
      <c r="C200" s="36">
        <v>4301070948</v>
      </c>
      <c r="D200" s="374">
        <v>4607111037022</v>
      </c>
      <c r="E200" s="374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4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376"/>
      <c r="R200" s="376"/>
      <c r="S200" s="376"/>
      <c r="T200" s="37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300</v>
      </c>
      <c r="AG200" s="81"/>
      <c r="AJ200" s="87" t="s">
        <v>87</v>
      </c>
      <c r="AK200" s="87">
        <v>1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4301070990</v>
      </c>
      <c r="D201" s="374">
        <v>4607111038494</v>
      </c>
      <c r="E201" s="374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4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376"/>
      <c r="R201" s="376"/>
      <c r="S201" s="376"/>
      <c r="T201" s="37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87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4301070966</v>
      </c>
      <c r="D202" s="374">
        <v>4607111038135</v>
      </c>
      <c r="E202" s="374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376"/>
      <c r="R202" s="376"/>
      <c r="S202" s="376"/>
      <c r="T202" s="37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306</v>
      </c>
      <c r="AG202" s="81"/>
      <c r="AJ202" s="87" t="s">
        <v>87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81"/>
      <c r="B203" s="381"/>
      <c r="C203" s="381"/>
      <c r="D203" s="381"/>
      <c r="E203" s="381"/>
      <c r="F203" s="381"/>
      <c r="G203" s="381"/>
      <c r="H203" s="381"/>
      <c r="I203" s="381"/>
      <c r="J203" s="381"/>
      <c r="K203" s="381"/>
      <c r="L203" s="381"/>
      <c r="M203" s="381"/>
      <c r="N203" s="381"/>
      <c r="O203" s="382"/>
      <c r="P203" s="378" t="s">
        <v>40</v>
      </c>
      <c r="Q203" s="379"/>
      <c r="R203" s="379"/>
      <c r="S203" s="379"/>
      <c r="T203" s="379"/>
      <c r="U203" s="379"/>
      <c r="V203" s="380"/>
      <c r="W203" s="42" t="s">
        <v>39</v>
      </c>
      <c r="X203" s="43">
        <f>IFERROR(SUM(X200:X202),"0")</f>
        <v>0</v>
      </c>
      <c r="Y203" s="43">
        <f>IFERROR(SUM(Y200:Y202),"0")</f>
        <v>0</v>
      </c>
      <c r="Z203" s="43">
        <f>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381"/>
      <c r="B204" s="381"/>
      <c r="C204" s="381"/>
      <c r="D204" s="381"/>
      <c r="E204" s="381"/>
      <c r="F204" s="381"/>
      <c r="G204" s="381"/>
      <c r="H204" s="381"/>
      <c r="I204" s="381"/>
      <c r="J204" s="381"/>
      <c r="K204" s="381"/>
      <c r="L204" s="381"/>
      <c r="M204" s="381"/>
      <c r="N204" s="381"/>
      <c r="O204" s="382"/>
      <c r="P204" s="378" t="s">
        <v>40</v>
      </c>
      <c r="Q204" s="379"/>
      <c r="R204" s="379"/>
      <c r="S204" s="379"/>
      <c r="T204" s="379"/>
      <c r="U204" s="379"/>
      <c r="V204" s="380"/>
      <c r="W204" s="42" t="s">
        <v>0</v>
      </c>
      <c r="X204" s="43">
        <f>IFERROR(SUMPRODUCT(X200:X202*H200:H202),"0")</f>
        <v>0</v>
      </c>
      <c r="Y204" s="43">
        <f>IFERROR(SUMPRODUCT(Y200:Y202*H200:H202),"0")</f>
        <v>0</v>
      </c>
      <c r="Z204" s="42"/>
      <c r="AA204" s="67"/>
      <c r="AB204" s="67"/>
      <c r="AC204" s="67"/>
    </row>
    <row r="205" spans="1:68" ht="16.5" customHeight="1" x14ac:dyDescent="0.25">
      <c r="A205" s="372" t="s">
        <v>307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72"/>
      <c r="AA205" s="65"/>
      <c r="AB205" s="65"/>
      <c r="AC205" s="82"/>
    </row>
    <row r="206" spans="1:68" ht="14.25" customHeight="1" x14ac:dyDescent="0.25">
      <c r="A206" s="373" t="s">
        <v>80</v>
      </c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373"/>
      <c r="Z206" s="373"/>
      <c r="AA206" s="66"/>
      <c r="AB206" s="66"/>
      <c r="AC206" s="83"/>
    </row>
    <row r="207" spans="1:68" ht="27" customHeight="1" x14ac:dyDescent="0.25">
      <c r="A207" s="63" t="s">
        <v>308</v>
      </c>
      <c r="B207" s="63" t="s">
        <v>309</v>
      </c>
      <c r="C207" s="36">
        <v>4301070996</v>
      </c>
      <c r="D207" s="374">
        <v>4607111038654</v>
      </c>
      <c r="E207" s="374"/>
      <c r="F207" s="62">
        <v>0.4</v>
      </c>
      <c r="G207" s="37">
        <v>16</v>
      </c>
      <c r="H207" s="62">
        <v>6.4</v>
      </c>
      <c r="I207" s="62">
        <v>6.63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376"/>
      <c r="R207" s="376"/>
      <c r="S207" s="376"/>
      <c r="T207" s="37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310</v>
      </c>
      <c r="AG207" s="81"/>
      <c r="AJ207" s="87" t="s">
        <v>87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81"/>
      <c r="B208" s="381"/>
      <c r="C208" s="381"/>
      <c r="D208" s="381"/>
      <c r="E208" s="381"/>
      <c r="F208" s="381"/>
      <c r="G208" s="381"/>
      <c r="H208" s="381"/>
      <c r="I208" s="381"/>
      <c r="J208" s="381"/>
      <c r="K208" s="381"/>
      <c r="L208" s="381"/>
      <c r="M208" s="381"/>
      <c r="N208" s="381"/>
      <c r="O208" s="382"/>
      <c r="P208" s="378" t="s">
        <v>40</v>
      </c>
      <c r="Q208" s="379"/>
      <c r="R208" s="379"/>
      <c r="S208" s="379"/>
      <c r="T208" s="379"/>
      <c r="U208" s="379"/>
      <c r="V208" s="380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81"/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2"/>
      <c r="P209" s="378" t="s">
        <v>40</v>
      </c>
      <c r="Q209" s="379"/>
      <c r="R209" s="379"/>
      <c r="S209" s="379"/>
      <c r="T209" s="379"/>
      <c r="U209" s="379"/>
      <c r="V209" s="380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6.5" customHeight="1" x14ac:dyDescent="0.25">
      <c r="A210" s="372" t="s">
        <v>311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372"/>
      <c r="Y210" s="372"/>
      <c r="Z210" s="372"/>
      <c r="AA210" s="65"/>
      <c r="AB210" s="65"/>
      <c r="AC210" s="82"/>
    </row>
    <row r="211" spans="1:68" ht="14.25" customHeight="1" x14ac:dyDescent="0.25">
      <c r="A211" s="373" t="s">
        <v>80</v>
      </c>
      <c r="B211" s="373"/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  <c r="X211" s="373"/>
      <c r="Y211" s="373"/>
      <c r="Z211" s="373"/>
      <c r="AA211" s="66"/>
      <c r="AB211" s="66"/>
      <c r="AC211" s="83"/>
    </row>
    <row r="212" spans="1:68" ht="27" customHeight="1" x14ac:dyDescent="0.25">
      <c r="A212" s="63" t="s">
        <v>312</v>
      </c>
      <c r="B212" s="63" t="s">
        <v>313</v>
      </c>
      <c r="C212" s="36">
        <v>4301070917</v>
      </c>
      <c r="D212" s="374">
        <v>4607111035912</v>
      </c>
      <c r="E212" s="374"/>
      <c r="F212" s="62">
        <v>0.43</v>
      </c>
      <c r="G212" s="37">
        <v>16</v>
      </c>
      <c r="H212" s="62">
        <v>6.88</v>
      </c>
      <c r="I212" s="62">
        <v>7.19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76"/>
      <c r="R212" s="376"/>
      <c r="S212" s="376"/>
      <c r="T212" s="37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1" t="s">
        <v>314</v>
      </c>
      <c r="AG212" s="81"/>
      <c r="AJ212" s="87" t="s">
        <v>87</v>
      </c>
      <c r="AK212" s="87">
        <v>1</v>
      </c>
      <c r="BB212" s="22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315</v>
      </c>
      <c r="B213" s="63" t="s">
        <v>316</v>
      </c>
      <c r="C213" s="36">
        <v>4301070920</v>
      </c>
      <c r="D213" s="374">
        <v>4607111035929</v>
      </c>
      <c r="E213" s="374"/>
      <c r="F213" s="62">
        <v>0.9</v>
      </c>
      <c r="G213" s="37">
        <v>8</v>
      </c>
      <c r="H213" s="62">
        <v>7.2</v>
      </c>
      <c r="I213" s="62">
        <v>7.47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76"/>
      <c r="R213" s="376"/>
      <c r="S213" s="376"/>
      <c r="T213" s="37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23" t="s">
        <v>314</v>
      </c>
      <c r="AG213" s="81"/>
      <c r="AJ213" s="87" t="s">
        <v>87</v>
      </c>
      <c r="AK213" s="87">
        <v>1</v>
      </c>
      <c r="BB213" s="22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317</v>
      </c>
      <c r="B214" s="63" t="s">
        <v>318</v>
      </c>
      <c r="C214" s="36">
        <v>4301070915</v>
      </c>
      <c r="D214" s="374">
        <v>4607111035882</v>
      </c>
      <c r="E214" s="374"/>
      <c r="F214" s="62">
        <v>0.43</v>
      </c>
      <c r="G214" s="37">
        <v>16</v>
      </c>
      <c r="H214" s="62">
        <v>6.88</v>
      </c>
      <c r="I214" s="62">
        <v>7.19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376"/>
      <c r="R214" s="376"/>
      <c r="S214" s="376"/>
      <c r="T214" s="377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5" t="s">
        <v>319</v>
      </c>
      <c r="AG214" s="81"/>
      <c r="AJ214" s="87" t="s">
        <v>87</v>
      </c>
      <c r="AK214" s="87">
        <v>1</v>
      </c>
      <c r="BB214" s="226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320</v>
      </c>
      <c r="B215" s="63" t="s">
        <v>321</v>
      </c>
      <c r="C215" s="36">
        <v>4301070921</v>
      </c>
      <c r="D215" s="374">
        <v>4607111035905</v>
      </c>
      <c r="E215" s="374"/>
      <c r="F215" s="62">
        <v>0.9</v>
      </c>
      <c r="G215" s="37">
        <v>8</v>
      </c>
      <c r="H215" s="62">
        <v>7.2</v>
      </c>
      <c r="I215" s="62">
        <v>7.47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5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376"/>
      <c r="R215" s="376"/>
      <c r="S215" s="376"/>
      <c r="T215" s="377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319</v>
      </c>
      <c r="AG215" s="81"/>
      <c r="AJ215" s="87" t="s">
        <v>87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82"/>
      <c r="P216" s="378" t="s">
        <v>40</v>
      </c>
      <c r="Q216" s="379"/>
      <c r="R216" s="379"/>
      <c r="S216" s="379"/>
      <c r="T216" s="379"/>
      <c r="U216" s="379"/>
      <c r="V216" s="380"/>
      <c r="W216" s="42" t="s">
        <v>39</v>
      </c>
      <c r="X216" s="43">
        <f>IFERROR(SUM(X212:X215),"0")</f>
        <v>0</v>
      </c>
      <c r="Y216" s="43">
        <f>IFERROR(SUM(Y212:Y215),"0")</f>
        <v>0</v>
      </c>
      <c r="Z216" s="43">
        <f>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2"/>
      <c r="P217" s="378" t="s">
        <v>40</v>
      </c>
      <c r="Q217" s="379"/>
      <c r="R217" s="379"/>
      <c r="S217" s="379"/>
      <c r="T217" s="379"/>
      <c r="U217" s="379"/>
      <c r="V217" s="380"/>
      <c r="W217" s="42" t="s">
        <v>0</v>
      </c>
      <c r="X217" s="43">
        <f>IFERROR(SUMPRODUCT(X212:X215*H212:H215),"0")</f>
        <v>0</v>
      </c>
      <c r="Y217" s="43">
        <f>IFERROR(SUMPRODUCT(Y212:Y215*H212:H215),"0")</f>
        <v>0</v>
      </c>
      <c r="Z217" s="42"/>
      <c r="AA217" s="67"/>
      <c r="AB217" s="67"/>
      <c r="AC217" s="67"/>
    </row>
    <row r="218" spans="1:68" ht="16.5" customHeight="1" x14ac:dyDescent="0.25">
      <c r="A218" s="372" t="s">
        <v>322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372"/>
      <c r="Y218" s="372"/>
      <c r="Z218" s="372"/>
      <c r="AA218" s="65"/>
      <c r="AB218" s="65"/>
      <c r="AC218" s="82"/>
    </row>
    <row r="219" spans="1:68" ht="14.25" customHeight="1" x14ac:dyDescent="0.25">
      <c r="A219" s="373" t="s">
        <v>80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373"/>
      <c r="Z219" s="373"/>
      <c r="AA219" s="66"/>
      <c r="AB219" s="66"/>
      <c r="AC219" s="83"/>
    </row>
    <row r="220" spans="1:68" ht="27" customHeight="1" x14ac:dyDescent="0.25">
      <c r="A220" s="63" t="s">
        <v>323</v>
      </c>
      <c r="B220" s="63" t="s">
        <v>324</v>
      </c>
      <c r="C220" s="36">
        <v>4301071097</v>
      </c>
      <c r="D220" s="374">
        <v>4620207491096</v>
      </c>
      <c r="E220" s="374"/>
      <c r="F220" s="62">
        <v>1</v>
      </c>
      <c r="G220" s="37">
        <v>5</v>
      </c>
      <c r="H220" s="62">
        <v>5</v>
      </c>
      <c r="I220" s="62">
        <v>5.23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452" t="s">
        <v>325</v>
      </c>
      <c r="Q220" s="376"/>
      <c r="R220" s="376"/>
      <c r="S220" s="376"/>
      <c r="T220" s="377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29" t="s">
        <v>326</v>
      </c>
      <c r="AG220" s="81"/>
      <c r="AJ220" s="87" t="s">
        <v>87</v>
      </c>
      <c r="AK220" s="87">
        <v>1</v>
      </c>
      <c r="BB220" s="23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2"/>
      <c r="P221" s="378" t="s">
        <v>40</v>
      </c>
      <c r="Q221" s="379"/>
      <c r="R221" s="379"/>
      <c r="S221" s="379"/>
      <c r="T221" s="379"/>
      <c r="U221" s="379"/>
      <c r="V221" s="380"/>
      <c r="W221" s="42" t="s">
        <v>39</v>
      </c>
      <c r="X221" s="43">
        <f>IFERROR(SUM(X220:X220),"0")</f>
        <v>0</v>
      </c>
      <c r="Y221" s="43">
        <f>IFERROR(SUM(Y220:Y220),"0")</f>
        <v>0</v>
      </c>
      <c r="Z221" s="43">
        <f>IFERROR(IF(Z220="",0,Z220),"0")</f>
        <v>0</v>
      </c>
      <c r="AA221" s="67"/>
      <c r="AB221" s="67"/>
      <c r="AC221" s="67"/>
    </row>
    <row r="222" spans="1:68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2"/>
      <c r="P222" s="378" t="s">
        <v>40</v>
      </c>
      <c r="Q222" s="379"/>
      <c r="R222" s="379"/>
      <c r="S222" s="379"/>
      <c r="T222" s="379"/>
      <c r="U222" s="379"/>
      <c r="V222" s="380"/>
      <c r="W222" s="42" t="s">
        <v>0</v>
      </c>
      <c r="X222" s="43">
        <f>IFERROR(SUMPRODUCT(X220:X220*H220:H220),"0")</f>
        <v>0</v>
      </c>
      <c r="Y222" s="43">
        <f>IFERROR(SUMPRODUCT(Y220:Y220*H220:H220),"0")</f>
        <v>0</v>
      </c>
      <c r="Z222" s="42"/>
      <c r="AA222" s="67"/>
      <c r="AB222" s="67"/>
      <c r="AC222" s="67"/>
    </row>
    <row r="223" spans="1:68" ht="16.5" customHeight="1" x14ac:dyDescent="0.25">
      <c r="A223" s="372" t="s">
        <v>327</v>
      </c>
      <c r="B223" s="372"/>
      <c r="C223" s="372"/>
      <c r="D223" s="372"/>
      <c r="E223" s="372"/>
      <c r="F223" s="372"/>
      <c r="G223" s="372"/>
      <c r="H223" s="372"/>
      <c r="I223" s="372"/>
      <c r="J223" s="372"/>
      <c r="K223" s="372"/>
      <c r="L223" s="372"/>
      <c r="M223" s="372"/>
      <c r="N223" s="372"/>
      <c r="O223" s="372"/>
      <c r="P223" s="372"/>
      <c r="Q223" s="372"/>
      <c r="R223" s="372"/>
      <c r="S223" s="372"/>
      <c r="T223" s="372"/>
      <c r="U223" s="372"/>
      <c r="V223" s="372"/>
      <c r="W223" s="372"/>
      <c r="X223" s="372"/>
      <c r="Y223" s="372"/>
      <c r="Z223" s="372"/>
      <c r="AA223" s="65"/>
      <c r="AB223" s="65"/>
      <c r="AC223" s="82"/>
    </row>
    <row r="224" spans="1:68" ht="14.25" customHeight="1" x14ac:dyDescent="0.25">
      <c r="A224" s="373" t="s">
        <v>80</v>
      </c>
      <c r="B224" s="373"/>
      <c r="C224" s="373"/>
      <c r="D224" s="373"/>
      <c r="E224" s="373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  <c r="X224" s="373"/>
      <c r="Y224" s="373"/>
      <c r="Z224" s="373"/>
      <c r="AA224" s="66"/>
      <c r="AB224" s="66"/>
      <c r="AC224" s="83"/>
    </row>
    <row r="225" spans="1:68" ht="27" customHeight="1" x14ac:dyDescent="0.25">
      <c r="A225" s="63" t="s">
        <v>328</v>
      </c>
      <c r="B225" s="63" t="s">
        <v>329</v>
      </c>
      <c r="C225" s="36">
        <v>4301071093</v>
      </c>
      <c r="D225" s="374">
        <v>4620207490709</v>
      </c>
      <c r="E225" s="374"/>
      <c r="F225" s="62">
        <v>0.65</v>
      </c>
      <c r="G225" s="37">
        <v>8</v>
      </c>
      <c r="H225" s="62">
        <v>5.2</v>
      </c>
      <c r="I225" s="62">
        <v>5.47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5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376"/>
      <c r="R225" s="376"/>
      <c r="S225" s="376"/>
      <c r="T225" s="37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330</v>
      </c>
      <c r="AG225" s="81"/>
      <c r="AJ225" s="87" t="s">
        <v>87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81"/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2"/>
      <c r="P226" s="378" t="s">
        <v>40</v>
      </c>
      <c r="Q226" s="379"/>
      <c r="R226" s="379"/>
      <c r="S226" s="379"/>
      <c r="T226" s="379"/>
      <c r="U226" s="379"/>
      <c r="V226" s="380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2"/>
      <c r="P227" s="378" t="s">
        <v>40</v>
      </c>
      <c r="Q227" s="379"/>
      <c r="R227" s="379"/>
      <c r="S227" s="379"/>
      <c r="T227" s="379"/>
      <c r="U227" s="379"/>
      <c r="V227" s="380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14.25" customHeight="1" x14ac:dyDescent="0.25">
      <c r="A228" s="373" t="s">
        <v>139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66"/>
      <c r="AB228" s="66"/>
      <c r="AC228" s="83"/>
    </row>
    <row r="229" spans="1:68" ht="27" customHeight="1" x14ac:dyDescent="0.25">
      <c r="A229" s="63" t="s">
        <v>331</v>
      </c>
      <c r="B229" s="63" t="s">
        <v>332</v>
      </c>
      <c r="C229" s="36">
        <v>4301135692</v>
      </c>
      <c r="D229" s="374">
        <v>4620207490570</v>
      </c>
      <c r="E229" s="374"/>
      <c r="F229" s="62">
        <v>0.2</v>
      </c>
      <c r="G229" s="37">
        <v>12</v>
      </c>
      <c r="H229" s="62">
        <v>2.4</v>
      </c>
      <c r="I229" s="62">
        <v>3.1036000000000001</v>
      </c>
      <c r="J229" s="37">
        <v>70</v>
      </c>
      <c r="K229" s="37" t="s">
        <v>94</v>
      </c>
      <c r="L229" s="37" t="s">
        <v>86</v>
      </c>
      <c r="M229" s="38" t="s">
        <v>84</v>
      </c>
      <c r="N229" s="38"/>
      <c r="O229" s="37">
        <v>180</v>
      </c>
      <c r="P229" s="45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376"/>
      <c r="R229" s="376"/>
      <c r="S229" s="376"/>
      <c r="T229" s="37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IFERROR(IF(X229="","",X229*0.01788),"")</f>
        <v>0</v>
      </c>
      <c r="AA229" s="68" t="s">
        <v>46</v>
      </c>
      <c r="AB229" s="69" t="s">
        <v>46</v>
      </c>
      <c r="AC229" s="233" t="s">
        <v>333</v>
      </c>
      <c r="AG229" s="81"/>
      <c r="AJ229" s="87" t="s">
        <v>87</v>
      </c>
      <c r="AK229" s="87">
        <v>1</v>
      </c>
      <c r="BB229" s="234" t="s">
        <v>93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334</v>
      </c>
      <c r="B230" s="63" t="s">
        <v>335</v>
      </c>
      <c r="C230" s="36">
        <v>4301135691</v>
      </c>
      <c r="D230" s="374">
        <v>4620207490549</v>
      </c>
      <c r="E230" s="374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94</v>
      </c>
      <c r="L230" s="37" t="s">
        <v>86</v>
      </c>
      <c r="M230" s="38" t="s">
        <v>84</v>
      </c>
      <c r="N230" s="38"/>
      <c r="O230" s="37">
        <v>180</v>
      </c>
      <c r="P230" s="45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376"/>
      <c r="R230" s="376"/>
      <c r="S230" s="376"/>
      <c r="T230" s="37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35" t="s">
        <v>333</v>
      </c>
      <c r="AG230" s="81"/>
      <c r="AJ230" s="87" t="s">
        <v>87</v>
      </c>
      <c r="AK230" s="87">
        <v>1</v>
      </c>
      <c r="BB230" s="236" t="s">
        <v>93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336</v>
      </c>
      <c r="B231" s="63" t="s">
        <v>337</v>
      </c>
      <c r="C231" s="36">
        <v>4301135694</v>
      </c>
      <c r="D231" s="374">
        <v>4620207490501</v>
      </c>
      <c r="E231" s="374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94</v>
      </c>
      <c r="L231" s="37" t="s">
        <v>86</v>
      </c>
      <c r="M231" s="38" t="s">
        <v>84</v>
      </c>
      <c r="N231" s="38"/>
      <c r="O231" s="37">
        <v>180</v>
      </c>
      <c r="P231" s="4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376"/>
      <c r="R231" s="376"/>
      <c r="S231" s="376"/>
      <c r="T231" s="37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7" t="s">
        <v>333</v>
      </c>
      <c r="AG231" s="81"/>
      <c r="AJ231" s="87" t="s">
        <v>87</v>
      </c>
      <c r="AK231" s="87">
        <v>1</v>
      </c>
      <c r="BB231" s="238" t="s">
        <v>93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81"/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2"/>
      <c r="P232" s="378" t="s">
        <v>40</v>
      </c>
      <c r="Q232" s="379"/>
      <c r="R232" s="379"/>
      <c r="S232" s="379"/>
      <c r="T232" s="379"/>
      <c r="U232" s="379"/>
      <c r="V232" s="380"/>
      <c r="W232" s="42" t="s">
        <v>39</v>
      </c>
      <c r="X232" s="43">
        <f>IFERROR(SUM(X229:X231),"0")</f>
        <v>0</v>
      </c>
      <c r="Y232" s="43">
        <f>IFERROR(SUM(Y229:Y231),"0")</f>
        <v>0</v>
      </c>
      <c r="Z232" s="43">
        <f>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381"/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2"/>
      <c r="P233" s="378" t="s">
        <v>40</v>
      </c>
      <c r="Q233" s="379"/>
      <c r="R233" s="379"/>
      <c r="S233" s="379"/>
      <c r="T233" s="379"/>
      <c r="U233" s="379"/>
      <c r="V233" s="380"/>
      <c r="W233" s="42" t="s">
        <v>0</v>
      </c>
      <c r="X233" s="43">
        <f>IFERROR(SUMPRODUCT(X229:X231*H229:H231),"0")</f>
        <v>0</v>
      </c>
      <c r="Y233" s="43">
        <f>IFERROR(SUMPRODUCT(Y229:Y231*H229:H231),"0")</f>
        <v>0</v>
      </c>
      <c r="Z233" s="42"/>
      <c r="AA233" s="67"/>
      <c r="AB233" s="67"/>
      <c r="AC233" s="67"/>
    </row>
    <row r="234" spans="1:68" ht="16.5" customHeight="1" x14ac:dyDescent="0.25">
      <c r="A234" s="372" t="s">
        <v>338</v>
      </c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2"/>
      <c r="P234" s="372"/>
      <c r="Q234" s="372"/>
      <c r="R234" s="372"/>
      <c r="S234" s="372"/>
      <c r="T234" s="372"/>
      <c r="U234" s="372"/>
      <c r="V234" s="372"/>
      <c r="W234" s="372"/>
      <c r="X234" s="372"/>
      <c r="Y234" s="372"/>
      <c r="Z234" s="372"/>
      <c r="AA234" s="65"/>
      <c r="AB234" s="65"/>
      <c r="AC234" s="82"/>
    </row>
    <row r="235" spans="1:68" ht="14.25" customHeight="1" x14ac:dyDescent="0.25">
      <c r="A235" s="373" t="s">
        <v>80</v>
      </c>
      <c r="B235" s="373"/>
      <c r="C235" s="373"/>
      <c r="D235" s="373"/>
      <c r="E235" s="373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  <c r="X235" s="373"/>
      <c r="Y235" s="373"/>
      <c r="Z235" s="373"/>
      <c r="AA235" s="66"/>
      <c r="AB235" s="66"/>
      <c r="AC235" s="83"/>
    </row>
    <row r="236" spans="1:68" ht="16.5" customHeight="1" x14ac:dyDescent="0.25">
      <c r="A236" s="63" t="s">
        <v>339</v>
      </c>
      <c r="B236" s="63" t="s">
        <v>340</v>
      </c>
      <c r="C236" s="36">
        <v>4301071063</v>
      </c>
      <c r="D236" s="374">
        <v>4607111039019</v>
      </c>
      <c r="E236" s="374"/>
      <c r="F236" s="62">
        <v>0.43</v>
      </c>
      <c r="G236" s="37">
        <v>16</v>
      </c>
      <c r="H236" s="62">
        <v>6.88</v>
      </c>
      <c r="I236" s="62">
        <v>7.2060000000000004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45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376"/>
      <c r="R236" s="376"/>
      <c r="S236" s="376"/>
      <c r="T236" s="37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39" t="s">
        <v>341</v>
      </c>
      <c r="AG236" s="81"/>
      <c r="AJ236" s="87" t="s">
        <v>87</v>
      </c>
      <c r="AK236" s="87">
        <v>1</v>
      </c>
      <c r="BB236" s="240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16.5" customHeight="1" x14ac:dyDescent="0.25">
      <c r="A237" s="63" t="s">
        <v>342</v>
      </c>
      <c r="B237" s="63" t="s">
        <v>343</v>
      </c>
      <c r="C237" s="36">
        <v>4301071000</v>
      </c>
      <c r="D237" s="374">
        <v>4607111038708</v>
      </c>
      <c r="E237" s="374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376"/>
      <c r="R237" s="376"/>
      <c r="S237" s="376"/>
      <c r="T237" s="37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41" t="s">
        <v>341</v>
      </c>
      <c r="AG237" s="81"/>
      <c r="AJ237" s="87" t="s">
        <v>87</v>
      </c>
      <c r="AK237" s="87">
        <v>1</v>
      </c>
      <c r="BB237" s="242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82"/>
      <c r="P238" s="378" t="s">
        <v>40</v>
      </c>
      <c r="Q238" s="379"/>
      <c r="R238" s="379"/>
      <c r="S238" s="379"/>
      <c r="T238" s="379"/>
      <c r="U238" s="379"/>
      <c r="V238" s="380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2"/>
      <c r="P239" s="378" t="s">
        <v>40</v>
      </c>
      <c r="Q239" s="379"/>
      <c r="R239" s="379"/>
      <c r="S239" s="379"/>
      <c r="T239" s="379"/>
      <c r="U239" s="379"/>
      <c r="V239" s="380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27.75" customHeight="1" x14ac:dyDescent="0.2">
      <c r="A240" s="371" t="s">
        <v>344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371"/>
      <c r="Z240" s="371"/>
      <c r="AA240" s="54"/>
      <c r="AB240" s="54"/>
      <c r="AC240" s="54"/>
    </row>
    <row r="241" spans="1:68" ht="16.5" customHeight="1" x14ac:dyDescent="0.25">
      <c r="A241" s="372" t="s">
        <v>345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372"/>
      <c r="Y241" s="372"/>
      <c r="Z241" s="372"/>
      <c r="AA241" s="65"/>
      <c r="AB241" s="65"/>
      <c r="AC241" s="82"/>
    </row>
    <row r="242" spans="1:68" ht="14.25" customHeight="1" x14ac:dyDescent="0.25">
      <c r="A242" s="373" t="s">
        <v>80</v>
      </c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66"/>
      <c r="AB242" s="66"/>
      <c r="AC242" s="83"/>
    </row>
    <row r="243" spans="1:68" ht="27" customHeight="1" x14ac:dyDescent="0.25">
      <c r="A243" s="63" t="s">
        <v>346</v>
      </c>
      <c r="B243" s="63" t="s">
        <v>347</v>
      </c>
      <c r="C243" s="36">
        <v>4301071036</v>
      </c>
      <c r="D243" s="374">
        <v>4607111036162</v>
      </c>
      <c r="E243" s="374"/>
      <c r="F243" s="62">
        <v>0.8</v>
      </c>
      <c r="G243" s="37">
        <v>8</v>
      </c>
      <c r="H243" s="62">
        <v>6.4</v>
      </c>
      <c r="I243" s="62">
        <v>6.6811999999999996</v>
      </c>
      <c r="J243" s="37">
        <v>84</v>
      </c>
      <c r="K243" s="37" t="s">
        <v>85</v>
      </c>
      <c r="L243" s="37" t="s">
        <v>86</v>
      </c>
      <c r="M243" s="38" t="s">
        <v>84</v>
      </c>
      <c r="N243" s="38"/>
      <c r="O243" s="37">
        <v>90</v>
      </c>
      <c r="P243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376"/>
      <c r="R243" s="376"/>
      <c r="S243" s="376"/>
      <c r="T243" s="377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43" t="s">
        <v>348</v>
      </c>
      <c r="AG243" s="81"/>
      <c r="AJ243" s="87" t="s">
        <v>87</v>
      </c>
      <c r="AK243" s="87">
        <v>1</v>
      </c>
      <c r="BB243" s="24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1"/>
      <c r="M244" s="381"/>
      <c r="N244" s="381"/>
      <c r="O244" s="382"/>
      <c r="P244" s="378" t="s">
        <v>40</v>
      </c>
      <c r="Q244" s="379"/>
      <c r="R244" s="379"/>
      <c r="S244" s="379"/>
      <c r="T244" s="379"/>
      <c r="U244" s="379"/>
      <c r="V244" s="380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381"/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2"/>
      <c r="P245" s="378" t="s">
        <v>40</v>
      </c>
      <c r="Q245" s="379"/>
      <c r="R245" s="379"/>
      <c r="S245" s="379"/>
      <c r="T245" s="379"/>
      <c r="U245" s="379"/>
      <c r="V245" s="380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27.75" customHeight="1" x14ac:dyDescent="0.2">
      <c r="A246" s="371" t="s">
        <v>349</v>
      </c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  <c r="X246" s="371"/>
      <c r="Y246" s="371"/>
      <c r="Z246" s="371"/>
      <c r="AA246" s="54"/>
      <c r="AB246" s="54"/>
      <c r="AC246" s="54"/>
    </row>
    <row r="247" spans="1:68" ht="16.5" customHeight="1" x14ac:dyDescent="0.25">
      <c r="A247" s="372" t="s">
        <v>350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372"/>
      <c r="Z247" s="372"/>
      <c r="AA247" s="65"/>
      <c r="AB247" s="65"/>
      <c r="AC247" s="82"/>
    </row>
    <row r="248" spans="1:68" ht="14.25" customHeight="1" x14ac:dyDescent="0.25">
      <c r="A248" s="373" t="s">
        <v>80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373"/>
      <c r="Z248" s="373"/>
      <c r="AA248" s="66"/>
      <c r="AB248" s="66"/>
      <c r="AC248" s="83"/>
    </row>
    <row r="249" spans="1:68" ht="27" customHeight="1" x14ac:dyDescent="0.25">
      <c r="A249" s="63" t="s">
        <v>351</v>
      </c>
      <c r="B249" s="63" t="s">
        <v>352</v>
      </c>
      <c r="C249" s="36">
        <v>4301071029</v>
      </c>
      <c r="D249" s="374">
        <v>4607111035899</v>
      </c>
      <c r="E249" s="374"/>
      <c r="F249" s="62">
        <v>1</v>
      </c>
      <c r="G249" s="37">
        <v>5</v>
      </c>
      <c r="H249" s="62">
        <v>5</v>
      </c>
      <c r="I249" s="62">
        <v>5.2619999999999996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376"/>
      <c r="R249" s="376"/>
      <c r="S249" s="376"/>
      <c r="T249" s="377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5" t="s">
        <v>253</v>
      </c>
      <c r="AG249" s="81"/>
      <c r="AJ249" s="87" t="s">
        <v>87</v>
      </c>
      <c r="AK249" s="87">
        <v>1</v>
      </c>
      <c r="BB249" s="24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353</v>
      </c>
      <c r="B250" s="63" t="s">
        <v>354</v>
      </c>
      <c r="C250" s="36">
        <v>4301070991</v>
      </c>
      <c r="D250" s="374">
        <v>4607111038180</v>
      </c>
      <c r="E250" s="374"/>
      <c r="F250" s="62">
        <v>0.4</v>
      </c>
      <c r="G250" s="37">
        <v>16</v>
      </c>
      <c r="H250" s="62">
        <v>6.4</v>
      </c>
      <c r="I250" s="62">
        <v>6.71</v>
      </c>
      <c r="J250" s="37">
        <v>84</v>
      </c>
      <c r="K250" s="37" t="s">
        <v>85</v>
      </c>
      <c r="L250" s="37" t="s">
        <v>86</v>
      </c>
      <c r="M250" s="38" t="s">
        <v>84</v>
      </c>
      <c r="N250" s="38"/>
      <c r="O250" s="37">
        <v>180</v>
      </c>
      <c r="P250" s="4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76"/>
      <c r="R250" s="376"/>
      <c r="S250" s="376"/>
      <c r="T250" s="377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47" t="s">
        <v>355</v>
      </c>
      <c r="AG250" s="81"/>
      <c r="AJ250" s="87" t="s">
        <v>87</v>
      </c>
      <c r="AK250" s="87">
        <v>1</v>
      </c>
      <c r="BB250" s="248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2"/>
      <c r="P251" s="378" t="s">
        <v>40</v>
      </c>
      <c r="Q251" s="379"/>
      <c r="R251" s="379"/>
      <c r="S251" s="379"/>
      <c r="T251" s="379"/>
      <c r="U251" s="379"/>
      <c r="V251" s="380"/>
      <c r="W251" s="42" t="s">
        <v>39</v>
      </c>
      <c r="X251" s="43">
        <f>IFERROR(SUM(X249:X250),"0")</f>
        <v>0</v>
      </c>
      <c r="Y251" s="43">
        <f>IFERROR(SUM(Y249:Y250),"0")</f>
        <v>0</v>
      </c>
      <c r="Z251" s="43">
        <f>IFERROR(IF(Z249="",0,Z249),"0")+IFERROR(IF(Z250="",0,Z250),"0")</f>
        <v>0</v>
      </c>
      <c r="AA251" s="67"/>
      <c r="AB251" s="67"/>
      <c r="AC251" s="67"/>
    </row>
    <row r="252" spans="1:68" x14ac:dyDescent="0.2">
      <c r="A252" s="381"/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2"/>
      <c r="P252" s="378" t="s">
        <v>40</v>
      </c>
      <c r="Q252" s="379"/>
      <c r="R252" s="379"/>
      <c r="S252" s="379"/>
      <c r="T252" s="379"/>
      <c r="U252" s="379"/>
      <c r="V252" s="380"/>
      <c r="W252" s="42" t="s">
        <v>0</v>
      </c>
      <c r="X252" s="43">
        <f>IFERROR(SUMPRODUCT(X249:X250*H249:H250),"0")</f>
        <v>0</v>
      </c>
      <c r="Y252" s="43">
        <f>IFERROR(SUMPRODUCT(Y249:Y250*H249:H250),"0")</f>
        <v>0</v>
      </c>
      <c r="Z252" s="42"/>
      <c r="AA252" s="67"/>
      <c r="AB252" s="67"/>
      <c r="AC252" s="67"/>
    </row>
    <row r="253" spans="1:68" ht="27.75" customHeight="1" x14ac:dyDescent="0.2">
      <c r="A253" s="371" t="s">
        <v>356</v>
      </c>
      <c r="B253" s="371"/>
      <c r="C253" s="371"/>
      <c r="D253" s="371"/>
      <c r="E253" s="371"/>
      <c r="F253" s="371"/>
      <c r="G253" s="371"/>
      <c r="H253" s="371"/>
      <c r="I253" s="371"/>
      <c r="J253" s="371"/>
      <c r="K253" s="371"/>
      <c r="L253" s="371"/>
      <c r="M253" s="371"/>
      <c r="N253" s="371"/>
      <c r="O253" s="371"/>
      <c r="P253" s="371"/>
      <c r="Q253" s="371"/>
      <c r="R253" s="371"/>
      <c r="S253" s="371"/>
      <c r="T253" s="371"/>
      <c r="U253" s="371"/>
      <c r="V253" s="371"/>
      <c r="W253" s="371"/>
      <c r="X253" s="371"/>
      <c r="Y253" s="371"/>
      <c r="Z253" s="371"/>
      <c r="AA253" s="54"/>
      <c r="AB253" s="54"/>
      <c r="AC253" s="54"/>
    </row>
    <row r="254" spans="1:68" ht="16.5" customHeight="1" x14ac:dyDescent="0.25">
      <c r="A254" s="372" t="s">
        <v>357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72"/>
      <c r="AA254" s="65"/>
      <c r="AB254" s="65"/>
      <c r="AC254" s="82"/>
    </row>
    <row r="255" spans="1:68" ht="14.25" customHeight="1" x14ac:dyDescent="0.25">
      <c r="A255" s="373" t="s">
        <v>358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373"/>
      <c r="Z255" s="373"/>
      <c r="AA255" s="66"/>
      <c r="AB255" s="66"/>
      <c r="AC255" s="83"/>
    </row>
    <row r="256" spans="1:68" ht="27" customHeight="1" x14ac:dyDescent="0.25">
      <c r="A256" s="63" t="s">
        <v>359</v>
      </c>
      <c r="B256" s="63" t="s">
        <v>360</v>
      </c>
      <c r="C256" s="36">
        <v>4301133004</v>
      </c>
      <c r="D256" s="374">
        <v>4607111039774</v>
      </c>
      <c r="E256" s="374"/>
      <c r="F256" s="62">
        <v>0.25</v>
      </c>
      <c r="G256" s="37">
        <v>12</v>
      </c>
      <c r="H256" s="62">
        <v>3</v>
      </c>
      <c r="I256" s="62">
        <v>3.22</v>
      </c>
      <c r="J256" s="37">
        <v>70</v>
      </c>
      <c r="K256" s="37" t="s">
        <v>94</v>
      </c>
      <c r="L256" s="37" t="s">
        <v>86</v>
      </c>
      <c r="M256" s="38" t="s">
        <v>84</v>
      </c>
      <c r="N256" s="38"/>
      <c r="O256" s="37">
        <v>180</v>
      </c>
      <c r="P256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76"/>
      <c r="R256" s="376"/>
      <c r="S256" s="376"/>
      <c r="T256" s="377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IFERROR(IF(X256="","",X256*0.01788),"")</f>
        <v>0</v>
      </c>
      <c r="AA256" s="68" t="s">
        <v>46</v>
      </c>
      <c r="AB256" s="69" t="s">
        <v>46</v>
      </c>
      <c r="AC256" s="249" t="s">
        <v>361</v>
      </c>
      <c r="AG256" s="81"/>
      <c r="AJ256" s="87" t="s">
        <v>87</v>
      </c>
      <c r="AK256" s="87">
        <v>1</v>
      </c>
      <c r="BB256" s="250" t="s">
        <v>93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81"/>
      <c r="B257" s="381"/>
      <c r="C257" s="381"/>
      <c r="D257" s="381"/>
      <c r="E257" s="381"/>
      <c r="F257" s="381"/>
      <c r="G257" s="381"/>
      <c r="H257" s="381"/>
      <c r="I257" s="381"/>
      <c r="J257" s="381"/>
      <c r="K257" s="381"/>
      <c r="L257" s="381"/>
      <c r="M257" s="381"/>
      <c r="N257" s="381"/>
      <c r="O257" s="382"/>
      <c r="P257" s="378" t="s">
        <v>40</v>
      </c>
      <c r="Q257" s="379"/>
      <c r="R257" s="379"/>
      <c r="S257" s="379"/>
      <c r="T257" s="379"/>
      <c r="U257" s="379"/>
      <c r="V257" s="380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81"/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1"/>
      <c r="M258" s="381"/>
      <c r="N258" s="381"/>
      <c r="O258" s="382"/>
      <c r="P258" s="378" t="s">
        <v>40</v>
      </c>
      <c r="Q258" s="379"/>
      <c r="R258" s="379"/>
      <c r="S258" s="379"/>
      <c r="T258" s="379"/>
      <c r="U258" s="379"/>
      <c r="V258" s="380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14.25" customHeight="1" x14ac:dyDescent="0.25">
      <c r="A259" s="373" t="s">
        <v>139</v>
      </c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373"/>
      <c r="Z259" s="373"/>
      <c r="AA259" s="66"/>
      <c r="AB259" s="66"/>
      <c r="AC259" s="83"/>
    </row>
    <row r="260" spans="1:68" ht="37.5" customHeight="1" x14ac:dyDescent="0.25">
      <c r="A260" s="63" t="s">
        <v>362</v>
      </c>
      <c r="B260" s="63" t="s">
        <v>363</v>
      </c>
      <c r="C260" s="36">
        <v>4301135400</v>
      </c>
      <c r="D260" s="374">
        <v>4607111039361</v>
      </c>
      <c r="E260" s="374"/>
      <c r="F260" s="62">
        <v>0.25</v>
      </c>
      <c r="G260" s="37">
        <v>12</v>
      </c>
      <c r="H260" s="62">
        <v>3</v>
      </c>
      <c r="I260" s="62">
        <v>3.7035999999999998</v>
      </c>
      <c r="J260" s="37">
        <v>70</v>
      </c>
      <c r="K260" s="37" t="s">
        <v>94</v>
      </c>
      <c r="L260" s="37" t="s">
        <v>86</v>
      </c>
      <c r="M260" s="38" t="s">
        <v>84</v>
      </c>
      <c r="N260" s="38"/>
      <c r="O260" s="37">
        <v>180</v>
      </c>
      <c r="P260" s="4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76"/>
      <c r="R260" s="376"/>
      <c r="S260" s="376"/>
      <c r="T260" s="37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IFERROR(IF(X260="","",X260*0.01788),"")</f>
        <v>0</v>
      </c>
      <c r="AA260" s="68" t="s">
        <v>46</v>
      </c>
      <c r="AB260" s="69" t="s">
        <v>46</v>
      </c>
      <c r="AC260" s="251" t="s">
        <v>361</v>
      </c>
      <c r="AG260" s="81"/>
      <c r="AJ260" s="87" t="s">
        <v>87</v>
      </c>
      <c r="AK260" s="87">
        <v>1</v>
      </c>
      <c r="BB260" s="252" t="s">
        <v>93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81"/>
      <c r="B261" s="381"/>
      <c r="C261" s="381"/>
      <c r="D261" s="381"/>
      <c r="E261" s="381"/>
      <c r="F261" s="381"/>
      <c r="G261" s="381"/>
      <c r="H261" s="381"/>
      <c r="I261" s="381"/>
      <c r="J261" s="381"/>
      <c r="K261" s="381"/>
      <c r="L261" s="381"/>
      <c r="M261" s="381"/>
      <c r="N261" s="381"/>
      <c r="O261" s="382"/>
      <c r="P261" s="378" t="s">
        <v>40</v>
      </c>
      <c r="Q261" s="379"/>
      <c r="R261" s="379"/>
      <c r="S261" s="379"/>
      <c r="T261" s="379"/>
      <c r="U261" s="379"/>
      <c r="V261" s="380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81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2"/>
      <c r="P262" s="378" t="s">
        <v>40</v>
      </c>
      <c r="Q262" s="379"/>
      <c r="R262" s="379"/>
      <c r="S262" s="379"/>
      <c r="T262" s="379"/>
      <c r="U262" s="379"/>
      <c r="V262" s="380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27.75" customHeight="1" x14ac:dyDescent="0.2">
      <c r="A263" s="371" t="s">
        <v>242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371"/>
      <c r="Y263" s="371"/>
      <c r="Z263" s="371"/>
      <c r="AA263" s="54"/>
      <c r="AB263" s="54"/>
      <c r="AC263" s="54"/>
    </row>
    <row r="264" spans="1:68" ht="16.5" customHeight="1" x14ac:dyDescent="0.25">
      <c r="A264" s="372" t="s">
        <v>242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65"/>
      <c r="AB264" s="65"/>
      <c r="AC264" s="82"/>
    </row>
    <row r="265" spans="1:68" ht="14.25" customHeight="1" x14ac:dyDescent="0.25">
      <c r="A265" s="373" t="s">
        <v>80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373"/>
      <c r="Z265" s="373"/>
      <c r="AA265" s="66"/>
      <c r="AB265" s="66"/>
      <c r="AC265" s="83"/>
    </row>
    <row r="266" spans="1:68" ht="27" customHeight="1" x14ac:dyDescent="0.25">
      <c r="A266" s="63" t="s">
        <v>364</v>
      </c>
      <c r="B266" s="63" t="s">
        <v>365</v>
      </c>
      <c r="C266" s="36">
        <v>4301071014</v>
      </c>
      <c r="D266" s="374">
        <v>4640242181264</v>
      </c>
      <c r="E266" s="374"/>
      <c r="F266" s="62">
        <v>0.7</v>
      </c>
      <c r="G266" s="37">
        <v>10</v>
      </c>
      <c r="H266" s="62">
        <v>7</v>
      </c>
      <c r="I266" s="62">
        <v>7.28</v>
      </c>
      <c r="J266" s="37">
        <v>84</v>
      </c>
      <c r="K266" s="37" t="s">
        <v>85</v>
      </c>
      <c r="L266" s="37" t="s">
        <v>86</v>
      </c>
      <c r="M266" s="38" t="s">
        <v>84</v>
      </c>
      <c r="N266" s="38"/>
      <c r="O266" s="37">
        <v>180</v>
      </c>
      <c r="P266" s="464" t="s">
        <v>366</v>
      </c>
      <c r="Q266" s="376"/>
      <c r="R266" s="376"/>
      <c r="S266" s="376"/>
      <c r="T266" s="377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3" t="s">
        <v>367</v>
      </c>
      <c r="AG266" s="81"/>
      <c r="AJ266" s="87" t="s">
        <v>87</v>
      </c>
      <c r="AK266" s="87">
        <v>1</v>
      </c>
      <c r="BB266" s="254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368</v>
      </c>
      <c r="B267" s="63" t="s">
        <v>369</v>
      </c>
      <c r="C267" s="36">
        <v>4301071021</v>
      </c>
      <c r="D267" s="374">
        <v>4640242181325</v>
      </c>
      <c r="E267" s="374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465" t="s">
        <v>370</v>
      </c>
      <c r="Q267" s="376"/>
      <c r="R267" s="376"/>
      <c r="S267" s="376"/>
      <c r="T267" s="37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5" t="s">
        <v>367</v>
      </c>
      <c r="AG267" s="81"/>
      <c r="AJ267" s="87" t="s">
        <v>87</v>
      </c>
      <c r="AK267" s="87">
        <v>1</v>
      </c>
      <c r="BB267" s="256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371</v>
      </c>
      <c r="B268" s="63" t="s">
        <v>372</v>
      </c>
      <c r="C268" s="36">
        <v>4301070993</v>
      </c>
      <c r="D268" s="374">
        <v>4640242180670</v>
      </c>
      <c r="E268" s="374"/>
      <c r="F268" s="62">
        <v>1</v>
      </c>
      <c r="G268" s="37">
        <v>6</v>
      </c>
      <c r="H268" s="62">
        <v>6</v>
      </c>
      <c r="I268" s="62">
        <v>6.23</v>
      </c>
      <c r="J268" s="37">
        <v>84</v>
      </c>
      <c r="K268" s="37" t="s">
        <v>85</v>
      </c>
      <c r="L268" s="37" t="s">
        <v>86</v>
      </c>
      <c r="M268" s="38" t="s">
        <v>84</v>
      </c>
      <c r="N268" s="38"/>
      <c r="O268" s="37">
        <v>180</v>
      </c>
      <c r="P268" s="466" t="s">
        <v>373</v>
      </c>
      <c r="Q268" s="376"/>
      <c r="R268" s="376"/>
      <c r="S268" s="376"/>
      <c r="T268" s="37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7" t="s">
        <v>374</v>
      </c>
      <c r="AG268" s="81"/>
      <c r="AJ268" s="87" t="s">
        <v>87</v>
      </c>
      <c r="AK268" s="87">
        <v>1</v>
      </c>
      <c r="BB268" s="258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1"/>
      <c r="N269" s="381"/>
      <c r="O269" s="382"/>
      <c r="P269" s="378" t="s">
        <v>40</v>
      </c>
      <c r="Q269" s="379"/>
      <c r="R269" s="379"/>
      <c r="S269" s="379"/>
      <c r="T269" s="379"/>
      <c r="U269" s="379"/>
      <c r="V269" s="380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81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2"/>
      <c r="P270" s="378" t="s">
        <v>40</v>
      </c>
      <c r="Q270" s="379"/>
      <c r="R270" s="379"/>
      <c r="S270" s="379"/>
      <c r="T270" s="379"/>
      <c r="U270" s="379"/>
      <c r="V270" s="380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73" t="s">
        <v>89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373"/>
      <c r="Z271" s="373"/>
      <c r="AA271" s="66"/>
      <c r="AB271" s="66"/>
      <c r="AC271" s="83"/>
    </row>
    <row r="272" spans="1:68" ht="27" customHeight="1" x14ac:dyDescent="0.25">
      <c r="A272" s="63" t="s">
        <v>375</v>
      </c>
      <c r="B272" s="63" t="s">
        <v>376</v>
      </c>
      <c r="C272" s="36">
        <v>4301132080</v>
      </c>
      <c r="D272" s="374">
        <v>4640242180397</v>
      </c>
      <c r="E272" s="374"/>
      <c r="F272" s="62">
        <v>1</v>
      </c>
      <c r="G272" s="37">
        <v>6</v>
      </c>
      <c r="H272" s="62">
        <v>6</v>
      </c>
      <c r="I272" s="62">
        <v>6.26</v>
      </c>
      <c r="J272" s="37">
        <v>84</v>
      </c>
      <c r="K272" s="37" t="s">
        <v>85</v>
      </c>
      <c r="L272" s="37" t="s">
        <v>86</v>
      </c>
      <c r="M272" s="38" t="s">
        <v>84</v>
      </c>
      <c r="N272" s="38"/>
      <c r="O272" s="37">
        <v>180</v>
      </c>
      <c r="P272" s="4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76"/>
      <c r="R272" s="376"/>
      <c r="S272" s="376"/>
      <c r="T272" s="377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59" t="s">
        <v>377</v>
      </c>
      <c r="AG272" s="81"/>
      <c r="AJ272" s="87" t="s">
        <v>87</v>
      </c>
      <c r="AK272" s="87">
        <v>1</v>
      </c>
      <c r="BB272" s="260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381"/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2"/>
      <c r="P273" s="378" t="s">
        <v>40</v>
      </c>
      <c r="Q273" s="379"/>
      <c r="R273" s="379"/>
      <c r="S273" s="379"/>
      <c r="T273" s="379"/>
      <c r="U273" s="379"/>
      <c r="V273" s="380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2"/>
      <c r="P274" s="378" t="s">
        <v>40</v>
      </c>
      <c r="Q274" s="379"/>
      <c r="R274" s="379"/>
      <c r="S274" s="379"/>
      <c r="T274" s="379"/>
      <c r="U274" s="379"/>
      <c r="V274" s="380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14.25" customHeight="1" x14ac:dyDescent="0.25">
      <c r="A275" s="373" t="s">
        <v>133</v>
      </c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3"/>
      <c r="N275" s="373"/>
      <c r="O275" s="373"/>
      <c r="P275" s="373"/>
      <c r="Q275" s="373"/>
      <c r="R275" s="373"/>
      <c r="S275" s="373"/>
      <c r="T275" s="373"/>
      <c r="U275" s="373"/>
      <c r="V275" s="373"/>
      <c r="W275" s="373"/>
      <c r="X275" s="373"/>
      <c r="Y275" s="373"/>
      <c r="Z275" s="373"/>
      <c r="AA275" s="66"/>
      <c r="AB275" s="66"/>
      <c r="AC275" s="83"/>
    </row>
    <row r="276" spans="1:68" ht="27" customHeight="1" x14ac:dyDescent="0.25">
      <c r="A276" s="63" t="s">
        <v>378</v>
      </c>
      <c r="B276" s="63" t="s">
        <v>379</v>
      </c>
      <c r="C276" s="36">
        <v>4301136051</v>
      </c>
      <c r="D276" s="374">
        <v>4640242180304</v>
      </c>
      <c r="E276" s="374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94</v>
      </c>
      <c r="L276" s="37" t="s">
        <v>86</v>
      </c>
      <c r="M276" s="38" t="s">
        <v>84</v>
      </c>
      <c r="N276" s="38"/>
      <c r="O276" s="37">
        <v>180</v>
      </c>
      <c r="P276" s="468" t="s">
        <v>380</v>
      </c>
      <c r="Q276" s="376"/>
      <c r="R276" s="376"/>
      <c r="S276" s="376"/>
      <c r="T276" s="377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61" t="s">
        <v>381</v>
      </c>
      <c r="AG276" s="81"/>
      <c r="AJ276" s="87" t="s">
        <v>87</v>
      </c>
      <c r="AK276" s="87">
        <v>1</v>
      </c>
      <c r="BB276" s="262" t="s">
        <v>93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382</v>
      </c>
      <c r="B277" s="63" t="s">
        <v>383</v>
      </c>
      <c r="C277" s="36">
        <v>4301136052</v>
      </c>
      <c r="D277" s="374">
        <v>4640242180410</v>
      </c>
      <c r="E277" s="374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4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76"/>
      <c r="R277" s="376"/>
      <c r="S277" s="376"/>
      <c r="T277" s="37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3" t="s">
        <v>381</v>
      </c>
      <c r="AG277" s="81"/>
      <c r="AJ277" s="87" t="s">
        <v>87</v>
      </c>
      <c r="AK277" s="87">
        <v>1</v>
      </c>
      <c r="BB277" s="264" t="s">
        <v>93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381"/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2"/>
      <c r="P278" s="378" t="s">
        <v>40</v>
      </c>
      <c r="Q278" s="379"/>
      <c r="R278" s="379"/>
      <c r="S278" s="379"/>
      <c r="T278" s="379"/>
      <c r="U278" s="379"/>
      <c r="V278" s="380"/>
      <c r="W278" s="42" t="s">
        <v>39</v>
      </c>
      <c r="X278" s="43">
        <f>IFERROR(SUM(X276:X277),"0")</f>
        <v>0</v>
      </c>
      <c r="Y278" s="43">
        <f>IFERROR(SUM(Y276:Y277),"0")</f>
        <v>0</v>
      </c>
      <c r="Z278" s="43">
        <f>IFERROR(IF(Z276="",0,Z276),"0")+IFERROR(IF(Z277="",0,Z277),"0")</f>
        <v>0</v>
      </c>
      <c r="AA278" s="67"/>
      <c r="AB278" s="67"/>
      <c r="AC278" s="67"/>
    </row>
    <row r="279" spans="1:68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2"/>
      <c r="P279" s="378" t="s">
        <v>40</v>
      </c>
      <c r="Q279" s="379"/>
      <c r="R279" s="379"/>
      <c r="S279" s="379"/>
      <c r="T279" s="379"/>
      <c r="U279" s="379"/>
      <c r="V279" s="380"/>
      <c r="W279" s="42" t="s">
        <v>0</v>
      </c>
      <c r="X279" s="43">
        <f>IFERROR(SUMPRODUCT(X276:X277*H276:H277),"0")</f>
        <v>0</v>
      </c>
      <c r="Y279" s="43">
        <f>IFERROR(SUMPRODUCT(Y276:Y277*H276:H277),"0")</f>
        <v>0</v>
      </c>
      <c r="Z279" s="42"/>
      <c r="AA279" s="67"/>
      <c r="AB279" s="67"/>
      <c r="AC279" s="67"/>
    </row>
    <row r="280" spans="1:68" ht="14.25" customHeight="1" x14ac:dyDescent="0.25">
      <c r="A280" s="373" t="s">
        <v>139</v>
      </c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373"/>
      <c r="Y280" s="373"/>
      <c r="Z280" s="373"/>
      <c r="AA280" s="66"/>
      <c r="AB280" s="66"/>
      <c r="AC280" s="83"/>
    </row>
    <row r="281" spans="1:68" ht="37.5" customHeight="1" x14ac:dyDescent="0.25">
      <c r="A281" s="63" t="s">
        <v>384</v>
      </c>
      <c r="B281" s="63" t="s">
        <v>385</v>
      </c>
      <c r="C281" s="36">
        <v>4301135504</v>
      </c>
      <c r="D281" s="374">
        <v>4640242181554</v>
      </c>
      <c r="E281" s="374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470" t="s">
        <v>386</v>
      </c>
      <c r="Q281" s="376"/>
      <c r="R281" s="376"/>
      <c r="S281" s="376"/>
      <c r="T281" s="37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297" si="6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65" t="s">
        <v>387</v>
      </c>
      <c r="AG281" s="81"/>
      <c r="AJ281" s="87" t="s">
        <v>87</v>
      </c>
      <c r="AK281" s="87">
        <v>1</v>
      </c>
      <c r="BB281" s="266" t="s">
        <v>93</v>
      </c>
      <c r="BM281" s="81">
        <f t="shared" ref="BM281:BM297" si="7">IFERROR(X281*I281,"0")</f>
        <v>0</v>
      </c>
      <c r="BN281" s="81">
        <f t="shared" ref="BN281:BN297" si="8">IFERROR(Y281*I281,"0")</f>
        <v>0</v>
      </c>
      <c r="BO281" s="81">
        <f t="shared" ref="BO281:BO297" si="9">IFERROR(X281/J281,"0")</f>
        <v>0</v>
      </c>
      <c r="BP281" s="81">
        <f t="shared" ref="BP281:BP297" si="10">IFERROR(Y281/J281,"0")</f>
        <v>0</v>
      </c>
    </row>
    <row r="282" spans="1:68" ht="27" customHeight="1" x14ac:dyDescent="0.25">
      <c r="A282" s="63" t="s">
        <v>388</v>
      </c>
      <c r="B282" s="63" t="s">
        <v>389</v>
      </c>
      <c r="C282" s="36">
        <v>4301135518</v>
      </c>
      <c r="D282" s="374">
        <v>4640242181561</v>
      </c>
      <c r="E282" s="374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471" t="s">
        <v>390</v>
      </c>
      <c r="Q282" s="376"/>
      <c r="R282" s="376"/>
      <c r="S282" s="376"/>
      <c r="T282" s="37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6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7" t="s">
        <v>391</v>
      </c>
      <c r="AG282" s="81"/>
      <c r="AJ282" s="87" t="s">
        <v>87</v>
      </c>
      <c r="AK282" s="87">
        <v>1</v>
      </c>
      <c r="BB282" s="268" t="s">
        <v>93</v>
      </c>
      <c r="BM282" s="81">
        <f t="shared" si="7"/>
        <v>0</v>
      </c>
      <c r="BN282" s="81">
        <f t="shared" si="8"/>
        <v>0</v>
      </c>
      <c r="BO282" s="81">
        <f t="shared" si="9"/>
        <v>0</v>
      </c>
      <c r="BP282" s="81">
        <f t="shared" si="10"/>
        <v>0</v>
      </c>
    </row>
    <row r="283" spans="1:68" ht="27" customHeight="1" x14ac:dyDescent="0.25">
      <c r="A283" s="63" t="s">
        <v>392</v>
      </c>
      <c r="B283" s="63" t="s">
        <v>393</v>
      </c>
      <c r="C283" s="36">
        <v>4301135374</v>
      </c>
      <c r="D283" s="374">
        <v>4640242181424</v>
      </c>
      <c r="E283" s="374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85</v>
      </c>
      <c r="L283" s="37" t="s">
        <v>86</v>
      </c>
      <c r="M283" s="38" t="s">
        <v>84</v>
      </c>
      <c r="N283" s="38"/>
      <c r="O283" s="37">
        <v>180</v>
      </c>
      <c r="P283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76"/>
      <c r="R283" s="376"/>
      <c r="S283" s="376"/>
      <c r="T283" s="37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6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69" t="s">
        <v>387</v>
      </c>
      <c r="AG283" s="81"/>
      <c r="AJ283" s="87" t="s">
        <v>87</v>
      </c>
      <c r="AK283" s="87">
        <v>1</v>
      </c>
      <c r="BB283" s="270" t="s">
        <v>93</v>
      </c>
      <c r="BM283" s="81">
        <f t="shared" si="7"/>
        <v>0</v>
      </c>
      <c r="BN283" s="81">
        <f t="shared" si="8"/>
        <v>0</v>
      </c>
      <c r="BO283" s="81">
        <f t="shared" si="9"/>
        <v>0</v>
      </c>
      <c r="BP283" s="81">
        <f t="shared" si="10"/>
        <v>0</v>
      </c>
    </row>
    <row r="284" spans="1:68" ht="37.5" customHeight="1" x14ac:dyDescent="0.25">
      <c r="A284" s="63" t="s">
        <v>394</v>
      </c>
      <c r="B284" s="63" t="s">
        <v>395</v>
      </c>
      <c r="C284" s="36">
        <v>4301135552</v>
      </c>
      <c r="D284" s="374">
        <v>4640242181431</v>
      </c>
      <c r="E284" s="374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473" t="s">
        <v>396</v>
      </c>
      <c r="Q284" s="376"/>
      <c r="R284" s="376"/>
      <c r="S284" s="376"/>
      <c r="T284" s="37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6"/>
        <v>0</v>
      </c>
      <c r="Z284" s="41">
        <f t="shared" ref="Z284:Z291" si="11">IFERROR(IF(X284="","",X284*0.00936),"")</f>
        <v>0</v>
      </c>
      <c r="AA284" s="68" t="s">
        <v>46</v>
      </c>
      <c r="AB284" s="69" t="s">
        <v>46</v>
      </c>
      <c r="AC284" s="271" t="s">
        <v>397</v>
      </c>
      <c r="AG284" s="81"/>
      <c r="AJ284" s="87" t="s">
        <v>87</v>
      </c>
      <c r="AK284" s="87">
        <v>1</v>
      </c>
      <c r="BB284" s="272" t="s">
        <v>93</v>
      </c>
      <c r="BM284" s="81">
        <f t="shared" si="7"/>
        <v>0</v>
      </c>
      <c r="BN284" s="81">
        <f t="shared" si="8"/>
        <v>0</v>
      </c>
      <c r="BO284" s="81">
        <f t="shared" si="9"/>
        <v>0</v>
      </c>
      <c r="BP284" s="81">
        <f t="shared" si="10"/>
        <v>0</v>
      </c>
    </row>
    <row r="285" spans="1:68" ht="27" customHeight="1" x14ac:dyDescent="0.25">
      <c r="A285" s="63" t="s">
        <v>398</v>
      </c>
      <c r="B285" s="63" t="s">
        <v>399</v>
      </c>
      <c r="C285" s="36">
        <v>4301135405</v>
      </c>
      <c r="D285" s="374">
        <v>4640242181523</v>
      </c>
      <c r="E285" s="374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47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76"/>
      <c r="R285" s="376"/>
      <c r="S285" s="376"/>
      <c r="T285" s="37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6"/>
        <v>0</v>
      </c>
      <c r="Z285" s="41">
        <f t="shared" si="11"/>
        <v>0</v>
      </c>
      <c r="AA285" s="68" t="s">
        <v>46</v>
      </c>
      <c r="AB285" s="69" t="s">
        <v>46</v>
      </c>
      <c r="AC285" s="273" t="s">
        <v>391</v>
      </c>
      <c r="AG285" s="81"/>
      <c r="AJ285" s="87" t="s">
        <v>87</v>
      </c>
      <c r="AK285" s="87">
        <v>1</v>
      </c>
      <c r="BB285" s="274" t="s">
        <v>93</v>
      </c>
      <c r="BM285" s="81">
        <f t="shared" si="7"/>
        <v>0</v>
      </c>
      <c r="BN285" s="81">
        <f t="shared" si="8"/>
        <v>0</v>
      </c>
      <c r="BO285" s="81">
        <f t="shared" si="9"/>
        <v>0</v>
      </c>
      <c r="BP285" s="81">
        <f t="shared" si="10"/>
        <v>0</v>
      </c>
    </row>
    <row r="286" spans="1:68" ht="37.5" customHeight="1" x14ac:dyDescent="0.25">
      <c r="A286" s="63" t="s">
        <v>400</v>
      </c>
      <c r="B286" s="63" t="s">
        <v>401</v>
      </c>
      <c r="C286" s="36">
        <v>4301135404</v>
      </c>
      <c r="D286" s="374">
        <v>4640242181516</v>
      </c>
      <c r="E286" s="374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475" t="s">
        <v>402</v>
      </c>
      <c r="Q286" s="376"/>
      <c r="R286" s="376"/>
      <c r="S286" s="376"/>
      <c r="T286" s="37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6"/>
        <v>0</v>
      </c>
      <c r="Z286" s="41">
        <f t="shared" si="11"/>
        <v>0</v>
      </c>
      <c r="AA286" s="68" t="s">
        <v>46</v>
      </c>
      <c r="AB286" s="69" t="s">
        <v>46</v>
      </c>
      <c r="AC286" s="275" t="s">
        <v>397</v>
      </c>
      <c r="AG286" s="81"/>
      <c r="AJ286" s="87" t="s">
        <v>87</v>
      </c>
      <c r="AK286" s="87">
        <v>1</v>
      </c>
      <c r="BB286" s="276" t="s">
        <v>93</v>
      </c>
      <c r="BM286" s="81">
        <f t="shared" si="7"/>
        <v>0</v>
      </c>
      <c r="BN286" s="81">
        <f t="shared" si="8"/>
        <v>0</v>
      </c>
      <c r="BO286" s="81">
        <f t="shared" si="9"/>
        <v>0</v>
      </c>
      <c r="BP286" s="81">
        <f t="shared" si="10"/>
        <v>0</v>
      </c>
    </row>
    <row r="287" spans="1:68" ht="27" customHeight="1" x14ac:dyDescent="0.25">
      <c r="A287" s="63" t="s">
        <v>403</v>
      </c>
      <c r="B287" s="63" t="s">
        <v>404</v>
      </c>
      <c r="C287" s="36">
        <v>4301135375</v>
      </c>
      <c r="D287" s="374">
        <v>4640242181486</v>
      </c>
      <c r="E287" s="374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94</v>
      </c>
      <c r="L287" s="37" t="s">
        <v>86</v>
      </c>
      <c r="M287" s="38" t="s">
        <v>84</v>
      </c>
      <c r="N287" s="38"/>
      <c r="O287" s="37">
        <v>180</v>
      </c>
      <c r="P287" s="47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76"/>
      <c r="R287" s="376"/>
      <c r="S287" s="376"/>
      <c r="T287" s="37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6"/>
        <v>0</v>
      </c>
      <c r="Z287" s="41">
        <f t="shared" si="11"/>
        <v>0</v>
      </c>
      <c r="AA287" s="68" t="s">
        <v>46</v>
      </c>
      <c r="AB287" s="69" t="s">
        <v>46</v>
      </c>
      <c r="AC287" s="277" t="s">
        <v>387</v>
      </c>
      <c r="AG287" s="81"/>
      <c r="AJ287" s="87" t="s">
        <v>87</v>
      </c>
      <c r="AK287" s="87">
        <v>1</v>
      </c>
      <c r="BB287" s="278" t="s">
        <v>93</v>
      </c>
      <c r="BM287" s="81">
        <f t="shared" si="7"/>
        <v>0</v>
      </c>
      <c r="BN287" s="81">
        <f t="shared" si="8"/>
        <v>0</v>
      </c>
      <c r="BO287" s="81">
        <f t="shared" si="9"/>
        <v>0</v>
      </c>
      <c r="BP287" s="81">
        <f t="shared" si="10"/>
        <v>0</v>
      </c>
    </row>
    <row r="288" spans="1:68" ht="37.5" customHeight="1" x14ac:dyDescent="0.25">
      <c r="A288" s="63" t="s">
        <v>405</v>
      </c>
      <c r="B288" s="63" t="s">
        <v>406</v>
      </c>
      <c r="C288" s="36">
        <v>4301135402</v>
      </c>
      <c r="D288" s="374">
        <v>4640242181493</v>
      </c>
      <c r="E288" s="374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477" t="s">
        <v>407</v>
      </c>
      <c r="Q288" s="376"/>
      <c r="R288" s="376"/>
      <c r="S288" s="376"/>
      <c r="T288" s="37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6"/>
        <v>0</v>
      </c>
      <c r="Z288" s="41">
        <f t="shared" si="11"/>
        <v>0</v>
      </c>
      <c r="AA288" s="68" t="s">
        <v>46</v>
      </c>
      <c r="AB288" s="69" t="s">
        <v>46</v>
      </c>
      <c r="AC288" s="279" t="s">
        <v>387</v>
      </c>
      <c r="AG288" s="81"/>
      <c r="AJ288" s="87" t="s">
        <v>87</v>
      </c>
      <c r="AK288" s="87">
        <v>1</v>
      </c>
      <c r="BB288" s="280" t="s">
        <v>93</v>
      </c>
      <c r="BM288" s="81">
        <f t="shared" si="7"/>
        <v>0</v>
      </c>
      <c r="BN288" s="81">
        <f t="shared" si="8"/>
        <v>0</v>
      </c>
      <c r="BO288" s="81">
        <f t="shared" si="9"/>
        <v>0</v>
      </c>
      <c r="BP288" s="81">
        <f t="shared" si="10"/>
        <v>0</v>
      </c>
    </row>
    <row r="289" spans="1:68" ht="37.5" customHeight="1" x14ac:dyDescent="0.25">
      <c r="A289" s="63" t="s">
        <v>408</v>
      </c>
      <c r="B289" s="63" t="s">
        <v>409</v>
      </c>
      <c r="C289" s="36">
        <v>4301135403</v>
      </c>
      <c r="D289" s="374">
        <v>4640242181509</v>
      </c>
      <c r="E289" s="374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47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76"/>
      <c r="R289" s="376"/>
      <c r="S289" s="376"/>
      <c r="T289" s="37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6"/>
        <v>0</v>
      </c>
      <c r="Z289" s="41">
        <f t="shared" si="11"/>
        <v>0</v>
      </c>
      <c r="AA289" s="68" t="s">
        <v>46</v>
      </c>
      <c r="AB289" s="69" t="s">
        <v>46</v>
      </c>
      <c r="AC289" s="281" t="s">
        <v>387</v>
      </c>
      <c r="AG289" s="81"/>
      <c r="AJ289" s="87" t="s">
        <v>87</v>
      </c>
      <c r="AK289" s="87">
        <v>1</v>
      </c>
      <c r="BB289" s="282" t="s">
        <v>93</v>
      </c>
      <c r="BM289" s="81">
        <f t="shared" si="7"/>
        <v>0</v>
      </c>
      <c r="BN289" s="81">
        <f t="shared" si="8"/>
        <v>0</v>
      </c>
      <c r="BO289" s="81">
        <f t="shared" si="9"/>
        <v>0</v>
      </c>
      <c r="BP289" s="81">
        <f t="shared" si="10"/>
        <v>0</v>
      </c>
    </row>
    <row r="290" spans="1:68" ht="27" customHeight="1" x14ac:dyDescent="0.25">
      <c r="A290" s="63" t="s">
        <v>410</v>
      </c>
      <c r="B290" s="63" t="s">
        <v>411</v>
      </c>
      <c r="C290" s="36">
        <v>4301135304</v>
      </c>
      <c r="D290" s="374">
        <v>4640242181240</v>
      </c>
      <c r="E290" s="374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479" t="s">
        <v>412</v>
      </c>
      <c r="Q290" s="376"/>
      <c r="R290" s="376"/>
      <c r="S290" s="376"/>
      <c r="T290" s="37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6"/>
        <v>0</v>
      </c>
      <c r="Z290" s="41">
        <f t="shared" si="11"/>
        <v>0</v>
      </c>
      <c r="AA290" s="68" t="s">
        <v>46</v>
      </c>
      <c r="AB290" s="69" t="s">
        <v>46</v>
      </c>
      <c r="AC290" s="283" t="s">
        <v>387</v>
      </c>
      <c r="AG290" s="81"/>
      <c r="AJ290" s="87" t="s">
        <v>87</v>
      </c>
      <c r="AK290" s="87">
        <v>1</v>
      </c>
      <c r="BB290" s="284" t="s">
        <v>93</v>
      </c>
      <c r="BM290" s="81">
        <f t="shared" si="7"/>
        <v>0</v>
      </c>
      <c r="BN290" s="81">
        <f t="shared" si="8"/>
        <v>0</v>
      </c>
      <c r="BO290" s="81">
        <f t="shared" si="9"/>
        <v>0</v>
      </c>
      <c r="BP290" s="81">
        <f t="shared" si="10"/>
        <v>0</v>
      </c>
    </row>
    <row r="291" spans="1:68" ht="27" customHeight="1" x14ac:dyDescent="0.25">
      <c r="A291" s="63" t="s">
        <v>413</v>
      </c>
      <c r="B291" s="63" t="s">
        <v>414</v>
      </c>
      <c r="C291" s="36">
        <v>4301135610</v>
      </c>
      <c r="D291" s="374">
        <v>4640242181318</v>
      </c>
      <c r="E291" s="374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94</v>
      </c>
      <c r="L291" s="37" t="s">
        <v>86</v>
      </c>
      <c r="M291" s="38" t="s">
        <v>84</v>
      </c>
      <c r="N291" s="38"/>
      <c r="O291" s="37">
        <v>180</v>
      </c>
      <c r="P291" s="480" t="s">
        <v>415</v>
      </c>
      <c r="Q291" s="376"/>
      <c r="R291" s="376"/>
      <c r="S291" s="376"/>
      <c r="T291" s="37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6"/>
        <v>0</v>
      </c>
      <c r="Z291" s="41">
        <f t="shared" si="11"/>
        <v>0</v>
      </c>
      <c r="AA291" s="68" t="s">
        <v>46</v>
      </c>
      <c r="AB291" s="69" t="s">
        <v>46</v>
      </c>
      <c r="AC291" s="285" t="s">
        <v>391</v>
      </c>
      <c r="AG291" s="81"/>
      <c r="AJ291" s="87" t="s">
        <v>87</v>
      </c>
      <c r="AK291" s="87">
        <v>1</v>
      </c>
      <c r="BB291" s="286" t="s">
        <v>93</v>
      </c>
      <c r="BM291" s="81">
        <f t="shared" si="7"/>
        <v>0</v>
      </c>
      <c r="BN291" s="81">
        <f t="shared" si="8"/>
        <v>0</v>
      </c>
      <c r="BO291" s="81">
        <f t="shared" si="9"/>
        <v>0</v>
      </c>
      <c r="BP291" s="81">
        <f t="shared" si="10"/>
        <v>0</v>
      </c>
    </row>
    <row r="292" spans="1:68" ht="27" customHeight="1" x14ac:dyDescent="0.25">
      <c r="A292" s="63" t="s">
        <v>416</v>
      </c>
      <c r="B292" s="63" t="s">
        <v>417</v>
      </c>
      <c r="C292" s="36">
        <v>4301135306</v>
      </c>
      <c r="D292" s="374">
        <v>4640242181387</v>
      </c>
      <c r="E292" s="374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151</v>
      </c>
      <c r="L292" s="37" t="s">
        <v>86</v>
      </c>
      <c r="M292" s="38" t="s">
        <v>84</v>
      </c>
      <c r="N292" s="38"/>
      <c r="O292" s="37">
        <v>180</v>
      </c>
      <c r="P292" s="481" t="s">
        <v>418</v>
      </c>
      <c r="Q292" s="376"/>
      <c r="R292" s="376"/>
      <c r="S292" s="376"/>
      <c r="T292" s="37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6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87" t="s">
        <v>387</v>
      </c>
      <c r="AG292" s="81"/>
      <c r="AJ292" s="87" t="s">
        <v>87</v>
      </c>
      <c r="AK292" s="87">
        <v>1</v>
      </c>
      <c r="BB292" s="288" t="s">
        <v>93</v>
      </c>
      <c r="BM292" s="81">
        <f t="shared" si="7"/>
        <v>0</v>
      </c>
      <c r="BN292" s="81">
        <f t="shared" si="8"/>
        <v>0</v>
      </c>
      <c r="BO292" s="81">
        <f t="shared" si="9"/>
        <v>0</v>
      </c>
      <c r="BP292" s="81">
        <f t="shared" si="10"/>
        <v>0</v>
      </c>
    </row>
    <row r="293" spans="1:68" ht="27" customHeight="1" x14ac:dyDescent="0.25">
      <c r="A293" s="63" t="s">
        <v>419</v>
      </c>
      <c r="B293" s="63" t="s">
        <v>420</v>
      </c>
      <c r="C293" s="36">
        <v>4301135305</v>
      </c>
      <c r="D293" s="374">
        <v>4640242181394</v>
      </c>
      <c r="E293" s="374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151</v>
      </c>
      <c r="L293" s="37" t="s">
        <v>86</v>
      </c>
      <c r="M293" s="38" t="s">
        <v>84</v>
      </c>
      <c r="N293" s="38"/>
      <c r="O293" s="37">
        <v>180</v>
      </c>
      <c r="P293" s="482" t="s">
        <v>421</v>
      </c>
      <c r="Q293" s="376"/>
      <c r="R293" s="376"/>
      <c r="S293" s="376"/>
      <c r="T293" s="37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6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89" t="s">
        <v>387</v>
      </c>
      <c r="AG293" s="81"/>
      <c r="AJ293" s="87" t="s">
        <v>87</v>
      </c>
      <c r="AK293" s="87">
        <v>1</v>
      </c>
      <c r="BB293" s="290" t="s">
        <v>93</v>
      </c>
      <c r="BM293" s="81">
        <f t="shared" si="7"/>
        <v>0</v>
      </c>
      <c r="BN293" s="81">
        <f t="shared" si="8"/>
        <v>0</v>
      </c>
      <c r="BO293" s="81">
        <f t="shared" si="9"/>
        <v>0</v>
      </c>
      <c r="BP293" s="81">
        <f t="shared" si="10"/>
        <v>0</v>
      </c>
    </row>
    <row r="294" spans="1:68" ht="27" customHeight="1" x14ac:dyDescent="0.25">
      <c r="A294" s="63" t="s">
        <v>422</v>
      </c>
      <c r="B294" s="63" t="s">
        <v>423</v>
      </c>
      <c r="C294" s="36">
        <v>4301135309</v>
      </c>
      <c r="D294" s="374">
        <v>4640242181332</v>
      </c>
      <c r="E294" s="374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151</v>
      </c>
      <c r="L294" s="37" t="s">
        <v>86</v>
      </c>
      <c r="M294" s="38" t="s">
        <v>84</v>
      </c>
      <c r="N294" s="38"/>
      <c r="O294" s="37">
        <v>180</v>
      </c>
      <c r="P294" s="483" t="s">
        <v>424</v>
      </c>
      <c r="Q294" s="376"/>
      <c r="R294" s="376"/>
      <c r="S294" s="376"/>
      <c r="T294" s="37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6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1" t="s">
        <v>387</v>
      </c>
      <c r="AG294" s="81"/>
      <c r="AJ294" s="87" t="s">
        <v>87</v>
      </c>
      <c r="AK294" s="87">
        <v>1</v>
      </c>
      <c r="BB294" s="292" t="s">
        <v>93</v>
      </c>
      <c r="BM294" s="81">
        <f t="shared" si="7"/>
        <v>0</v>
      </c>
      <c r="BN294" s="81">
        <f t="shared" si="8"/>
        <v>0</v>
      </c>
      <c r="BO294" s="81">
        <f t="shared" si="9"/>
        <v>0</v>
      </c>
      <c r="BP294" s="81">
        <f t="shared" si="10"/>
        <v>0</v>
      </c>
    </row>
    <row r="295" spans="1:68" ht="27" customHeight="1" x14ac:dyDescent="0.25">
      <c r="A295" s="63" t="s">
        <v>425</v>
      </c>
      <c r="B295" s="63" t="s">
        <v>426</v>
      </c>
      <c r="C295" s="36">
        <v>4301135308</v>
      </c>
      <c r="D295" s="374">
        <v>4640242181349</v>
      </c>
      <c r="E295" s="374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151</v>
      </c>
      <c r="L295" s="37" t="s">
        <v>86</v>
      </c>
      <c r="M295" s="38" t="s">
        <v>84</v>
      </c>
      <c r="N295" s="38"/>
      <c r="O295" s="37">
        <v>180</v>
      </c>
      <c r="P295" s="484" t="s">
        <v>427</v>
      </c>
      <c r="Q295" s="376"/>
      <c r="R295" s="376"/>
      <c r="S295" s="376"/>
      <c r="T295" s="37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6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3" t="s">
        <v>387</v>
      </c>
      <c r="AG295" s="81"/>
      <c r="AJ295" s="87" t="s">
        <v>87</v>
      </c>
      <c r="AK295" s="87">
        <v>1</v>
      </c>
      <c r="BB295" s="294" t="s">
        <v>93</v>
      </c>
      <c r="BM295" s="81">
        <f t="shared" si="7"/>
        <v>0</v>
      </c>
      <c r="BN295" s="81">
        <f t="shared" si="8"/>
        <v>0</v>
      </c>
      <c r="BO295" s="81">
        <f t="shared" si="9"/>
        <v>0</v>
      </c>
      <c r="BP295" s="81">
        <f t="shared" si="10"/>
        <v>0</v>
      </c>
    </row>
    <row r="296" spans="1:68" ht="27" customHeight="1" x14ac:dyDescent="0.25">
      <c r="A296" s="63" t="s">
        <v>428</v>
      </c>
      <c r="B296" s="63" t="s">
        <v>429</v>
      </c>
      <c r="C296" s="36">
        <v>4301135307</v>
      </c>
      <c r="D296" s="374">
        <v>4640242181370</v>
      </c>
      <c r="E296" s="374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151</v>
      </c>
      <c r="L296" s="37" t="s">
        <v>86</v>
      </c>
      <c r="M296" s="38" t="s">
        <v>84</v>
      </c>
      <c r="N296" s="38"/>
      <c r="O296" s="37">
        <v>180</v>
      </c>
      <c r="P296" s="485" t="s">
        <v>430</v>
      </c>
      <c r="Q296" s="376"/>
      <c r="R296" s="376"/>
      <c r="S296" s="376"/>
      <c r="T296" s="37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6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5" t="s">
        <v>431</v>
      </c>
      <c r="AG296" s="81"/>
      <c r="AJ296" s="87" t="s">
        <v>87</v>
      </c>
      <c r="AK296" s="87">
        <v>1</v>
      </c>
      <c r="BB296" s="296" t="s">
        <v>93</v>
      </c>
      <c r="BM296" s="81">
        <f t="shared" si="7"/>
        <v>0</v>
      </c>
      <c r="BN296" s="81">
        <f t="shared" si="8"/>
        <v>0</v>
      </c>
      <c r="BO296" s="81">
        <f t="shared" si="9"/>
        <v>0</v>
      </c>
      <c r="BP296" s="81">
        <f t="shared" si="10"/>
        <v>0</v>
      </c>
    </row>
    <row r="297" spans="1:68" ht="27" customHeight="1" x14ac:dyDescent="0.25">
      <c r="A297" s="63" t="s">
        <v>432</v>
      </c>
      <c r="B297" s="63" t="s">
        <v>433</v>
      </c>
      <c r="C297" s="36">
        <v>4301135198</v>
      </c>
      <c r="D297" s="374">
        <v>4640242180663</v>
      </c>
      <c r="E297" s="374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486" t="s">
        <v>434</v>
      </c>
      <c r="Q297" s="376"/>
      <c r="R297" s="376"/>
      <c r="S297" s="376"/>
      <c r="T297" s="37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6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435</v>
      </c>
      <c r="AG297" s="81"/>
      <c r="AJ297" s="87" t="s">
        <v>87</v>
      </c>
      <c r="AK297" s="87">
        <v>1</v>
      </c>
      <c r="BB297" s="298" t="s">
        <v>93</v>
      </c>
      <c r="BM297" s="81">
        <f t="shared" si="7"/>
        <v>0</v>
      </c>
      <c r="BN297" s="81">
        <f t="shared" si="8"/>
        <v>0</v>
      </c>
      <c r="BO297" s="81">
        <f t="shared" si="9"/>
        <v>0</v>
      </c>
      <c r="BP297" s="81">
        <f t="shared" si="10"/>
        <v>0</v>
      </c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82"/>
      <c r="P298" s="378" t="s">
        <v>40</v>
      </c>
      <c r="Q298" s="379"/>
      <c r="R298" s="379"/>
      <c r="S298" s="379"/>
      <c r="T298" s="379"/>
      <c r="U298" s="379"/>
      <c r="V298" s="380"/>
      <c r="W298" s="42" t="s">
        <v>39</v>
      </c>
      <c r="X298" s="43">
        <f>IFERROR(SUM(X281:X297),"0")</f>
        <v>0</v>
      </c>
      <c r="Y298" s="43">
        <f>IFERROR(SUM(Y281:Y297),"0")</f>
        <v>0</v>
      </c>
      <c r="Z298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381"/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2"/>
      <c r="P299" s="378" t="s">
        <v>40</v>
      </c>
      <c r="Q299" s="379"/>
      <c r="R299" s="379"/>
      <c r="S299" s="379"/>
      <c r="T299" s="379"/>
      <c r="U299" s="379"/>
      <c r="V299" s="380"/>
      <c r="W299" s="42" t="s">
        <v>0</v>
      </c>
      <c r="X299" s="43">
        <f>IFERROR(SUMPRODUCT(X281:X297*H281:H297),"0")</f>
        <v>0</v>
      </c>
      <c r="Y299" s="43">
        <f>IFERROR(SUMPRODUCT(Y281:Y297*H281:H297),"0")</f>
        <v>0</v>
      </c>
      <c r="Z299" s="42"/>
      <c r="AA299" s="67"/>
      <c r="AB299" s="67"/>
      <c r="AC299" s="67"/>
    </row>
    <row r="300" spans="1:68" ht="16.5" customHeight="1" x14ac:dyDescent="0.25">
      <c r="A300" s="372" t="s">
        <v>436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372"/>
      <c r="Y300" s="372"/>
      <c r="Z300" s="372"/>
      <c r="AA300" s="65"/>
      <c r="AB300" s="65"/>
      <c r="AC300" s="82"/>
    </row>
    <row r="301" spans="1:68" ht="14.25" customHeight="1" x14ac:dyDescent="0.25">
      <c r="A301" s="373" t="s">
        <v>139</v>
      </c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373"/>
      <c r="Z301" s="373"/>
      <c r="AA301" s="66"/>
      <c r="AB301" s="66"/>
      <c r="AC301" s="83"/>
    </row>
    <row r="302" spans="1:68" ht="27" customHeight="1" x14ac:dyDescent="0.25">
      <c r="A302" s="63" t="s">
        <v>437</v>
      </c>
      <c r="B302" s="63" t="s">
        <v>438</v>
      </c>
      <c r="C302" s="36">
        <v>4301135268</v>
      </c>
      <c r="D302" s="374">
        <v>4640242181134</v>
      </c>
      <c r="E302" s="374"/>
      <c r="F302" s="62">
        <v>0.8</v>
      </c>
      <c r="G302" s="37">
        <v>5</v>
      </c>
      <c r="H302" s="62">
        <v>4</v>
      </c>
      <c r="I302" s="62">
        <v>4.2830000000000004</v>
      </c>
      <c r="J302" s="37">
        <v>84</v>
      </c>
      <c r="K302" s="37" t="s">
        <v>85</v>
      </c>
      <c r="L302" s="37" t="s">
        <v>86</v>
      </c>
      <c r="M302" s="38" t="s">
        <v>84</v>
      </c>
      <c r="N302" s="38"/>
      <c r="O302" s="37">
        <v>180</v>
      </c>
      <c r="P302" s="487" t="s">
        <v>439</v>
      </c>
      <c r="Q302" s="376"/>
      <c r="R302" s="376"/>
      <c r="S302" s="376"/>
      <c r="T302" s="377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299" t="s">
        <v>440</v>
      </c>
      <c r="AG302" s="81"/>
      <c r="AJ302" s="87" t="s">
        <v>87</v>
      </c>
      <c r="AK302" s="87">
        <v>1</v>
      </c>
      <c r="BB302" s="300" t="s">
        <v>93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82"/>
      <c r="P303" s="378" t="s">
        <v>40</v>
      </c>
      <c r="Q303" s="379"/>
      <c r="R303" s="379"/>
      <c r="S303" s="379"/>
      <c r="T303" s="379"/>
      <c r="U303" s="379"/>
      <c r="V303" s="380"/>
      <c r="W303" s="42" t="s">
        <v>39</v>
      </c>
      <c r="X303" s="43">
        <f>IFERROR(SUM(X302:X302),"0")</f>
        <v>0</v>
      </c>
      <c r="Y303" s="43">
        <f>IFERROR(SUM(Y302:Y302),"0")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381"/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2"/>
      <c r="P304" s="378" t="s">
        <v>40</v>
      </c>
      <c r="Q304" s="379"/>
      <c r="R304" s="379"/>
      <c r="S304" s="379"/>
      <c r="T304" s="379"/>
      <c r="U304" s="379"/>
      <c r="V304" s="380"/>
      <c r="W304" s="42" t="s">
        <v>0</v>
      </c>
      <c r="X304" s="43">
        <f>IFERROR(SUMPRODUCT(X302:X302*H302:H302),"0")</f>
        <v>0</v>
      </c>
      <c r="Y304" s="43">
        <f>IFERROR(SUMPRODUCT(Y302:Y302*H302:H302),"0")</f>
        <v>0</v>
      </c>
      <c r="Z304" s="42"/>
      <c r="AA304" s="67"/>
      <c r="AB304" s="67"/>
      <c r="AC304" s="67"/>
    </row>
    <row r="305" spans="1:35" ht="15" customHeight="1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491"/>
      <c r="P305" s="488" t="s">
        <v>33</v>
      </c>
      <c r="Q305" s="489"/>
      <c r="R305" s="489"/>
      <c r="S305" s="489"/>
      <c r="T305" s="489"/>
      <c r="U305" s="489"/>
      <c r="V305" s="490"/>
      <c r="W305" s="42" t="s">
        <v>0</v>
      </c>
      <c r="X305" s="43">
        <f>IFERROR(X24+X31+X38+X48+X53+X57+X61+X66+X72+X78+X84+X90+X99+X104+X113+X117+X123+X129+X135+X140+X145+X150+X155+X161+X168+X172+X180+X184+X190+X197+X204+X209+X217+X222+X227+X233+X239+X245+X252+X258+X262+X270+X274+X279+X299+X304,"0")</f>
        <v>0</v>
      </c>
      <c r="Y305" s="43">
        <f>IFERROR(Y24+Y31+Y38+Y48+Y53+Y57+Y61+Y66+Y72+Y78+Y84+Y90+Y99+Y104+Y113+Y117+Y123+Y129+Y135+Y140+Y145+Y150+Y155+Y161+Y168+Y172+Y180+Y184+Y190+Y197+Y204+Y209+Y217+Y222+Y227+Y233+Y239+Y245+Y252+Y258+Y262+Y270+Y274+Y279+Y299+Y304,"0")</f>
        <v>0</v>
      </c>
      <c r="Z305" s="42"/>
      <c r="AA305" s="67"/>
      <c r="AB305" s="67"/>
      <c r="AC305" s="67"/>
    </row>
    <row r="306" spans="1:35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491"/>
      <c r="P306" s="488" t="s">
        <v>34</v>
      </c>
      <c r="Q306" s="489"/>
      <c r="R306" s="489"/>
      <c r="S306" s="489"/>
      <c r="T306" s="489"/>
      <c r="U306" s="489"/>
      <c r="V306" s="490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5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491"/>
      <c r="P307" s="488" t="s">
        <v>35</v>
      </c>
      <c r="Q307" s="489"/>
      <c r="R307" s="489"/>
      <c r="S307" s="489"/>
      <c r="T307" s="489"/>
      <c r="U307" s="489"/>
      <c r="V307" s="490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5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491"/>
      <c r="P308" s="488" t="s">
        <v>36</v>
      </c>
      <c r="Q308" s="489"/>
      <c r="R308" s="489"/>
      <c r="S308" s="489"/>
      <c r="T308" s="489"/>
      <c r="U308" s="489"/>
      <c r="V308" s="490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5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491"/>
      <c r="P309" s="488" t="s">
        <v>37</v>
      </c>
      <c r="Q309" s="489"/>
      <c r="R309" s="489"/>
      <c r="S309" s="489"/>
      <c r="T309" s="489"/>
      <c r="U309" s="489"/>
      <c r="V309" s="490"/>
      <c r="W309" s="42" t="s">
        <v>20</v>
      </c>
      <c r="X309" s="43">
        <f>IFERROR(X23+X30+X37+X47+X52+X56+X60+X65+X71+X77+X83+X89+X98+X103+X112+X116+X122+X128+X134+X139+X144+X149+X154+X160+X167+X171+X179+X183+X189+X196+X203+X208+X216+X221+X226+X232+X238+X244+X251+X257+X261+X269+X273+X278+X298+X303,"0")</f>
        <v>0</v>
      </c>
      <c r="Y309" s="43">
        <f>IFERROR(Y23+Y30+Y37+Y47+Y52+Y56+Y60+Y65+Y71+Y77+Y83+Y89+Y98+Y103+Y112+Y116+Y122+Y128+Y134+Y139+Y144+Y149+Y154+Y160+Y167+Y171+Y179+Y183+Y189+Y196+Y203+Y208+Y216+Y221+Y226+Y232+Y238+Y244+Y251+Y257+Y261+Y269+Y273+Y278+Y298+Y303,"0")</f>
        <v>0</v>
      </c>
      <c r="Z309" s="42"/>
      <c r="AA309" s="67"/>
      <c r="AB309" s="67"/>
      <c r="AC309" s="67"/>
    </row>
    <row r="310" spans="1:35" ht="14.25" x14ac:dyDescent="0.2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491"/>
      <c r="P310" s="488" t="s">
        <v>38</v>
      </c>
      <c r="Q310" s="489"/>
      <c r="R310" s="489"/>
      <c r="S310" s="489"/>
      <c r="T310" s="489"/>
      <c r="U310" s="489"/>
      <c r="V310" s="490"/>
      <c r="W310" s="45" t="s">
        <v>52</v>
      </c>
      <c r="X310" s="42"/>
      <c r="Y310" s="42"/>
      <c r="Z310" s="42">
        <f>IFERROR(Z23+Z30+Z37+Z47+Z52+Z56+Z60+Z65+Z71+Z77+Z83+Z89+Z98+Z103+Z112+Z116+Z122+Z128+Z134+Z139+Z144+Z149+Z154+Z160+Z167+Z171+Z179+Z183+Z189+Z196+Z203+Z208+Z216+Z221+Z226+Z232+Z238+Z244+Z251+Z257+Z261+Z269+Z273+Z278+Z298+Z303,"0")</f>
        <v>0</v>
      </c>
      <c r="AA310" s="67"/>
      <c r="AB310" s="67"/>
      <c r="AC310" s="67"/>
    </row>
    <row r="311" spans="1:35" ht="13.5" thickBot="1" x14ac:dyDescent="0.25"/>
    <row r="312" spans="1:35" ht="27" thickTop="1" thickBot="1" x14ac:dyDescent="0.25">
      <c r="A312" s="46" t="s">
        <v>9</v>
      </c>
      <c r="B312" s="88" t="s">
        <v>79</v>
      </c>
      <c r="C312" s="492" t="s">
        <v>45</v>
      </c>
      <c r="D312" s="492" t="s">
        <v>45</v>
      </c>
      <c r="E312" s="492" t="s">
        <v>45</v>
      </c>
      <c r="F312" s="492" t="s">
        <v>45</v>
      </c>
      <c r="G312" s="492" t="s">
        <v>45</v>
      </c>
      <c r="H312" s="492" t="s">
        <v>45</v>
      </c>
      <c r="I312" s="492" t="s">
        <v>45</v>
      </c>
      <c r="J312" s="492" t="s">
        <v>45</v>
      </c>
      <c r="K312" s="492" t="s">
        <v>45</v>
      </c>
      <c r="L312" s="492" t="s">
        <v>45</v>
      </c>
      <c r="M312" s="492" t="s">
        <v>45</v>
      </c>
      <c r="N312" s="493"/>
      <c r="O312" s="492" t="s">
        <v>45</v>
      </c>
      <c r="P312" s="492" t="s">
        <v>45</v>
      </c>
      <c r="Q312" s="492" t="s">
        <v>45</v>
      </c>
      <c r="R312" s="492" t="s">
        <v>45</v>
      </c>
      <c r="S312" s="492" t="s">
        <v>45</v>
      </c>
      <c r="T312" s="492" t="s">
        <v>45</v>
      </c>
      <c r="U312" s="492" t="s">
        <v>241</v>
      </c>
      <c r="V312" s="492" t="s">
        <v>241</v>
      </c>
      <c r="W312" s="88" t="s">
        <v>261</v>
      </c>
      <c r="X312" s="492" t="s">
        <v>280</v>
      </c>
      <c r="Y312" s="492" t="s">
        <v>280</v>
      </c>
      <c r="Z312" s="492" t="s">
        <v>280</v>
      </c>
      <c r="AA312" s="492" t="s">
        <v>280</v>
      </c>
      <c r="AB312" s="492" t="s">
        <v>280</v>
      </c>
      <c r="AC312" s="492" t="s">
        <v>280</v>
      </c>
      <c r="AD312" s="492" t="s">
        <v>280</v>
      </c>
      <c r="AE312" s="88" t="s">
        <v>344</v>
      </c>
      <c r="AF312" s="88" t="s">
        <v>349</v>
      </c>
      <c r="AG312" s="88" t="s">
        <v>356</v>
      </c>
      <c r="AH312" s="492" t="s">
        <v>242</v>
      </c>
      <c r="AI312" s="492" t="s">
        <v>242</v>
      </c>
    </row>
    <row r="313" spans="1:35" ht="14.25" customHeight="1" thickTop="1" x14ac:dyDescent="0.2">
      <c r="A313" s="494" t="s">
        <v>10</v>
      </c>
      <c r="B313" s="492" t="s">
        <v>79</v>
      </c>
      <c r="C313" s="492" t="s">
        <v>88</v>
      </c>
      <c r="D313" s="492" t="s">
        <v>97</v>
      </c>
      <c r="E313" s="492" t="s">
        <v>107</v>
      </c>
      <c r="F313" s="492" t="s">
        <v>122</v>
      </c>
      <c r="G313" s="492" t="s">
        <v>147</v>
      </c>
      <c r="H313" s="492" t="s">
        <v>154</v>
      </c>
      <c r="I313" s="492" t="s">
        <v>160</v>
      </c>
      <c r="J313" s="492" t="s">
        <v>168</v>
      </c>
      <c r="K313" s="492" t="s">
        <v>185</v>
      </c>
      <c r="L313" s="492" t="s">
        <v>189</v>
      </c>
      <c r="M313" s="492" t="s">
        <v>204</v>
      </c>
      <c r="N313" s="1"/>
      <c r="O313" s="492" t="s">
        <v>210</v>
      </c>
      <c r="P313" s="492" t="s">
        <v>217</v>
      </c>
      <c r="Q313" s="492" t="s">
        <v>224</v>
      </c>
      <c r="R313" s="492" t="s">
        <v>228</v>
      </c>
      <c r="S313" s="492" t="s">
        <v>231</v>
      </c>
      <c r="T313" s="492" t="s">
        <v>237</v>
      </c>
      <c r="U313" s="492" t="s">
        <v>242</v>
      </c>
      <c r="V313" s="492" t="s">
        <v>246</v>
      </c>
      <c r="W313" s="492" t="s">
        <v>262</v>
      </c>
      <c r="X313" s="492" t="s">
        <v>281</v>
      </c>
      <c r="Y313" s="492" t="s">
        <v>297</v>
      </c>
      <c r="Z313" s="492" t="s">
        <v>307</v>
      </c>
      <c r="AA313" s="492" t="s">
        <v>311</v>
      </c>
      <c r="AB313" s="492" t="s">
        <v>322</v>
      </c>
      <c r="AC313" s="492" t="s">
        <v>327</v>
      </c>
      <c r="AD313" s="492" t="s">
        <v>338</v>
      </c>
      <c r="AE313" s="492" t="s">
        <v>345</v>
      </c>
      <c r="AF313" s="492" t="s">
        <v>350</v>
      </c>
      <c r="AG313" s="492" t="s">
        <v>357</v>
      </c>
      <c r="AH313" s="492" t="s">
        <v>242</v>
      </c>
      <c r="AI313" s="492" t="s">
        <v>436</v>
      </c>
    </row>
    <row r="314" spans="1:35" ht="13.5" thickBot="1" x14ac:dyDescent="0.25">
      <c r="A314" s="495"/>
      <c r="B314" s="492"/>
      <c r="C314" s="492"/>
      <c r="D314" s="492"/>
      <c r="E314" s="492"/>
      <c r="F314" s="492"/>
      <c r="G314" s="492"/>
      <c r="H314" s="492"/>
      <c r="I314" s="492"/>
      <c r="J314" s="492"/>
      <c r="K314" s="492"/>
      <c r="L314" s="492"/>
      <c r="M314" s="492"/>
      <c r="N314" s="1"/>
      <c r="O314" s="492"/>
      <c r="P314" s="492"/>
      <c r="Q314" s="492"/>
      <c r="R314" s="492"/>
      <c r="S314" s="492"/>
      <c r="T314" s="492"/>
      <c r="U314" s="492"/>
      <c r="V314" s="492"/>
      <c r="W314" s="492"/>
      <c r="X314" s="492"/>
      <c r="Y314" s="492"/>
      <c r="Z314" s="492"/>
      <c r="AA314" s="492"/>
      <c r="AB314" s="492"/>
      <c r="AC314" s="492"/>
      <c r="AD314" s="492"/>
      <c r="AE314" s="492"/>
      <c r="AF314" s="492"/>
      <c r="AG314" s="492"/>
      <c r="AH314" s="492"/>
      <c r="AI314" s="492"/>
    </row>
    <row r="315" spans="1:35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</f>
        <v>0</v>
      </c>
      <c r="D315" s="52">
        <f>IFERROR(X34*H34,"0")+IFERROR(X35*H35,"0")+IFERROR(X36*H36,"0")</f>
        <v>0</v>
      </c>
      <c r="E315" s="52">
        <f>IFERROR(X41*H41,"0")+IFERROR(X42*H42,"0")+IFERROR(X43*H43,"0")+IFERROR(X44*H44,"0")+IFERROR(X45*H45,"0")+IFERROR(X46*H46,"0")</f>
        <v>0</v>
      </c>
      <c r="F315" s="52">
        <f>IFERROR(X51*H51,"0")+IFERROR(X55*H55,"0")+IFERROR(X59*H59,"0")+IFERROR(X63*H63,"0")+IFERROR(X64*H64,"0")+IFERROR(X68*H68,"0")+IFERROR(X69*H69,"0")+IFERROR(X70*H70,"0")</f>
        <v>0</v>
      </c>
      <c r="G315" s="52">
        <f>IFERROR(X75*H75,"0")+IFERROR(X76*H76,"0")</f>
        <v>0</v>
      </c>
      <c r="H315" s="52">
        <f>IFERROR(X81*H81,"0")+IFERROR(X82*H82,"0")</f>
        <v>0</v>
      </c>
      <c r="I315" s="52">
        <f>IFERROR(X87*H87,"0")+IFERROR(X88*H88,"0")</f>
        <v>0</v>
      </c>
      <c r="J315" s="52">
        <f>IFERROR(X93*H93,"0")+IFERROR(X94*H94,"0")+IFERROR(X95*H95,"0")+IFERROR(X96*H96,"0")+IFERROR(X97*H97,"0")</f>
        <v>0</v>
      </c>
      <c r="K315" s="52">
        <f>IFERROR(X102*H102,"0")</f>
        <v>0</v>
      </c>
      <c r="L315" s="52">
        <f>IFERROR(X107*H107,"0")+IFERROR(X108*H108,"0")+IFERROR(X109*H109,"0")+IFERROR(X110*H110,"0")+IFERROR(X111*H111,"0")+IFERROR(X115*H115,"0")</f>
        <v>0</v>
      </c>
      <c r="M315" s="52">
        <f>IFERROR(X120*H120,"0")+IFERROR(X121*H121,"0")</f>
        <v>0</v>
      </c>
      <c r="N315" s="1"/>
      <c r="O315" s="52">
        <f>IFERROR(X126*H126,"0")+IFERROR(X127*H127,"0")</f>
        <v>0</v>
      </c>
      <c r="P315" s="52">
        <f>IFERROR(X132*H132,"0")+IFERROR(X133*H133,"0")</f>
        <v>0</v>
      </c>
      <c r="Q315" s="52">
        <f>IFERROR(X138*H138,"0")</f>
        <v>0</v>
      </c>
      <c r="R315" s="52">
        <f>IFERROR(X143*H143,"0")</f>
        <v>0</v>
      </c>
      <c r="S315" s="52">
        <f>IFERROR(X148*H148,"0")</f>
        <v>0</v>
      </c>
      <c r="T315" s="52">
        <f>IFERROR(X153*H153,"0")</f>
        <v>0</v>
      </c>
      <c r="U315" s="52">
        <f>IFERROR(X159*H159,"0")</f>
        <v>0</v>
      </c>
      <c r="V315" s="52">
        <f>IFERROR(X164*H164,"0")+IFERROR(X165*H165,"0")+IFERROR(X166*H166,"0")+IFERROR(X170*H170,"0")</f>
        <v>0</v>
      </c>
      <c r="W315" s="52">
        <f>IFERROR(X176*H176,"0")+IFERROR(X177*H177,"0")+IFERROR(X178*H178,"0")+IFERROR(X182*H182,"0")</f>
        <v>0</v>
      </c>
      <c r="X315" s="52">
        <f>IFERROR(X188*H188,"0")+IFERROR(X192*H192,"0")+IFERROR(X193*H193,"0")+IFERROR(X194*H194,"0")+IFERROR(X195*H195,"0")</f>
        <v>0</v>
      </c>
      <c r="Y315" s="52">
        <f>IFERROR(X200*H200,"0")+IFERROR(X201*H201,"0")+IFERROR(X202*H202,"0")</f>
        <v>0</v>
      </c>
      <c r="Z315" s="52">
        <f>IFERROR(X207*H207,"0")</f>
        <v>0</v>
      </c>
      <c r="AA315" s="52">
        <f>IFERROR(X212*H212,"0")+IFERROR(X213*H213,"0")+IFERROR(X214*H214,"0")+IFERROR(X215*H215,"0")</f>
        <v>0</v>
      </c>
      <c r="AB315" s="52">
        <f>IFERROR(X220*H220,"0")</f>
        <v>0</v>
      </c>
      <c r="AC315" s="52">
        <f>IFERROR(X225*H225,"0")+IFERROR(X229*H229,"0")+IFERROR(X230*H230,"0")+IFERROR(X231*H231,"0")</f>
        <v>0</v>
      </c>
      <c r="AD315" s="52">
        <f>IFERROR(X236*H236,"0")+IFERROR(X237*H237,"0")</f>
        <v>0</v>
      </c>
      <c r="AE315" s="52">
        <f>IFERROR(X243*H243,"0")</f>
        <v>0</v>
      </c>
      <c r="AF315" s="52">
        <f>IFERROR(X249*H249,"0")+IFERROR(X250*H250,"0")</f>
        <v>0</v>
      </c>
      <c r="AG315" s="52">
        <f>IFERROR(X256*H256,"0")+IFERROR(X260*H260,"0")</f>
        <v>0</v>
      </c>
      <c r="AH315" s="52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  <c r="AI315" s="52">
        <f>IFERROR(X302*H302,"0")</f>
        <v>0</v>
      </c>
    </row>
    <row r="316" spans="1:35" ht="13.5" thickTop="1" x14ac:dyDescent="0.2">
      <c r="C316" s="1"/>
    </row>
    <row r="317" spans="1:35" ht="19.5" customHeight="1" x14ac:dyDescent="0.2">
      <c r="A317" s="70" t="s">
        <v>62</v>
      </c>
      <c r="B317" s="70" t="s">
        <v>63</v>
      </c>
      <c r="C317" s="70" t="s">
        <v>65</v>
      </c>
    </row>
    <row r="318" spans="1:35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9">
    <mergeCell ref="AG313:AG314"/>
    <mergeCell ref="AH313:AH314"/>
    <mergeCell ref="AI313:AI314"/>
    <mergeCell ref="X313:X314"/>
    <mergeCell ref="Y313:Y314"/>
    <mergeCell ref="Z313:Z314"/>
    <mergeCell ref="AA313:AA314"/>
    <mergeCell ref="AB313:AB314"/>
    <mergeCell ref="AC313:AC314"/>
    <mergeCell ref="AD313:AD314"/>
    <mergeCell ref="AE313:AE314"/>
    <mergeCell ref="AF313:AF314"/>
    <mergeCell ref="X312:AD312"/>
    <mergeCell ref="AH312:AI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U313:U314"/>
    <mergeCell ref="V313:V314"/>
    <mergeCell ref="W313:W314"/>
    <mergeCell ref="P305:V305"/>
    <mergeCell ref="A305:O310"/>
    <mergeCell ref="P306:V306"/>
    <mergeCell ref="P307:V307"/>
    <mergeCell ref="P308:V308"/>
    <mergeCell ref="P309:V309"/>
    <mergeCell ref="P310:V310"/>
    <mergeCell ref="C312:T312"/>
    <mergeCell ref="U312:V312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D282:E282"/>
    <mergeCell ref="P282:T282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59:Z259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P251:V251"/>
    <mergeCell ref="A251:O252"/>
    <mergeCell ref="P252:V252"/>
    <mergeCell ref="A253:Z253"/>
    <mergeCell ref="A254:Z254"/>
    <mergeCell ref="A255:Z255"/>
    <mergeCell ref="D256:E256"/>
    <mergeCell ref="P256:T256"/>
    <mergeCell ref="P257:V257"/>
    <mergeCell ref="A257:O258"/>
    <mergeCell ref="P258:V258"/>
    <mergeCell ref="P244:V244"/>
    <mergeCell ref="A244:O245"/>
    <mergeCell ref="P245:V245"/>
    <mergeCell ref="A246:Z246"/>
    <mergeCell ref="A247:Z247"/>
    <mergeCell ref="A248:Z248"/>
    <mergeCell ref="D249:E249"/>
    <mergeCell ref="P249:T249"/>
    <mergeCell ref="D250:E250"/>
    <mergeCell ref="P250:T250"/>
    <mergeCell ref="D237:E237"/>
    <mergeCell ref="P237:T237"/>
    <mergeCell ref="P238:V238"/>
    <mergeCell ref="A238:O239"/>
    <mergeCell ref="P239:V239"/>
    <mergeCell ref="A240:Z240"/>
    <mergeCell ref="A241:Z241"/>
    <mergeCell ref="A242:Z242"/>
    <mergeCell ref="D243:E243"/>
    <mergeCell ref="P243:T243"/>
    <mergeCell ref="D231:E231"/>
    <mergeCell ref="P231:T231"/>
    <mergeCell ref="P232:V232"/>
    <mergeCell ref="A232:O233"/>
    <mergeCell ref="P233:V233"/>
    <mergeCell ref="A234:Z234"/>
    <mergeCell ref="A235:Z235"/>
    <mergeCell ref="D236:E236"/>
    <mergeCell ref="P236:T236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A218:Z218"/>
    <mergeCell ref="A219:Z219"/>
    <mergeCell ref="D220:E220"/>
    <mergeCell ref="P220:T220"/>
    <mergeCell ref="P221:V221"/>
    <mergeCell ref="A221:O222"/>
    <mergeCell ref="P222:V222"/>
    <mergeCell ref="A223:Z223"/>
    <mergeCell ref="A224:Z224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05:Z205"/>
    <mergeCell ref="A206:Z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0:Z100"/>
    <mergeCell ref="A101:Z101"/>
    <mergeCell ref="D102:E102"/>
    <mergeCell ref="P102:T102"/>
    <mergeCell ref="P103:V103"/>
    <mergeCell ref="A103:O104"/>
    <mergeCell ref="P104:V104"/>
    <mergeCell ref="A105:Z105"/>
    <mergeCell ref="A106:Z106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2 X281:X297 X276:X277 X272 X266:X268 X260 X256 X249:X250 X243 X236:X237 X229:X231 X225 X220 X212:X215 X207 X200:X202 X192:X195 X188 X182 X176:X178 X170 X164:X166 X159 X153 X148 X143 X138 X132:X133 X126:X127 X120:X121 X115 X107:X111 X102 X93:X97 X87:X88 X81:X82 X75:X76 X68:X70 X63:X64 X59 X55 X51 X41:X46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441</v>
      </c>
      <c r="H1" s="9"/>
    </row>
    <row r="3" spans="2:8" x14ac:dyDescent="0.2">
      <c r="B3" s="53" t="s">
        <v>442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444</v>
      </c>
      <c r="C6" s="53" t="s">
        <v>445</v>
      </c>
      <c r="D6" s="53" t="s">
        <v>446</v>
      </c>
      <c r="E6" s="53" t="s">
        <v>46</v>
      </c>
    </row>
    <row r="7" spans="2:8" x14ac:dyDescent="0.2">
      <c r="B7" s="53" t="s">
        <v>447</v>
      </c>
      <c r="C7" s="53" t="s">
        <v>448</v>
      </c>
      <c r="D7" s="53" t="s">
        <v>449</v>
      </c>
      <c r="E7" s="53" t="s">
        <v>46</v>
      </c>
    </row>
    <row r="8" spans="2:8" x14ac:dyDescent="0.2">
      <c r="B8" s="53" t="s">
        <v>450</v>
      </c>
      <c r="C8" s="53" t="s">
        <v>451</v>
      </c>
      <c r="D8" s="53" t="s">
        <v>452</v>
      </c>
      <c r="E8" s="53" t="s">
        <v>46</v>
      </c>
    </row>
    <row r="9" spans="2:8" x14ac:dyDescent="0.2">
      <c r="B9" s="53" t="s">
        <v>453</v>
      </c>
      <c r="C9" s="53" t="s">
        <v>454</v>
      </c>
      <c r="D9" s="53" t="s">
        <v>455</v>
      </c>
      <c r="E9" s="53" t="s">
        <v>46</v>
      </c>
    </row>
    <row r="10" spans="2:8" x14ac:dyDescent="0.2">
      <c r="B10" s="53" t="s">
        <v>456</v>
      </c>
      <c r="C10" s="53" t="s">
        <v>457</v>
      </c>
      <c r="D10" s="53" t="s">
        <v>458</v>
      </c>
      <c r="E10" s="53" t="s">
        <v>46</v>
      </c>
    </row>
    <row r="11" spans="2:8" x14ac:dyDescent="0.2">
      <c r="B11" s="53" t="s">
        <v>459</v>
      </c>
      <c r="C11" s="53" t="s">
        <v>460</v>
      </c>
      <c r="D11" s="53" t="s">
        <v>236</v>
      </c>
      <c r="E11" s="53" t="s">
        <v>46</v>
      </c>
    </row>
    <row r="13" spans="2:8" x14ac:dyDescent="0.2">
      <c r="B13" s="53" t="s">
        <v>461</v>
      </c>
      <c r="C13" s="53" t="s">
        <v>445</v>
      </c>
      <c r="D13" s="53" t="s">
        <v>46</v>
      </c>
      <c r="E13" s="53" t="s">
        <v>46</v>
      </c>
    </row>
    <row r="15" spans="2:8" x14ac:dyDescent="0.2">
      <c r="B15" s="53" t="s">
        <v>462</v>
      </c>
      <c r="C15" s="53" t="s">
        <v>448</v>
      </c>
      <c r="D15" s="53" t="s">
        <v>46</v>
      </c>
      <c r="E15" s="53" t="s">
        <v>46</v>
      </c>
    </row>
    <row r="17" spans="2:5" x14ac:dyDescent="0.2">
      <c r="B17" s="53" t="s">
        <v>463</v>
      </c>
      <c r="C17" s="53" t="s">
        <v>451</v>
      </c>
      <c r="D17" s="53" t="s">
        <v>46</v>
      </c>
      <c r="E17" s="53" t="s">
        <v>46</v>
      </c>
    </row>
    <row r="19" spans="2:5" x14ac:dyDescent="0.2">
      <c r="B19" s="53" t="s">
        <v>464</v>
      </c>
      <c r="C19" s="53" t="s">
        <v>454</v>
      </c>
      <c r="D19" s="53" t="s">
        <v>46</v>
      </c>
      <c r="E19" s="53" t="s">
        <v>46</v>
      </c>
    </row>
    <row r="21" spans="2:5" x14ac:dyDescent="0.2">
      <c r="B21" s="53" t="s">
        <v>465</v>
      </c>
      <c r="C21" s="53" t="s">
        <v>457</v>
      </c>
      <c r="D21" s="53" t="s">
        <v>46</v>
      </c>
      <c r="E21" s="53" t="s">
        <v>46</v>
      </c>
    </row>
    <row r="23" spans="2:5" x14ac:dyDescent="0.2">
      <c r="B23" s="53" t="s">
        <v>466</v>
      </c>
      <c r="C23" s="53" t="s">
        <v>460</v>
      </c>
      <c r="D23" s="53" t="s">
        <v>46</v>
      </c>
      <c r="E23" s="53" t="s">
        <v>46</v>
      </c>
    </row>
    <row r="25" spans="2:5" x14ac:dyDescent="0.2">
      <c r="B25" s="53" t="s">
        <v>467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468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469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470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471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472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473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474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475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476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477</v>
      </c>
      <c r="C35" s="53" t="s">
        <v>46</v>
      </c>
      <c r="D35" s="53" t="s">
        <v>46</v>
      </c>
      <c r="E35" s="53" t="s">
        <v>46</v>
      </c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476</vt:i4>
      </vt:variant>
    </vt:vector>
  </HeadingPairs>
  <TitlesOfParts>
    <vt:vector size="4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