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2,04,24 Ост КИ филиалы\"/>
    </mc:Choice>
  </mc:AlternateContent>
  <xr:revisionPtr revIDLastSave="0" documentId="13_ncr:1_{F211E5B5-08B2-4FFE-A79C-34850F30A30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29" i="1" l="1"/>
  <c r="AA19" i="1"/>
  <c r="AA15" i="1"/>
  <c r="AA11" i="1"/>
  <c r="AA7" i="1"/>
  <c r="F32" i="1"/>
  <c r="E32" i="1"/>
  <c r="O32" i="1" s="1"/>
  <c r="F65" i="1"/>
  <c r="E65" i="1"/>
  <c r="O65" i="1" s="1"/>
  <c r="F64" i="1"/>
  <c r="E64" i="1"/>
  <c r="O64" i="1" s="1"/>
  <c r="F28" i="1"/>
  <c r="E28" i="1"/>
  <c r="O28" i="1" s="1"/>
  <c r="AA30" i="1"/>
  <c r="AA31" i="1"/>
  <c r="AA35" i="1"/>
  <c r="AA39" i="1"/>
  <c r="AA47" i="1"/>
  <c r="AA64" i="1"/>
  <c r="AA66" i="1"/>
  <c r="AA68" i="1"/>
  <c r="AA70" i="1"/>
  <c r="AA71" i="1"/>
  <c r="AA72" i="1"/>
  <c r="AA73" i="1"/>
  <c r="O7" i="1"/>
  <c r="O8" i="1"/>
  <c r="O9" i="1"/>
  <c r="AA9" i="1" s="1"/>
  <c r="O10" i="1"/>
  <c r="O11" i="1"/>
  <c r="O12" i="1"/>
  <c r="O13" i="1"/>
  <c r="AA13" i="1" s="1"/>
  <c r="O14" i="1"/>
  <c r="P14" i="1" s="1"/>
  <c r="O15" i="1"/>
  <c r="O16" i="1"/>
  <c r="O17" i="1"/>
  <c r="AA17" i="1" s="1"/>
  <c r="O18" i="1"/>
  <c r="O19" i="1"/>
  <c r="O20" i="1"/>
  <c r="O21" i="1"/>
  <c r="P21" i="1" s="1"/>
  <c r="AA21" i="1" s="1"/>
  <c r="O22" i="1"/>
  <c r="O23" i="1"/>
  <c r="AA23" i="1" s="1"/>
  <c r="O24" i="1"/>
  <c r="O25" i="1"/>
  <c r="AA25" i="1" s="1"/>
  <c r="O26" i="1"/>
  <c r="O27" i="1"/>
  <c r="P27" i="1" s="1"/>
  <c r="AA27" i="1" s="1"/>
  <c r="O29" i="1"/>
  <c r="O30" i="1"/>
  <c r="S30" i="1" s="1"/>
  <c r="O31" i="1"/>
  <c r="O33" i="1"/>
  <c r="P33" i="1" s="1"/>
  <c r="AA33" i="1" s="1"/>
  <c r="O34" i="1"/>
  <c r="O35" i="1"/>
  <c r="O36" i="1"/>
  <c r="O37" i="1"/>
  <c r="AA37" i="1" s="1"/>
  <c r="O38" i="1"/>
  <c r="O39" i="1"/>
  <c r="O40" i="1"/>
  <c r="O41" i="1"/>
  <c r="P41" i="1" s="1"/>
  <c r="AA41" i="1" s="1"/>
  <c r="O42" i="1"/>
  <c r="O43" i="1"/>
  <c r="O44" i="1"/>
  <c r="O45" i="1"/>
  <c r="P45" i="1" s="1"/>
  <c r="AA45" i="1" s="1"/>
  <c r="O46" i="1"/>
  <c r="O47" i="1"/>
  <c r="S47" i="1" s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6" i="1"/>
  <c r="O67" i="1"/>
  <c r="O68" i="1"/>
  <c r="O69" i="1"/>
  <c r="O70" i="1"/>
  <c r="S70" i="1" s="1"/>
  <c r="O71" i="1"/>
  <c r="S71" i="1" s="1"/>
  <c r="O72" i="1"/>
  <c r="S72" i="1" s="1"/>
  <c r="O73" i="1"/>
  <c r="S73" i="1" s="1"/>
  <c r="O6" i="1"/>
  <c r="T6" i="1" s="1"/>
  <c r="P43" i="1" l="1"/>
  <c r="AA43" i="1" s="1"/>
  <c r="P65" i="1"/>
  <c r="AA65" i="1" s="1"/>
  <c r="P32" i="1"/>
  <c r="AA32" i="1" s="1"/>
  <c r="P69" i="1"/>
  <c r="AA69" i="1" s="1"/>
  <c r="S67" i="1"/>
  <c r="AA67" i="1"/>
  <c r="S62" i="1"/>
  <c r="AA62" i="1"/>
  <c r="P60" i="1"/>
  <c r="AA60" i="1" s="1"/>
  <c r="P58" i="1"/>
  <c r="AA58" i="1" s="1"/>
  <c r="P56" i="1"/>
  <c r="AA56" i="1" s="1"/>
  <c r="S54" i="1"/>
  <c r="AA54" i="1"/>
  <c r="P52" i="1"/>
  <c r="AA52" i="1" s="1"/>
  <c r="S50" i="1"/>
  <c r="AA50" i="1"/>
  <c r="P48" i="1"/>
  <c r="AA48" i="1" s="1"/>
  <c r="P46" i="1"/>
  <c r="AA46" i="1" s="1"/>
  <c r="P44" i="1"/>
  <c r="AA44" i="1" s="1"/>
  <c r="S42" i="1"/>
  <c r="AA42" i="1"/>
  <c r="S40" i="1"/>
  <c r="AA40" i="1"/>
  <c r="S38" i="1"/>
  <c r="AA38" i="1"/>
  <c r="S36" i="1"/>
  <c r="AA36" i="1"/>
  <c r="P34" i="1"/>
  <c r="AA34" i="1" s="1"/>
  <c r="S26" i="1"/>
  <c r="S18" i="1"/>
  <c r="P6" i="1"/>
  <c r="AA6" i="1" s="1"/>
  <c r="P8" i="1"/>
  <c r="AA8" i="1" s="1"/>
  <c r="P10" i="1"/>
  <c r="AA10" i="1" s="1"/>
  <c r="AA12" i="1"/>
  <c r="AA14" i="1"/>
  <c r="P16" i="1"/>
  <c r="AA16" i="1" s="1"/>
  <c r="AA18" i="1"/>
  <c r="AA20" i="1"/>
  <c r="P22" i="1"/>
  <c r="AA22" i="1" s="1"/>
  <c r="P24" i="1"/>
  <c r="AA24" i="1" s="1"/>
  <c r="AA26" i="1"/>
  <c r="AA28" i="1"/>
  <c r="AA49" i="1"/>
  <c r="AA51" i="1"/>
  <c r="AA53" i="1"/>
  <c r="AA55" i="1"/>
  <c r="P57" i="1"/>
  <c r="AA57" i="1" s="1"/>
  <c r="P59" i="1"/>
  <c r="AA59" i="1" s="1"/>
  <c r="P61" i="1"/>
  <c r="AA61" i="1" s="1"/>
  <c r="AA63" i="1"/>
  <c r="S68" i="1"/>
  <c r="S66" i="1"/>
  <c r="S45" i="1"/>
  <c r="S41" i="1"/>
  <c r="T73" i="1"/>
  <c r="T71" i="1"/>
  <c r="T69" i="1"/>
  <c r="T67" i="1"/>
  <c r="T65" i="1"/>
  <c r="T62" i="1"/>
  <c r="T60" i="1"/>
  <c r="T58" i="1"/>
  <c r="T56" i="1"/>
  <c r="T54" i="1"/>
  <c r="T52" i="1"/>
  <c r="T50" i="1"/>
  <c r="T48" i="1"/>
  <c r="T46" i="1"/>
  <c r="T44" i="1"/>
  <c r="T42" i="1"/>
  <c r="T40" i="1"/>
  <c r="T36" i="1"/>
  <c r="T32" i="1"/>
  <c r="T26" i="1"/>
  <c r="T22" i="1"/>
  <c r="T18" i="1"/>
  <c r="T14" i="1"/>
  <c r="T10" i="1"/>
  <c r="T72" i="1"/>
  <c r="T70" i="1"/>
  <c r="T68" i="1"/>
  <c r="T66" i="1"/>
  <c r="T63" i="1"/>
  <c r="T61" i="1"/>
  <c r="T59" i="1"/>
  <c r="T57" i="1"/>
  <c r="T55" i="1"/>
  <c r="T53" i="1"/>
  <c r="T51" i="1"/>
  <c r="T49" i="1"/>
  <c r="T47" i="1"/>
  <c r="T45" i="1"/>
  <c r="T43" i="1"/>
  <c r="T41" i="1"/>
  <c r="T38" i="1"/>
  <c r="T34" i="1"/>
  <c r="T30" i="1"/>
  <c r="T24" i="1"/>
  <c r="T20" i="1"/>
  <c r="T16" i="1"/>
  <c r="T12" i="1"/>
  <c r="T8" i="1"/>
  <c r="S64" i="1"/>
  <c r="T64" i="1"/>
  <c r="T28" i="1"/>
  <c r="S39" i="1"/>
  <c r="T39" i="1"/>
  <c r="S37" i="1"/>
  <c r="T37" i="1"/>
  <c r="S35" i="1"/>
  <c r="T35" i="1"/>
  <c r="S33" i="1"/>
  <c r="T33" i="1"/>
  <c r="S31" i="1"/>
  <c r="T31" i="1"/>
  <c r="S29" i="1"/>
  <c r="T29" i="1"/>
  <c r="S27" i="1"/>
  <c r="T27" i="1"/>
  <c r="S25" i="1"/>
  <c r="T25" i="1"/>
  <c r="S23" i="1"/>
  <c r="T23" i="1"/>
  <c r="S21" i="1"/>
  <c r="T21" i="1"/>
  <c r="S19" i="1"/>
  <c r="T19" i="1"/>
  <c r="S17" i="1"/>
  <c r="T17" i="1"/>
  <c r="S15" i="1"/>
  <c r="T15" i="1"/>
  <c r="S13" i="1"/>
  <c r="T13" i="1"/>
  <c r="S11" i="1"/>
  <c r="T11" i="1"/>
  <c r="S9" i="1"/>
  <c r="T9" i="1"/>
  <c r="S7" i="1"/>
  <c r="T7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S65" i="1" l="1"/>
  <c r="S43" i="1"/>
  <c r="AA5" i="1"/>
  <c r="S14" i="1"/>
  <c r="S22" i="1"/>
  <c r="S6" i="1"/>
  <c r="S32" i="1"/>
  <c r="S10" i="1"/>
  <c r="S34" i="1"/>
  <c r="S44" i="1"/>
  <c r="S46" i="1"/>
  <c r="S48" i="1"/>
  <c r="S52" i="1"/>
  <c r="S56" i="1"/>
  <c r="S58" i="1"/>
  <c r="S60" i="1"/>
  <c r="S69" i="1"/>
  <c r="S28" i="1"/>
  <c r="S51" i="1"/>
  <c r="S55" i="1"/>
  <c r="S59" i="1"/>
  <c r="S63" i="1"/>
  <c r="P5" i="1"/>
  <c r="S8" i="1"/>
  <c r="S12" i="1"/>
  <c r="S16" i="1"/>
  <c r="S20" i="1"/>
  <c r="S24" i="1"/>
  <c r="S49" i="1"/>
  <c r="S53" i="1"/>
  <c r="S57" i="1"/>
  <c r="S61" i="1"/>
  <c r="K5" i="1"/>
</calcChain>
</file>

<file path=xl/sharedStrings.xml><?xml version="1.0" encoding="utf-8"?>
<sst xmlns="http://schemas.openxmlformats.org/spreadsheetml/2006/main" count="181" uniqueCount="103">
  <si>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</si>
  <si>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</si>
  <si>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</si>
  <si>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</si>
  <si>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</si>
  <si>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</si>
  <si>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</si>
  <si>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</si>
  <si>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</si>
  <si>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</si>
  <si>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</si>
  <si>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</si>
  <si>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</si>
  <si>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</si>
  <si>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</si>
  <si>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</si>
  <si>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</si>
  <si>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</si>
  <si>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</si>
  <si>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</si>
  <si>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</si>
  <si>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</si>
  <si>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</si>
  <si>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30,03,</t>
  </si>
  <si>
    <t>02,04,</t>
  </si>
  <si>
    <t>26,03,</t>
  </si>
  <si>
    <t>19,03,</t>
  </si>
  <si>
    <t>12,03,</t>
  </si>
  <si>
    <t>04,03,</t>
  </si>
  <si>
    <t>27,02,</t>
  </si>
  <si>
    <t>3215 ВЕТЧ.МЯСНАЯ Папа может п/о 0.4кг 8шт.    ОСТАНКИНО</t>
  </si>
  <si>
    <t>шт</t>
  </si>
  <si>
    <t>3287 САЛЯМИ ИТАЛЬЯНСКАЯ с/к в/у ОСТАНКИНО</t>
  </si>
  <si>
    <t>кг</t>
  </si>
  <si>
    <t>необходимо увеличить продажи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</si>
  <si>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</si>
  <si>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</si>
  <si>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</si>
  <si>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</si>
  <si>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</si>
  <si>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</si>
  <si>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</si>
  <si>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</si>
  <si>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</si>
  <si>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</si>
  <si>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</si>
  <si>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</si>
  <si>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</si>
  <si>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</si>
  <si>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</si>
  <si>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</si>
  <si>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</si>
  <si>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</si>
  <si>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</si>
  <si>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</si>
  <si>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5997 ОСОБАЯ Коровино вар п/о  ОСТАНКИНО</t>
  </si>
  <si>
    <t>6026 ВЕТЧ.ОСОБАЯ Коровино п/о   ОСТАНКИНО</t>
  </si>
  <si>
    <t>6042 МОЛОЧНЫЕ К ЗАВТРАКУ сос п/о в/у 0.4кг   ОСТАНКИНО</t>
  </si>
  <si>
    <t>6062 МОЛОЧНЫЕ К ЗАВТРАКУ сос п/о мгс 2*2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</si>
  <si>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</si>
  <si>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</si>
  <si>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</si>
  <si>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6159 ВРЕМЯ ОЛИВЬЕ Папа может вар п/о  Останкино</t>
  </si>
  <si>
    <t>6217 ШПИКАЧКИ ДОМАШНИЕ СН п/о мгс 0,4кг 8 шт.  ОСТАНКИНО</t>
  </si>
  <si>
    <t>6220 ГОВЯЖЬЯ папа может вар п/о  Останкино</t>
  </si>
  <si>
    <t>6228 МЯСНОЕ АССОРТИ к/з с/н мгс 1/90 10шт  Останкино</t>
  </si>
  <si>
    <t>6236 СЛИВОЧНЫЕ ПМ сос п/о мгс 0,45кг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</si>
  <si>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</si>
  <si>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</si>
  <si>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</si>
  <si>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</si>
  <si>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</si>
  <si>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</si>
  <si>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</si>
  <si>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6467 БАЛЫКОВАЯ Коровино п/к в/у  ОСТАНКИНО</t>
  </si>
  <si>
    <t>6475 Сосиски Папа может 400г С сыром  ОСТАНКИНО</t>
  </si>
  <si>
    <t>6527 ШПИКАЧКИ СОЧНЫЕ ПМ сар б/о мгс 1*3 45с ОСТАНКИНО</t>
  </si>
  <si>
    <t>6562 СЕРВЕЛАТ КАРЕЛЬСКИЙ СН в/к в/у 0,28кг  ОСТАНКИНО</t>
  </si>
  <si>
    <t>6563 СЛИВОЧНЫЕ СН сос п/о мгс 1*6  ОСТАНКИНО</t>
  </si>
  <si>
    <t>6586 МРАМОРНАЯ И БАЛЫКОВАЯ в/к с/н мгс 1/90  Останкино</t>
  </si>
  <si>
    <t>вместо имперской</t>
  </si>
  <si>
    <t>6602 БАВАРСКИЕ ПМ сос ц/о мгс 0,35кг 8шт  Останкино</t>
  </si>
  <si>
    <t>6656 ГОВЯЖЬИ СН сос п/о мгс 2*2  ОСТАНКИНО</t>
  </si>
  <si>
    <t>6658 АРОМАТНАЯ С ЧЕСНОЧКОМ СН в/к мтс 0.330кг 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</si>
  <si>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</si>
  <si>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</si>
  <si>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</si>
  <si>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</si>
  <si>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</si>
  <si>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</si>
  <si>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</si>
  <si>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</si>
  <si>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</si>
  <si>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</si>
  <si>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</si>
  <si>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</si>
  <si>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</si>
  <si>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</si>
  <si>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БОНУС Z-ОСОБАЯ Коровино вар п/о (6482)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</si>
  <si>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</si>
  <si>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</si>
  <si>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</si>
  <si>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завод вывел из производства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</si>
</sst>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2" fillId="4" borderId="1" xfId="1" applyNumberFormat="1" applyFont="1" applyFill="1"/>
    <xf numFmtId="164" fontId="1" fillId="5" borderId="1" xfId="1" applyNumberFormat="1" applyFill="1"/>
    <xf numFmtId="164" fontId="5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13" sqref="R13"/>
    </sheetView>
  </sheetViews>
  <sheetFormatPr defaultRowHeight="15" x14ac:dyDescent="0.25"/>
  <cols>
    <col min="1" max="1" width="60" customWidth="1"/>
    <col min="2" max="2" width="4.28515625" customWidth="1"/>
    <col min="3" max="6" width="6.85546875" customWidth="1"/>
    <col min="7" max="7" width="5.85546875" style="8" customWidth="1"/>
    <col min="8" max="8" width="5.85546875" customWidth="1"/>
    <col min="9" max="9" width="1.140625" customWidth="1"/>
    <col min="10" max="11" width="6.85546875" customWidth="1"/>
    <col min="12" max="13" width="1.28515625" customWidth="1"/>
    <col min="14" max="14" width="7.42578125" customWidth="1"/>
    <col min="15" max="15" width="8" customWidth="1"/>
    <col min="16" max="17" width="6.85546875" customWidth="1"/>
    <col min="18" max="18" width="22.42578125" customWidth="1"/>
    <col min="19" max="20" width="5.7109375" customWidth="1"/>
    <col min="21" max="25" width="6.7109375" customWidth="1"/>
    <col min="26" max="26" width="27.5703125" customWidth="1"/>
    <col min="27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0" t="s">
        <v>16</v>
      </c>
      <c r="R3" s="10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8400.1679999999997</v>
      </c>
      <c r="F5" s="4">
        <f>SUM(F6:F500)</f>
        <v>11075.075999999999</v>
      </c>
      <c r="G5" s="6"/>
      <c r="H5" s="1"/>
      <c r="I5" s="1"/>
      <c r="J5" s="4">
        <f t="shared" ref="J5:Q5" si="0">SUM(J6:J500)</f>
        <v>8809.4490000000005</v>
      </c>
      <c r="K5" s="4">
        <f t="shared" si="0"/>
        <v>-409.28099999999995</v>
      </c>
      <c r="L5" s="4">
        <f t="shared" si="0"/>
        <v>0</v>
      </c>
      <c r="M5" s="4">
        <f t="shared" si="0"/>
        <v>0</v>
      </c>
      <c r="N5" s="4">
        <f t="shared" si="0"/>
        <v>8744.5501999999997</v>
      </c>
      <c r="O5" s="4">
        <f t="shared" si="0"/>
        <v>1680.0335999999998</v>
      </c>
      <c r="P5" s="4">
        <f t="shared" si="0"/>
        <v>4804.6877999999988</v>
      </c>
      <c r="Q5" s="4">
        <f t="shared" si="0"/>
        <v>0</v>
      </c>
      <c r="R5" s="1"/>
      <c r="S5" s="1"/>
      <c r="T5" s="1"/>
      <c r="U5" s="4">
        <f t="shared" ref="U5:Y5" si="1">SUM(U6:U500)</f>
        <v>2038.9854000000003</v>
      </c>
      <c r="V5" s="4">
        <f t="shared" si="1"/>
        <v>2090.8032000000007</v>
      </c>
      <c r="W5" s="4">
        <f t="shared" si="1"/>
        <v>2281.3000000000006</v>
      </c>
      <c r="X5" s="4">
        <f t="shared" si="1"/>
        <v>1741.6053999999997</v>
      </c>
      <c r="Y5" s="4">
        <f t="shared" si="1"/>
        <v>1963.5953999999999</v>
      </c>
      <c r="Z5" s="1"/>
      <c r="AA5" s="4">
        <f>SUM(AA6:AA500)</f>
        <v>2335.4477999999999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456</v>
      </c>
      <c r="D6" s="1"/>
      <c r="E6" s="1">
        <v>279</v>
      </c>
      <c r="F6" s="1">
        <v>135</v>
      </c>
      <c r="G6" s="6">
        <v>0.4</v>
      </c>
      <c r="H6" s="1">
        <v>60</v>
      </c>
      <c r="I6" s="1"/>
      <c r="J6" s="1">
        <v>273</v>
      </c>
      <c r="K6" s="1">
        <f t="shared" ref="K6:K37" si="2">E6-J6</f>
        <v>6</v>
      </c>
      <c r="L6" s="1"/>
      <c r="M6" s="1"/>
      <c r="N6" s="1">
        <v>257.39999999999998</v>
      </c>
      <c r="O6" s="1">
        <f>E6/5</f>
        <v>55.8</v>
      </c>
      <c r="P6" s="5">
        <f>13*O6-N6-F6</f>
        <v>333</v>
      </c>
      <c r="Q6" s="5"/>
      <c r="R6" s="1"/>
      <c r="S6" s="1">
        <f>(F6+N6+P6)/O6</f>
        <v>13</v>
      </c>
      <c r="T6" s="1">
        <f>(F6+N6)/O6</f>
        <v>7.032258064516129</v>
      </c>
      <c r="U6" s="1">
        <v>51.8</v>
      </c>
      <c r="V6" s="1">
        <v>42</v>
      </c>
      <c r="W6" s="1">
        <v>68.8</v>
      </c>
      <c r="X6" s="1">
        <v>49.4</v>
      </c>
      <c r="Y6" s="1">
        <v>42</v>
      </c>
      <c r="Z6" s="1"/>
      <c r="AA6" s="1">
        <f t="shared" ref="AA6:AA37" si="3">P6*G6</f>
        <v>133.20000000000002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33</v>
      </c>
      <c r="C7" s="1">
        <v>122.374</v>
      </c>
      <c r="D7" s="1"/>
      <c r="E7" s="1">
        <v>20.471</v>
      </c>
      <c r="F7" s="1">
        <v>100.89700000000001</v>
      </c>
      <c r="G7" s="6">
        <v>1</v>
      </c>
      <c r="H7" s="1">
        <v>120</v>
      </c>
      <c r="I7" s="1"/>
      <c r="J7" s="1">
        <v>19.530999999999999</v>
      </c>
      <c r="K7" s="1">
        <f t="shared" si="2"/>
        <v>0.94000000000000128</v>
      </c>
      <c r="L7" s="1"/>
      <c r="M7" s="1"/>
      <c r="N7" s="1">
        <v>0</v>
      </c>
      <c r="O7" s="1">
        <f t="shared" ref="O7:O70" si="4">E7/5</f>
        <v>4.0941999999999998</v>
      </c>
      <c r="P7" s="5"/>
      <c r="Q7" s="5"/>
      <c r="R7" s="1"/>
      <c r="S7" s="1">
        <f t="shared" ref="S7:S70" si="5">(F7+N7+P7)/O7</f>
        <v>24.643886473547948</v>
      </c>
      <c r="T7" s="1">
        <f t="shared" ref="T7:T70" si="6">(F7+N7)/O7</f>
        <v>24.643886473547948</v>
      </c>
      <c r="U7" s="1">
        <v>3.9689999999999999</v>
      </c>
      <c r="V7" s="1">
        <v>2.9276</v>
      </c>
      <c r="W7" s="1">
        <v>1.7118</v>
      </c>
      <c r="X7" s="1">
        <v>9.1780000000000008</v>
      </c>
      <c r="Y7" s="1">
        <v>5.7223999999999986</v>
      </c>
      <c r="Z7" s="11" t="s">
        <v>34</v>
      </c>
      <c r="AA7" s="1">
        <f t="shared" si="3"/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35</v>
      </c>
      <c r="B8" s="1" t="s">
        <v>33</v>
      </c>
      <c r="C8" s="1">
        <v>125.196</v>
      </c>
      <c r="D8" s="1">
        <v>63.863</v>
      </c>
      <c r="E8" s="1">
        <v>125.828</v>
      </c>
      <c r="F8" s="1">
        <v>25.608000000000001</v>
      </c>
      <c r="G8" s="6">
        <v>1</v>
      </c>
      <c r="H8" s="1">
        <v>45</v>
      </c>
      <c r="I8" s="1"/>
      <c r="J8" s="1">
        <v>125.423</v>
      </c>
      <c r="K8" s="1">
        <f t="shared" si="2"/>
        <v>0.40500000000000114</v>
      </c>
      <c r="L8" s="1"/>
      <c r="M8" s="1"/>
      <c r="N8" s="1">
        <v>197.5112</v>
      </c>
      <c r="O8" s="1">
        <f t="shared" si="4"/>
        <v>25.165600000000001</v>
      </c>
      <c r="P8" s="5">
        <f t="shared" ref="P8:P27" si="7">13*O8-N8-F8</f>
        <v>104.03360000000001</v>
      </c>
      <c r="Q8" s="5"/>
      <c r="R8" s="1"/>
      <c r="S8" s="1">
        <f t="shared" si="5"/>
        <v>13</v>
      </c>
      <c r="T8" s="1">
        <f t="shared" si="6"/>
        <v>8.8660393553104235</v>
      </c>
      <c r="U8" s="1">
        <v>26.811399999999999</v>
      </c>
      <c r="V8" s="1">
        <v>22.294</v>
      </c>
      <c r="W8" s="1">
        <v>26.185199999999998</v>
      </c>
      <c r="X8" s="1">
        <v>17.836400000000001</v>
      </c>
      <c r="Y8" s="1">
        <v>20.196000000000002</v>
      </c>
      <c r="Z8" s="1"/>
      <c r="AA8" s="1">
        <f t="shared" si="3"/>
        <v>104.03360000000001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36</v>
      </c>
      <c r="B9" s="1" t="s">
        <v>33</v>
      </c>
      <c r="C9" s="1">
        <v>78.308999999999997</v>
      </c>
      <c r="D9" s="1">
        <v>495.49700000000001</v>
      </c>
      <c r="E9" s="1">
        <v>175.42699999999999</v>
      </c>
      <c r="F9" s="1">
        <v>349.178</v>
      </c>
      <c r="G9" s="6">
        <v>1</v>
      </c>
      <c r="H9" s="1">
        <v>45</v>
      </c>
      <c r="I9" s="1"/>
      <c r="J9" s="1">
        <v>182.387</v>
      </c>
      <c r="K9" s="1">
        <f t="shared" si="2"/>
        <v>-6.960000000000008</v>
      </c>
      <c r="L9" s="1"/>
      <c r="M9" s="1"/>
      <c r="N9" s="1">
        <v>213.70160000000001</v>
      </c>
      <c r="O9" s="1">
        <f t="shared" si="4"/>
        <v>35.0854</v>
      </c>
      <c r="P9" s="5"/>
      <c r="Q9" s="5"/>
      <c r="R9" s="1"/>
      <c r="S9" s="1">
        <f t="shared" si="5"/>
        <v>16.04312905083026</v>
      </c>
      <c r="T9" s="1">
        <f t="shared" si="6"/>
        <v>16.04312905083026</v>
      </c>
      <c r="U9" s="1">
        <v>57.139200000000002</v>
      </c>
      <c r="V9" s="1">
        <v>62.012599999999999</v>
      </c>
      <c r="W9" s="1">
        <v>47.515599999999999</v>
      </c>
      <c r="X9" s="1">
        <v>43.024799999999999</v>
      </c>
      <c r="Y9" s="1">
        <v>52.395799999999987</v>
      </c>
      <c r="Z9" s="1"/>
      <c r="AA9" s="1">
        <f t="shared" si="3"/>
        <v>0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37</v>
      </c>
      <c r="B10" s="1" t="s">
        <v>33</v>
      </c>
      <c r="C10" s="1">
        <v>456.41899999999998</v>
      </c>
      <c r="D10" s="1">
        <v>304.43599999999998</v>
      </c>
      <c r="E10" s="1">
        <v>327.72</v>
      </c>
      <c r="F10" s="1">
        <v>338.803</v>
      </c>
      <c r="G10" s="6">
        <v>1</v>
      </c>
      <c r="H10" s="1">
        <v>60</v>
      </c>
      <c r="I10" s="1"/>
      <c r="J10" s="1">
        <v>325.976</v>
      </c>
      <c r="K10" s="1">
        <f t="shared" si="2"/>
        <v>1.7440000000000282</v>
      </c>
      <c r="L10" s="1"/>
      <c r="M10" s="1"/>
      <c r="N10" s="1">
        <v>301.75240000000002</v>
      </c>
      <c r="O10" s="1">
        <f t="shared" si="4"/>
        <v>65.544000000000011</v>
      </c>
      <c r="P10" s="5">
        <f t="shared" si="7"/>
        <v>211.51660000000004</v>
      </c>
      <c r="Q10" s="5"/>
      <c r="R10" s="1"/>
      <c r="S10" s="1">
        <f t="shared" si="5"/>
        <v>12.999999999999998</v>
      </c>
      <c r="T10" s="1">
        <f t="shared" si="6"/>
        <v>9.7729067496643456</v>
      </c>
      <c r="U10" s="1">
        <v>73.454800000000006</v>
      </c>
      <c r="V10" s="1">
        <v>72.220600000000005</v>
      </c>
      <c r="W10" s="1">
        <v>82.649000000000001</v>
      </c>
      <c r="X10" s="1">
        <v>76.652799999999999</v>
      </c>
      <c r="Y10" s="1">
        <v>72.511200000000002</v>
      </c>
      <c r="Z10" s="1"/>
      <c r="AA10" s="1">
        <f t="shared" si="3"/>
        <v>211.51660000000004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38</v>
      </c>
      <c r="B11" s="1" t="s">
        <v>33</v>
      </c>
      <c r="C11" s="1">
        <v>22.815999999999999</v>
      </c>
      <c r="D11" s="1">
        <v>8.2520000000000007</v>
      </c>
      <c r="E11" s="1">
        <v>12.173999999999999</v>
      </c>
      <c r="F11" s="1">
        <v>17.881</v>
      </c>
      <c r="G11" s="6">
        <v>1</v>
      </c>
      <c r="H11" s="1">
        <v>120</v>
      </c>
      <c r="I11" s="1"/>
      <c r="J11" s="1">
        <v>9.9359999999999999</v>
      </c>
      <c r="K11" s="1">
        <f t="shared" si="2"/>
        <v>2.2379999999999995</v>
      </c>
      <c r="L11" s="1"/>
      <c r="M11" s="1"/>
      <c r="N11" s="1">
        <v>23.373200000000011</v>
      </c>
      <c r="O11" s="1">
        <f t="shared" si="4"/>
        <v>2.4348000000000001</v>
      </c>
      <c r="P11" s="5"/>
      <c r="Q11" s="5"/>
      <c r="R11" s="1"/>
      <c r="S11" s="1">
        <f t="shared" si="5"/>
        <v>16.943568260226716</v>
      </c>
      <c r="T11" s="1">
        <f t="shared" si="6"/>
        <v>16.943568260226716</v>
      </c>
      <c r="U11" s="1">
        <v>4.4733999999999998</v>
      </c>
      <c r="V11" s="1">
        <v>4.3959999999999999</v>
      </c>
      <c r="W11" s="1">
        <v>5.0292000000000003</v>
      </c>
      <c r="X11" s="1">
        <v>5.7154000000000007</v>
      </c>
      <c r="Y11" s="1">
        <v>4.2755999999999998</v>
      </c>
      <c r="Z11" s="1"/>
      <c r="AA11" s="1">
        <f t="shared" si="3"/>
        <v>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39</v>
      </c>
      <c r="B12" s="1" t="s">
        <v>33</v>
      </c>
      <c r="C12" s="1">
        <v>89.167000000000002</v>
      </c>
      <c r="D12" s="1"/>
      <c r="E12" s="1">
        <v>51.378999999999998</v>
      </c>
      <c r="F12" s="1">
        <v>14.613</v>
      </c>
      <c r="G12" s="6">
        <v>1</v>
      </c>
      <c r="H12" s="1">
        <v>60</v>
      </c>
      <c r="I12" s="1"/>
      <c r="J12" s="1">
        <v>56.442</v>
      </c>
      <c r="K12" s="1">
        <f t="shared" si="2"/>
        <v>-5.0630000000000024</v>
      </c>
      <c r="L12" s="1"/>
      <c r="M12" s="1"/>
      <c r="N12" s="1">
        <v>144.45959999999999</v>
      </c>
      <c r="O12" s="1">
        <f t="shared" si="4"/>
        <v>10.2758</v>
      </c>
      <c r="P12" s="5"/>
      <c r="Q12" s="5"/>
      <c r="R12" s="1"/>
      <c r="S12" s="1">
        <f t="shared" si="5"/>
        <v>15.480312968333365</v>
      </c>
      <c r="T12" s="1">
        <f t="shared" si="6"/>
        <v>15.480312968333365</v>
      </c>
      <c r="U12" s="1">
        <v>17.4208</v>
      </c>
      <c r="V12" s="1">
        <v>10.301</v>
      </c>
      <c r="W12" s="1">
        <v>15.5108</v>
      </c>
      <c r="X12" s="1">
        <v>14.3284</v>
      </c>
      <c r="Y12" s="1">
        <v>10.806800000000001</v>
      </c>
      <c r="Z12" s="1"/>
      <c r="AA12" s="1">
        <f t="shared" si="3"/>
        <v>0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40</v>
      </c>
      <c r="B13" s="1" t="s">
        <v>33</v>
      </c>
      <c r="C13" s="1">
        <v>137.63499999999999</v>
      </c>
      <c r="D13" s="1">
        <v>283.43599999999998</v>
      </c>
      <c r="E13" s="1">
        <v>152.55799999999999</v>
      </c>
      <c r="F13" s="1">
        <v>215.739</v>
      </c>
      <c r="G13" s="6">
        <v>1</v>
      </c>
      <c r="H13" s="1">
        <v>60</v>
      </c>
      <c r="I13" s="1"/>
      <c r="J13" s="1">
        <v>168.315</v>
      </c>
      <c r="K13" s="1">
        <f t="shared" si="2"/>
        <v>-15.757000000000005</v>
      </c>
      <c r="L13" s="1"/>
      <c r="M13" s="1"/>
      <c r="N13" s="1">
        <v>259.4502</v>
      </c>
      <c r="O13" s="1">
        <f t="shared" si="4"/>
        <v>30.511599999999998</v>
      </c>
      <c r="P13" s="5"/>
      <c r="Q13" s="5"/>
      <c r="R13" s="1"/>
      <c r="S13" s="1">
        <f t="shared" si="5"/>
        <v>15.574050525046214</v>
      </c>
      <c r="T13" s="1">
        <f t="shared" si="6"/>
        <v>15.574050525046214</v>
      </c>
      <c r="U13" s="1">
        <v>47.587800000000001</v>
      </c>
      <c r="V13" s="1">
        <v>45.432400000000001</v>
      </c>
      <c r="W13" s="1">
        <v>41.415999999999997</v>
      </c>
      <c r="X13" s="1">
        <v>40.026000000000003</v>
      </c>
      <c r="Y13" s="1">
        <v>35.972200000000001</v>
      </c>
      <c r="Z13" s="1"/>
      <c r="AA13" s="1">
        <f t="shared" si="3"/>
        <v>0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41</v>
      </c>
      <c r="B14" s="1" t="s">
        <v>31</v>
      </c>
      <c r="C14" s="1">
        <v>251</v>
      </c>
      <c r="D14" s="1">
        <v>376</v>
      </c>
      <c r="E14" s="1">
        <v>182</v>
      </c>
      <c r="F14" s="1">
        <v>421</v>
      </c>
      <c r="G14" s="6">
        <v>0.25</v>
      </c>
      <c r="H14" s="1">
        <v>120</v>
      </c>
      <c r="I14" s="1"/>
      <c r="J14" s="1">
        <v>186</v>
      </c>
      <c r="K14" s="1">
        <f t="shared" si="2"/>
        <v>-4</v>
      </c>
      <c r="L14" s="1"/>
      <c r="M14" s="1"/>
      <c r="N14" s="1">
        <v>0</v>
      </c>
      <c r="O14" s="1">
        <f t="shared" si="4"/>
        <v>36.4</v>
      </c>
      <c r="P14" s="5">
        <f t="shared" si="7"/>
        <v>52.199999999999989</v>
      </c>
      <c r="Q14" s="5"/>
      <c r="R14" s="1"/>
      <c r="S14" s="1">
        <f t="shared" si="5"/>
        <v>13</v>
      </c>
      <c r="T14" s="1">
        <f t="shared" si="6"/>
        <v>11.565934065934066</v>
      </c>
      <c r="U14" s="1">
        <v>32</v>
      </c>
      <c r="V14" s="1">
        <v>54.6</v>
      </c>
      <c r="W14" s="1">
        <v>54.6</v>
      </c>
      <c r="X14" s="1">
        <v>37.4</v>
      </c>
      <c r="Y14" s="1">
        <v>40.200000000000003</v>
      </c>
      <c r="Z14" s="1"/>
      <c r="AA14" s="1">
        <f t="shared" si="3"/>
        <v>13.049999999999997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42</v>
      </c>
      <c r="B15" s="1" t="s">
        <v>31</v>
      </c>
      <c r="C15" s="1">
        <v>66</v>
      </c>
      <c r="D15" s="1">
        <v>256</v>
      </c>
      <c r="E15" s="1">
        <v>73</v>
      </c>
      <c r="F15" s="1">
        <v>212</v>
      </c>
      <c r="G15" s="6">
        <v>0.15</v>
      </c>
      <c r="H15" s="1">
        <v>60</v>
      </c>
      <c r="I15" s="1"/>
      <c r="J15" s="1">
        <v>79</v>
      </c>
      <c r="K15" s="1">
        <f t="shared" si="2"/>
        <v>-6</v>
      </c>
      <c r="L15" s="1"/>
      <c r="M15" s="1"/>
      <c r="N15" s="1">
        <v>0</v>
      </c>
      <c r="O15" s="1">
        <f t="shared" si="4"/>
        <v>14.6</v>
      </c>
      <c r="P15" s="5"/>
      <c r="Q15" s="5"/>
      <c r="R15" s="1"/>
      <c r="S15" s="1">
        <f t="shared" si="5"/>
        <v>14.520547945205481</v>
      </c>
      <c r="T15" s="1">
        <f t="shared" si="6"/>
        <v>14.520547945205481</v>
      </c>
      <c r="U15" s="1">
        <v>19.600000000000001</v>
      </c>
      <c r="V15" s="1">
        <v>31.2</v>
      </c>
      <c r="W15" s="1">
        <v>21.6</v>
      </c>
      <c r="X15" s="1">
        <v>13.2</v>
      </c>
      <c r="Y15" s="1">
        <v>25</v>
      </c>
      <c r="Z15" s="1"/>
      <c r="AA15" s="1">
        <f t="shared" si="3"/>
        <v>0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43</v>
      </c>
      <c r="B16" s="1" t="s">
        <v>31</v>
      </c>
      <c r="C16" s="1">
        <v>105</v>
      </c>
      <c r="D16" s="1">
        <v>240</v>
      </c>
      <c r="E16" s="1">
        <v>134</v>
      </c>
      <c r="F16" s="1">
        <v>176</v>
      </c>
      <c r="G16" s="6">
        <v>0.15</v>
      </c>
      <c r="H16" s="1">
        <v>60</v>
      </c>
      <c r="I16" s="1"/>
      <c r="J16" s="1">
        <v>140</v>
      </c>
      <c r="K16" s="1">
        <f t="shared" si="2"/>
        <v>-6</v>
      </c>
      <c r="L16" s="1"/>
      <c r="M16" s="1"/>
      <c r="N16" s="1">
        <v>100.4</v>
      </c>
      <c r="O16" s="1">
        <f t="shared" si="4"/>
        <v>26.8</v>
      </c>
      <c r="P16" s="5">
        <f t="shared" si="7"/>
        <v>72.000000000000028</v>
      </c>
      <c r="Q16" s="5"/>
      <c r="R16" s="1"/>
      <c r="S16" s="1">
        <f t="shared" si="5"/>
        <v>12.999999999999998</v>
      </c>
      <c r="T16" s="1">
        <f t="shared" si="6"/>
        <v>10.313432835820894</v>
      </c>
      <c r="U16" s="1">
        <v>32.799999999999997</v>
      </c>
      <c r="V16" s="1">
        <v>34.799999999999997</v>
      </c>
      <c r="W16" s="1">
        <v>32.6</v>
      </c>
      <c r="X16" s="1">
        <v>28.8</v>
      </c>
      <c r="Y16" s="1">
        <v>46.6</v>
      </c>
      <c r="Z16" s="1"/>
      <c r="AA16" s="1">
        <f t="shared" si="3"/>
        <v>10.800000000000004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44</v>
      </c>
      <c r="B17" s="1" t="s">
        <v>31</v>
      </c>
      <c r="C17" s="1">
        <v>148</v>
      </c>
      <c r="D17" s="1">
        <v>128</v>
      </c>
      <c r="E17" s="1">
        <v>144</v>
      </c>
      <c r="F17" s="1">
        <v>75</v>
      </c>
      <c r="G17" s="6">
        <v>0.15</v>
      </c>
      <c r="H17" s="1">
        <v>60</v>
      </c>
      <c r="I17" s="1"/>
      <c r="J17" s="1">
        <v>162</v>
      </c>
      <c r="K17" s="1">
        <f t="shared" si="2"/>
        <v>-18</v>
      </c>
      <c r="L17" s="1"/>
      <c r="M17" s="1"/>
      <c r="N17" s="1">
        <v>332.8</v>
      </c>
      <c r="O17" s="1">
        <f t="shared" si="4"/>
        <v>28.8</v>
      </c>
      <c r="P17" s="5"/>
      <c r="Q17" s="5"/>
      <c r="R17" s="1"/>
      <c r="S17" s="1">
        <f t="shared" si="5"/>
        <v>14.159722222222221</v>
      </c>
      <c r="T17" s="1">
        <f t="shared" si="6"/>
        <v>14.159722222222221</v>
      </c>
      <c r="U17" s="1">
        <v>44.4</v>
      </c>
      <c r="V17" s="1">
        <v>35.200000000000003</v>
      </c>
      <c r="W17" s="1">
        <v>38.4</v>
      </c>
      <c r="X17" s="1">
        <v>42</v>
      </c>
      <c r="Y17" s="1">
        <v>48</v>
      </c>
      <c r="Z17" s="1"/>
      <c r="AA17" s="1">
        <f t="shared" si="3"/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45</v>
      </c>
      <c r="B18" s="1" t="s">
        <v>33</v>
      </c>
      <c r="C18" s="1">
        <v>283.09300000000002</v>
      </c>
      <c r="D18" s="1"/>
      <c r="E18" s="1">
        <v>50.94</v>
      </c>
      <c r="F18" s="1">
        <v>212.49199999999999</v>
      </c>
      <c r="G18" s="6">
        <v>1</v>
      </c>
      <c r="H18" s="1">
        <v>60</v>
      </c>
      <c r="I18" s="1"/>
      <c r="J18" s="1">
        <v>53.475000000000001</v>
      </c>
      <c r="K18" s="1">
        <f t="shared" si="2"/>
        <v>-2.5350000000000037</v>
      </c>
      <c r="L18" s="1"/>
      <c r="M18" s="1"/>
      <c r="N18" s="1">
        <v>0</v>
      </c>
      <c r="O18" s="1">
        <f t="shared" si="4"/>
        <v>10.187999999999999</v>
      </c>
      <c r="P18" s="5"/>
      <c r="Q18" s="5"/>
      <c r="R18" s="1"/>
      <c r="S18" s="1">
        <f t="shared" si="5"/>
        <v>20.857086768747546</v>
      </c>
      <c r="T18" s="1">
        <f t="shared" si="6"/>
        <v>20.857086768747546</v>
      </c>
      <c r="U18" s="1">
        <v>11.039199999999999</v>
      </c>
      <c r="V18" s="1">
        <v>17.329799999999999</v>
      </c>
      <c r="W18" s="1">
        <v>30.290800000000001</v>
      </c>
      <c r="X18" s="1">
        <v>28.494599999999998</v>
      </c>
      <c r="Y18" s="1">
        <v>23.651199999999999</v>
      </c>
      <c r="Z18" s="11" t="s">
        <v>34</v>
      </c>
      <c r="AA18" s="1">
        <f t="shared" si="3"/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46</v>
      </c>
      <c r="B19" s="1" t="s">
        <v>33</v>
      </c>
      <c r="C19" s="1">
        <v>131.90299999999999</v>
      </c>
      <c r="D19" s="1"/>
      <c r="E19" s="1">
        <v>25.581</v>
      </c>
      <c r="F19" s="1">
        <v>104.376</v>
      </c>
      <c r="G19" s="6">
        <v>1</v>
      </c>
      <c r="H19" s="1">
        <v>60</v>
      </c>
      <c r="I19" s="1"/>
      <c r="J19" s="1">
        <v>25.588000000000001</v>
      </c>
      <c r="K19" s="1">
        <f t="shared" si="2"/>
        <v>-7.0000000000014495E-3</v>
      </c>
      <c r="L19" s="1"/>
      <c r="M19" s="1"/>
      <c r="N19" s="1">
        <v>0</v>
      </c>
      <c r="O19" s="1">
        <f t="shared" si="4"/>
        <v>5.1162000000000001</v>
      </c>
      <c r="P19" s="5"/>
      <c r="Q19" s="5"/>
      <c r="R19" s="1"/>
      <c r="S19" s="1">
        <f t="shared" si="5"/>
        <v>20.401078925765216</v>
      </c>
      <c r="T19" s="1">
        <f t="shared" si="6"/>
        <v>20.401078925765216</v>
      </c>
      <c r="U19" s="1">
        <v>5.5048000000000004</v>
      </c>
      <c r="V19" s="1">
        <v>3.9352</v>
      </c>
      <c r="W19" s="1">
        <v>0</v>
      </c>
      <c r="X19" s="1">
        <v>17.368400000000001</v>
      </c>
      <c r="Y19" s="1">
        <v>2.7648000000000001</v>
      </c>
      <c r="Z19" s="11" t="s">
        <v>34</v>
      </c>
      <c r="AA19" s="1">
        <f t="shared" si="3"/>
        <v>0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47</v>
      </c>
      <c r="B20" s="1" t="s">
        <v>33</v>
      </c>
      <c r="C20" s="1">
        <v>96.531999999999996</v>
      </c>
      <c r="D20" s="1">
        <v>158.58699999999999</v>
      </c>
      <c r="E20" s="1">
        <v>101.161</v>
      </c>
      <c r="F20" s="1">
        <v>120.209</v>
      </c>
      <c r="G20" s="6">
        <v>1</v>
      </c>
      <c r="H20" s="1">
        <v>45</v>
      </c>
      <c r="I20" s="1"/>
      <c r="J20" s="1">
        <v>110.202</v>
      </c>
      <c r="K20" s="1">
        <f t="shared" si="2"/>
        <v>-9.0409999999999968</v>
      </c>
      <c r="L20" s="1"/>
      <c r="M20" s="1"/>
      <c r="N20" s="1">
        <v>152.7296</v>
      </c>
      <c r="O20" s="1">
        <f t="shared" si="4"/>
        <v>20.232199999999999</v>
      </c>
      <c r="P20" s="5"/>
      <c r="Q20" s="5"/>
      <c r="R20" s="1"/>
      <c r="S20" s="1">
        <f t="shared" si="5"/>
        <v>13.490307529581559</v>
      </c>
      <c r="T20" s="1">
        <f t="shared" si="6"/>
        <v>13.490307529581559</v>
      </c>
      <c r="U20" s="1">
        <v>29.1478</v>
      </c>
      <c r="V20" s="1">
        <v>28.491599999999998</v>
      </c>
      <c r="W20" s="1">
        <v>27.827400000000001</v>
      </c>
      <c r="X20" s="1">
        <v>20.7988</v>
      </c>
      <c r="Y20" s="1">
        <v>30.040800000000001</v>
      </c>
      <c r="Z20" s="1"/>
      <c r="AA20" s="1">
        <f t="shared" si="3"/>
        <v>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48</v>
      </c>
      <c r="B21" s="1" t="s">
        <v>33</v>
      </c>
      <c r="C21" s="1">
        <v>91.534999999999997</v>
      </c>
      <c r="D21" s="1"/>
      <c r="E21" s="1">
        <v>68.317999999999998</v>
      </c>
      <c r="F21" s="1">
        <v>6.8520000000000003</v>
      </c>
      <c r="G21" s="6">
        <v>1</v>
      </c>
      <c r="H21" s="1">
        <v>60</v>
      </c>
      <c r="I21" s="1"/>
      <c r="J21" s="1">
        <v>66.613</v>
      </c>
      <c r="K21" s="1">
        <f t="shared" si="2"/>
        <v>1.7049999999999983</v>
      </c>
      <c r="L21" s="1"/>
      <c r="M21" s="1"/>
      <c r="N21" s="1">
        <v>85.314999999999998</v>
      </c>
      <c r="O21" s="1">
        <f t="shared" si="4"/>
        <v>13.663599999999999</v>
      </c>
      <c r="P21" s="5">
        <f t="shared" si="7"/>
        <v>85.459799999999973</v>
      </c>
      <c r="Q21" s="5"/>
      <c r="R21" s="1"/>
      <c r="S21" s="1">
        <f t="shared" si="5"/>
        <v>13</v>
      </c>
      <c r="T21" s="1">
        <f t="shared" si="6"/>
        <v>6.7454404402939199</v>
      </c>
      <c r="U21" s="1">
        <v>12.24</v>
      </c>
      <c r="V21" s="1">
        <v>6.8129999999999997</v>
      </c>
      <c r="W21" s="1">
        <v>15.225</v>
      </c>
      <c r="X21" s="1">
        <v>0.27500000000000002</v>
      </c>
      <c r="Y21" s="1">
        <v>8.7706</v>
      </c>
      <c r="Z21" s="1"/>
      <c r="AA21" s="1">
        <f t="shared" si="3"/>
        <v>85.459799999999973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49</v>
      </c>
      <c r="B22" s="1" t="s">
        <v>31</v>
      </c>
      <c r="C22" s="1">
        <v>315</v>
      </c>
      <c r="D22" s="1">
        <v>352</v>
      </c>
      <c r="E22" s="1">
        <v>186</v>
      </c>
      <c r="F22" s="1">
        <v>447</v>
      </c>
      <c r="G22" s="6">
        <v>0.25</v>
      </c>
      <c r="H22" s="1">
        <v>120</v>
      </c>
      <c r="I22" s="1"/>
      <c r="J22" s="1">
        <v>190</v>
      </c>
      <c r="K22" s="1">
        <f t="shared" si="2"/>
        <v>-4</v>
      </c>
      <c r="L22" s="1"/>
      <c r="M22" s="1"/>
      <c r="N22" s="1">
        <v>0</v>
      </c>
      <c r="O22" s="1">
        <f t="shared" si="4"/>
        <v>37.200000000000003</v>
      </c>
      <c r="P22" s="5">
        <f t="shared" si="7"/>
        <v>36.600000000000023</v>
      </c>
      <c r="Q22" s="5"/>
      <c r="R22" s="1"/>
      <c r="S22" s="1">
        <f t="shared" si="5"/>
        <v>13</v>
      </c>
      <c r="T22" s="1">
        <f t="shared" si="6"/>
        <v>12.016129032258064</v>
      </c>
      <c r="U22" s="1">
        <v>38.200000000000003</v>
      </c>
      <c r="V22" s="1">
        <v>59</v>
      </c>
      <c r="W22" s="1">
        <v>63.4</v>
      </c>
      <c r="X22" s="1">
        <v>43.6</v>
      </c>
      <c r="Y22" s="1">
        <v>44.8</v>
      </c>
      <c r="Z22" s="1"/>
      <c r="AA22" s="1">
        <f t="shared" si="3"/>
        <v>9.1500000000000057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50</v>
      </c>
      <c r="B23" s="1" t="s">
        <v>33</v>
      </c>
      <c r="C23" s="1">
        <v>29.559000000000001</v>
      </c>
      <c r="D23" s="1">
        <v>252.29499999999999</v>
      </c>
      <c r="E23" s="1">
        <v>44.322000000000003</v>
      </c>
      <c r="F23" s="1">
        <v>204.023</v>
      </c>
      <c r="G23" s="6">
        <v>1</v>
      </c>
      <c r="H23" s="1">
        <v>45</v>
      </c>
      <c r="I23" s="1"/>
      <c r="J23" s="1">
        <v>57.192</v>
      </c>
      <c r="K23" s="1">
        <f t="shared" si="2"/>
        <v>-12.869999999999997</v>
      </c>
      <c r="L23" s="1"/>
      <c r="M23" s="1"/>
      <c r="N23" s="1">
        <v>251.1968</v>
      </c>
      <c r="O23" s="1">
        <f t="shared" si="4"/>
        <v>8.8643999999999998</v>
      </c>
      <c r="P23" s="5"/>
      <c r="Q23" s="5"/>
      <c r="R23" s="1"/>
      <c r="S23" s="1">
        <f t="shared" si="5"/>
        <v>51.353706962682189</v>
      </c>
      <c r="T23" s="1">
        <f t="shared" si="6"/>
        <v>51.353706962682189</v>
      </c>
      <c r="U23" s="1">
        <v>38.688600000000001</v>
      </c>
      <c r="V23" s="1">
        <v>32.397000000000013</v>
      </c>
      <c r="W23" s="1">
        <v>27.669599999999999</v>
      </c>
      <c r="X23" s="1">
        <v>27.841200000000001</v>
      </c>
      <c r="Y23" s="1">
        <v>30.025400000000001</v>
      </c>
      <c r="Z23" s="1"/>
      <c r="AA23" s="1">
        <f t="shared" si="3"/>
        <v>0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51</v>
      </c>
      <c r="B24" s="1" t="s">
        <v>31</v>
      </c>
      <c r="C24" s="1">
        <v>434</v>
      </c>
      <c r="D24" s="1"/>
      <c r="E24" s="1">
        <v>184</v>
      </c>
      <c r="F24" s="1">
        <v>207</v>
      </c>
      <c r="G24" s="6">
        <v>0.25</v>
      </c>
      <c r="H24" s="1">
        <v>120</v>
      </c>
      <c r="I24" s="1"/>
      <c r="J24" s="1">
        <v>186</v>
      </c>
      <c r="K24" s="1">
        <f t="shared" si="2"/>
        <v>-2</v>
      </c>
      <c r="L24" s="1"/>
      <c r="M24" s="1"/>
      <c r="N24" s="1">
        <v>226.8000000000001</v>
      </c>
      <c r="O24" s="1">
        <f t="shared" si="4"/>
        <v>36.799999999999997</v>
      </c>
      <c r="P24" s="5">
        <f t="shared" si="7"/>
        <v>44.599999999999881</v>
      </c>
      <c r="Q24" s="5"/>
      <c r="R24" s="1"/>
      <c r="S24" s="1">
        <f t="shared" si="5"/>
        <v>13</v>
      </c>
      <c r="T24" s="1">
        <f t="shared" si="6"/>
        <v>11.788043478260873</v>
      </c>
      <c r="U24" s="1">
        <v>47.6</v>
      </c>
      <c r="V24" s="1">
        <v>23.2</v>
      </c>
      <c r="W24" s="1">
        <v>57.6</v>
      </c>
      <c r="X24" s="1">
        <v>41.6</v>
      </c>
      <c r="Y24" s="1">
        <v>42.4</v>
      </c>
      <c r="Z24" s="1"/>
      <c r="AA24" s="1">
        <f t="shared" si="3"/>
        <v>11.14999999999997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52</v>
      </c>
      <c r="B25" s="1" t="s">
        <v>33</v>
      </c>
      <c r="C25" s="1">
        <v>59.018000000000001</v>
      </c>
      <c r="D25" s="1"/>
      <c r="E25" s="1">
        <v>8.3079999999999998</v>
      </c>
      <c r="F25" s="1">
        <v>49.671999999999997</v>
      </c>
      <c r="G25" s="6">
        <v>1</v>
      </c>
      <c r="H25" s="1">
        <v>120</v>
      </c>
      <c r="I25" s="1"/>
      <c r="J25" s="1">
        <v>8.984</v>
      </c>
      <c r="K25" s="1">
        <f t="shared" si="2"/>
        <v>-0.67600000000000016</v>
      </c>
      <c r="L25" s="1"/>
      <c r="M25" s="1"/>
      <c r="N25" s="1">
        <v>0</v>
      </c>
      <c r="O25" s="1">
        <f t="shared" si="4"/>
        <v>1.6616</v>
      </c>
      <c r="P25" s="5"/>
      <c r="Q25" s="5"/>
      <c r="R25" s="1"/>
      <c r="S25" s="1">
        <f t="shared" si="5"/>
        <v>29.894077997111218</v>
      </c>
      <c r="T25" s="1">
        <f t="shared" si="6"/>
        <v>29.894077997111218</v>
      </c>
      <c r="U25" s="1">
        <v>2.7984</v>
      </c>
      <c r="V25" s="1">
        <v>2.8553999999999999</v>
      </c>
      <c r="W25" s="1">
        <v>5.5246000000000004</v>
      </c>
      <c r="X25" s="1">
        <v>4.6595999999999993</v>
      </c>
      <c r="Y25" s="1">
        <v>3.6265999999999998</v>
      </c>
      <c r="Z25" s="11" t="s">
        <v>34</v>
      </c>
      <c r="AA25" s="1">
        <f t="shared" si="3"/>
        <v>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53</v>
      </c>
      <c r="B26" s="1" t="s">
        <v>31</v>
      </c>
      <c r="C26" s="1">
        <v>49</v>
      </c>
      <c r="D26" s="1"/>
      <c r="E26" s="1">
        <v>16</v>
      </c>
      <c r="F26" s="1">
        <v>-2</v>
      </c>
      <c r="G26" s="6">
        <v>0.4</v>
      </c>
      <c r="H26" s="1">
        <v>45</v>
      </c>
      <c r="I26" s="1"/>
      <c r="J26" s="1">
        <v>20</v>
      </c>
      <c r="K26" s="1">
        <f t="shared" si="2"/>
        <v>-4</v>
      </c>
      <c r="L26" s="1"/>
      <c r="M26" s="1"/>
      <c r="N26" s="1">
        <v>296.8</v>
      </c>
      <c r="O26" s="1">
        <f t="shared" si="4"/>
        <v>3.2</v>
      </c>
      <c r="P26" s="5"/>
      <c r="Q26" s="5"/>
      <c r="R26" s="1"/>
      <c r="S26" s="1">
        <f t="shared" si="5"/>
        <v>92.125</v>
      </c>
      <c r="T26" s="1">
        <f t="shared" si="6"/>
        <v>92.125</v>
      </c>
      <c r="U26" s="1">
        <v>38.6</v>
      </c>
      <c r="V26" s="1">
        <v>8.1999999999999993</v>
      </c>
      <c r="W26" s="1">
        <v>14.4</v>
      </c>
      <c r="X26" s="1">
        <v>15</v>
      </c>
      <c r="Y26" s="1">
        <v>10.4</v>
      </c>
      <c r="Z26" s="1"/>
      <c r="AA26" s="1">
        <f t="shared" si="3"/>
        <v>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54</v>
      </c>
      <c r="B27" s="1" t="s">
        <v>33</v>
      </c>
      <c r="C27" s="1">
        <v>190.96700000000001</v>
      </c>
      <c r="D27" s="1">
        <v>138.773</v>
      </c>
      <c r="E27" s="1">
        <v>149.86199999999999</v>
      </c>
      <c r="F27" s="1">
        <v>133.08600000000001</v>
      </c>
      <c r="G27" s="6">
        <v>1</v>
      </c>
      <c r="H27" s="1">
        <v>60</v>
      </c>
      <c r="I27" s="1"/>
      <c r="J27" s="1">
        <v>149.31299999999999</v>
      </c>
      <c r="K27" s="1">
        <f t="shared" si="2"/>
        <v>0.54900000000000659</v>
      </c>
      <c r="L27" s="1"/>
      <c r="M27" s="1"/>
      <c r="N27" s="1">
        <v>192.38220000000001</v>
      </c>
      <c r="O27" s="1">
        <f t="shared" si="4"/>
        <v>29.9724</v>
      </c>
      <c r="P27" s="5">
        <f t="shared" si="7"/>
        <v>64.173000000000002</v>
      </c>
      <c r="Q27" s="5"/>
      <c r="R27" s="1"/>
      <c r="S27" s="1">
        <f t="shared" si="5"/>
        <v>13</v>
      </c>
      <c r="T27" s="1">
        <f t="shared" si="6"/>
        <v>10.858930215798535</v>
      </c>
      <c r="U27" s="1">
        <v>35.6524</v>
      </c>
      <c r="V27" s="1">
        <v>34.454000000000001</v>
      </c>
      <c r="W27" s="1">
        <v>37.232799999999997</v>
      </c>
      <c r="X27" s="1">
        <v>29.678599999999999</v>
      </c>
      <c r="Y27" s="1">
        <v>32.873199999999997</v>
      </c>
      <c r="Z27" s="1"/>
      <c r="AA27" s="1">
        <f t="shared" si="3"/>
        <v>64.173000000000002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55</v>
      </c>
      <c r="B28" s="1" t="s">
        <v>33</v>
      </c>
      <c r="C28" s="1"/>
      <c r="D28" s="1">
        <v>101.569</v>
      </c>
      <c r="E28" s="12">
        <f>10.87+E70</f>
        <v>13.591999999999999</v>
      </c>
      <c r="F28" s="12">
        <f>81.239+F70</f>
        <v>93.557000000000002</v>
      </c>
      <c r="G28" s="6">
        <v>1</v>
      </c>
      <c r="H28" s="1">
        <v>60</v>
      </c>
      <c r="I28" s="1"/>
      <c r="J28" s="1">
        <v>20.329999999999998</v>
      </c>
      <c r="K28" s="1">
        <f t="shared" si="2"/>
        <v>-6.7379999999999995</v>
      </c>
      <c r="L28" s="1"/>
      <c r="M28" s="1"/>
      <c r="N28" s="1">
        <v>100</v>
      </c>
      <c r="O28" s="1">
        <f t="shared" si="4"/>
        <v>2.7183999999999999</v>
      </c>
      <c r="P28" s="5"/>
      <c r="Q28" s="5"/>
      <c r="R28" s="1"/>
      <c r="S28" s="1">
        <f t="shared" si="5"/>
        <v>71.202545615067692</v>
      </c>
      <c r="T28" s="1">
        <f t="shared" si="6"/>
        <v>71.202545615067692</v>
      </c>
      <c r="U28" s="1">
        <v>-3.2238000000000002</v>
      </c>
      <c r="V28" s="1">
        <v>47.440800000000003</v>
      </c>
      <c r="W28" s="1">
        <v>10.290800000000001</v>
      </c>
      <c r="X28" s="1">
        <v>5.1534000000000004</v>
      </c>
      <c r="Y28" s="1">
        <v>9.5521999999999991</v>
      </c>
      <c r="Z28" s="1"/>
      <c r="AA28" s="1">
        <f t="shared" si="3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56</v>
      </c>
      <c r="B29" s="1" t="s">
        <v>33</v>
      </c>
      <c r="C29" s="1">
        <v>17.867000000000001</v>
      </c>
      <c r="D29" s="1">
        <v>43.92</v>
      </c>
      <c r="E29" s="1">
        <v>4.0599999999999996</v>
      </c>
      <c r="F29" s="1">
        <v>57.726999999999997</v>
      </c>
      <c r="G29" s="6">
        <v>1</v>
      </c>
      <c r="H29" s="1">
        <v>60</v>
      </c>
      <c r="I29" s="1"/>
      <c r="J29" s="1">
        <v>4.04</v>
      </c>
      <c r="K29" s="1">
        <f t="shared" si="2"/>
        <v>1.9999999999999574E-2</v>
      </c>
      <c r="L29" s="1"/>
      <c r="M29" s="1"/>
      <c r="N29" s="1">
        <v>0</v>
      </c>
      <c r="O29" s="1">
        <f t="shared" si="4"/>
        <v>0.81199999999999994</v>
      </c>
      <c r="P29" s="5"/>
      <c r="Q29" s="5"/>
      <c r="R29" s="1"/>
      <c r="S29" s="1">
        <f t="shared" si="5"/>
        <v>71.092364532019701</v>
      </c>
      <c r="T29" s="1">
        <f t="shared" si="6"/>
        <v>71.092364532019701</v>
      </c>
      <c r="U29" s="1">
        <v>1.6220000000000001</v>
      </c>
      <c r="V29" s="1">
        <v>7.1400000000000006</v>
      </c>
      <c r="W29" s="1">
        <v>6.6501999999999999</v>
      </c>
      <c r="X29" s="1">
        <v>1.202</v>
      </c>
      <c r="Y29" s="1">
        <v>3.613</v>
      </c>
      <c r="Z29" s="1"/>
      <c r="AA29" s="1">
        <f t="shared" si="3"/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3" t="s">
        <v>57</v>
      </c>
      <c r="B30" s="13" t="s">
        <v>31</v>
      </c>
      <c r="C30" s="13">
        <v>368</v>
      </c>
      <c r="D30" s="13">
        <v>752</v>
      </c>
      <c r="E30" s="13">
        <v>376</v>
      </c>
      <c r="F30" s="13">
        <v>687</v>
      </c>
      <c r="G30" s="14">
        <v>0</v>
      </c>
      <c r="H30" s="13">
        <v>45</v>
      </c>
      <c r="I30" s="13"/>
      <c r="J30" s="13">
        <v>384</v>
      </c>
      <c r="K30" s="13">
        <f t="shared" si="2"/>
        <v>-8</v>
      </c>
      <c r="L30" s="13"/>
      <c r="M30" s="13"/>
      <c r="N30" s="13">
        <v>0</v>
      </c>
      <c r="O30" s="13">
        <f t="shared" si="4"/>
        <v>75.2</v>
      </c>
      <c r="P30" s="15"/>
      <c r="Q30" s="15"/>
      <c r="R30" s="13"/>
      <c r="S30" s="13">
        <f t="shared" si="5"/>
        <v>9.1356382978723403</v>
      </c>
      <c r="T30" s="13">
        <f t="shared" si="6"/>
        <v>9.1356382978723403</v>
      </c>
      <c r="U30" s="13">
        <v>40.6</v>
      </c>
      <c r="V30" s="13">
        <v>85.2</v>
      </c>
      <c r="W30" s="13">
        <v>73</v>
      </c>
      <c r="X30" s="13">
        <v>47.6</v>
      </c>
      <c r="Y30" s="13">
        <v>57</v>
      </c>
      <c r="Z30" s="16" t="s">
        <v>102</v>
      </c>
      <c r="AA30" s="13">
        <f t="shared" si="3"/>
        <v>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3" t="s">
        <v>58</v>
      </c>
      <c r="B31" s="13" t="s">
        <v>33</v>
      </c>
      <c r="C31" s="13">
        <v>287.51799999999997</v>
      </c>
      <c r="D31" s="13"/>
      <c r="E31" s="13">
        <v>224.827</v>
      </c>
      <c r="F31" s="13">
        <v>1.417</v>
      </c>
      <c r="G31" s="14">
        <v>0</v>
      </c>
      <c r="H31" s="13">
        <v>45</v>
      </c>
      <c r="I31" s="13"/>
      <c r="J31" s="13">
        <v>205.80600000000001</v>
      </c>
      <c r="K31" s="13">
        <f t="shared" si="2"/>
        <v>19.020999999999987</v>
      </c>
      <c r="L31" s="13"/>
      <c r="M31" s="13"/>
      <c r="N31" s="13">
        <v>154.9188</v>
      </c>
      <c r="O31" s="13">
        <f t="shared" si="4"/>
        <v>44.965400000000002</v>
      </c>
      <c r="P31" s="15"/>
      <c r="Q31" s="15"/>
      <c r="R31" s="13"/>
      <c r="S31" s="13">
        <f t="shared" si="5"/>
        <v>3.4768021634412238</v>
      </c>
      <c r="T31" s="13">
        <f t="shared" si="6"/>
        <v>3.4768021634412238</v>
      </c>
      <c r="U31" s="13">
        <v>29.1556</v>
      </c>
      <c r="V31" s="13">
        <v>19.807600000000001</v>
      </c>
      <c r="W31" s="13">
        <v>41.353400000000001</v>
      </c>
      <c r="X31" s="13">
        <v>19.570399999999999</v>
      </c>
      <c r="Y31" s="13">
        <v>27.45</v>
      </c>
      <c r="Z31" s="16" t="s">
        <v>102</v>
      </c>
      <c r="AA31" s="13">
        <f t="shared" si="3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59</v>
      </c>
      <c r="B32" s="1" t="s">
        <v>33</v>
      </c>
      <c r="C32" s="1">
        <v>123.212</v>
      </c>
      <c r="D32" s="1">
        <v>141.83000000000001</v>
      </c>
      <c r="E32" s="12">
        <f>127.103+E73</f>
        <v>140.69499999999999</v>
      </c>
      <c r="F32" s="12">
        <f>123.861+F73</f>
        <v>119.95700000000001</v>
      </c>
      <c r="G32" s="6">
        <v>1</v>
      </c>
      <c r="H32" s="1">
        <v>45</v>
      </c>
      <c r="I32" s="1"/>
      <c r="J32" s="1">
        <v>128.61500000000001</v>
      </c>
      <c r="K32" s="1">
        <f t="shared" si="2"/>
        <v>12.079999999999984</v>
      </c>
      <c r="L32" s="1"/>
      <c r="M32" s="1"/>
      <c r="N32" s="1">
        <v>0</v>
      </c>
      <c r="O32" s="1">
        <f t="shared" si="4"/>
        <v>28.138999999999999</v>
      </c>
      <c r="P32" s="5">
        <f t="shared" ref="P32:P34" si="8">13*O32-N32-F32</f>
        <v>245.85000000000002</v>
      </c>
      <c r="Q32" s="5"/>
      <c r="R32" s="1"/>
      <c r="S32" s="1">
        <f t="shared" si="5"/>
        <v>13</v>
      </c>
      <c r="T32" s="1">
        <f t="shared" si="6"/>
        <v>4.2630157432744591</v>
      </c>
      <c r="U32" s="1">
        <v>15.0284</v>
      </c>
      <c r="V32" s="1">
        <v>25.415199999999999</v>
      </c>
      <c r="W32" s="1">
        <v>26.555399999999999</v>
      </c>
      <c r="X32" s="1">
        <v>17.1264</v>
      </c>
      <c r="Y32" s="1">
        <v>28.227799999999998</v>
      </c>
      <c r="Z32" s="1"/>
      <c r="AA32" s="1">
        <f t="shared" si="3"/>
        <v>245.85000000000002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60</v>
      </c>
      <c r="B33" s="1" t="s">
        <v>33</v>
      </c>
      <c r="C33" s="1">
        <v>69.757000000000005</v>
      </c>
      <c r="D33" s="1">
        <v>405.60399999999998</v>
      </c>
      <c r="E33" s="1">
        <v>168.07499999999999</v>
      </c>
      <c r="F33" s="1">
        <v>267.20499999999998</v>
      </c>
      <c r="G33" s="6">
        <v>1</v>
      </c>
      <c r="H33" s="1">
        <v>45</v>
      </c>
      <c r="I33" s="1"/>
      <c r="J33" s="1">
        <v>153.93299999999999</v>
      </c>
      <c r="K33" s="1">
        <f t="shared" si="2"/>
        <v>14.141999999999996</v>
      </c>
      <c r="L33" s="1"/>
      <c r="M33" s="1"/>
      <c r="N33" s="1">
        <v>60.694799999999979</v>
      </c>
      <c r="O33" s="1">
        <f t="shared" si="4"/>
        <v>33.614999999999995</v>
      </c>
      <c r="P33" s="5">
        <f t="shared" si="8"/>
        <v>109.09519999999998</v>
      </c>
      <c r="Q33" s="5"/>
      <c r="R33" s="1"/>
      <c r="S33" s="1">
        <f t="shared" si="5"/>
        <v>13</v>
      </c>
      <c r="T33" s="1">
        <f t="shared" si="6"/>
        <v>9.7545679012345676</v>
      </c>
      <c r="U33" s="1">
        <v>37.692799999999998</v>
      </c>
      <c r="V33" s="1">
        <v>47.175199999999997</v>
      </c>
      <c r="W33" s="1">
        <v>37.218800000000002</v>
      </c>
      <c r="X33" s="1">
        <v>23.937799999999999</v>
      </c>
      <c r="Y33" s="1">
        <v>43.782200000000003</v>
      </c>
      <c r="Z33" s="1"/>
      <c r="AA33" s="1">
        <f t="shared" si="3"/>
        <v>109.09519999999998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61</v>
      </c>
      <c r="B34" s="1" t="s">
        <v>31</v>
      </c>
      <c r="C34" s="1">
        <v>275</v>
      </c>
      <c r="D34" s="1"/>
      <c r="E34" s="1">
        <v>144</v>
      </c>
      <c r="F34" s="1">
        <v>92</v>
      </c>
      <c r="G34" s="6">
        <v>0.36</v>
      </c>
      <c r="H34" s="1">
        <v>45</v>
      </c>
      <c r="I34" s="1"/>
      <c r="J34" s="1">
        <v>144</v>
      </c>
      <c r="K34" s="1">
        <f t="shared" si="2"/>
        <v>0</v>
      </c>
      <c r="L34" s="1"/>
      <c r="M34" s="1"/>
      <c r="N34" s="1">
        <v>12</v>
      </c>
      <c r="O34" s="1">
        <f t="shared" si="4"/>
        <v>28.8</v>
      </c>
      <c r="P34" s="5">
        <f t="shared" si="8"/>
        <v>270.40000000000003</v>
      </c>
      <c r="Q34" s="5"/>
      <c r="R34" s="1"/>
      <c r="S34" s="1">
        <f t="shared" si="5"/>
        <v>13</v>
      </c>
      <c r="T34" s="1">
        <f t="shared" si="6"/>
        <v>3.6111111111111112</v>
      </c>
      <c r="U34" s="1">
        <v>19</v>
      </c>
      <c r="V34" s="1">
        <v>18</v>
      </c>
      <c r="W34" s="1">
        <v>38</v>
      </c>
      <c r="X34" s="1">
        <v>3.8</v>
      </c>
      <c r="Y34" s="1">
        <v>25</v>
      </c>
      <c r="Z34" s="1"/>
      <c r="AA34" s="1">
        <f t="shared" si="3"/>
        <v>97.344000000000008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3" t="s">
        <v>62</v>
      </c>
      <c r="B35" s="13" t="s">
        <v>33</v>
      </c>
      <c r="C35" s="13">
        <v>171.99100000000001</v>
      </c>
      <c r="D35" s="13">
        <v>152.15700000000001</v>
      </c>
      <c r="E35" s="13">
        <v>97.597999999999999</v>
      </c>
      <c r="F35" s="13">
        <v>194.46899999999999</v>
      </c>
      <c r="G35" s="14">
        <v>0</v>
      </c>
      <c r="H35" s="13">
        <v>60</v>
      </c>
      <c r="I35" s="13"/>
      <c r="J35" s="13">
        <v>98.292000000000002</v>
      </c>
      <c r="K35" s="13">
        <f t="shared" si="2"/>
        <v>-0.69400000000000261</v>
      </c>
      <c r="L35" s="13"/>
      <c r="M35" s="13"/>
      <c r="N35" s="13">
        <v>18.004800000000131</v>
      </c>
      <c r="O35" s="13">
        <f t="shared" si="4"/>
        <v>19.519600000000001</v>
      </c>
      <c r="P35" s="15"/>
      <c r="Q35" s="15"/>
      <c r="R35" s="13"/>
      <c r="S35" s="13">
        <f t="shared" si="5"/>
        <v>10.885151335068347</v>
      </c>
      <c r="T35" s="13">
        <f t="shared" si="6"/>
        <v>10.885151335068347</v>
      </c>
      <c r="U35" s="13">
        <v>23.392800000000001</v>
      </c>
      <c r="V35" s="13">
        <v>30.547799999999999</v>
      </c>
      <c r="W35" s="13">
        <v>33.305399999999999</v>
      </c>
      <c r="X35" s="13">
        <v>23.667000000000002</v>
      </c>
      <c r="Y35" s="13">
        <v>24.666399999999999</v>
      </c>
      <c r="Z35" s="16" t="s">
        <v>102</v>
      </c>
      <c r="AA35" s="13">
        <f t="shared" si="3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63</v>
      </c>
      <c r="B36" s="1" t="s">
        <v>31</v>
      </c>
      <c r="C36" s="1">
        <v>70</v>
      </c>
      <c r="D36" s="1"/>
      <c r="E36" s="1">
        <v>22</v>
      </c>
      <c r="F36" s="1">
        <v>24</v>
      </c>
      <c r="G36" s="6">
        <v>0.4</v>
      </c>
      <c r="H36" s="1" t="e">
        <v>#N/A</v>
      </c>
      <c r="I36" s="1"/>
      <c r="J36" s="1">
        <v>37</v>
      </c>
      <c r="K36" s="1">
        <f t="shared" si="2"/>
        <v>-15</v>
      </c>
      <c r="L36" s="1"/>
      <c r="M36" s="1"/>
      <c r="N36" s="1">
        <v>131</v>
      </c>
      <c r="O36" s="1">
        <f t="shared" si="4"/>
        <v>4.4000000000000004</v>
      </c>
      <c r="P36" s="5"/>
      <c r="Q36" s="5"/>
      <c r="R36" s="1"/>
      <c r="S36" s="1">
        <f t="shared" si="5"/>
        <v>35.227272727272727</v>
      </c>
      <c r="T36" s="1">
        <f t="shared" si="6"/>
        <v>35.227272727272727</v>
      </c>
      <c r="U36" s="1">
        <v>18.8</v>
      </c>
      <c r="V36" s="1">
        <v>6.8</v>
      </c>
      <c r="W36" s="1">
        <v>10.4</v>
      </c>
      <c r="X36" s="1">
        <v>12.6</v>
      </c>
      <c r="Y36" s="1">
        <v>10.4</v>
      </c>
      <c r="Z36" s="1"/>
      <c r="AA36" s="1">
        <f t="shared" si="3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64</v>
      </c>
      <c r="B37" s="1" t="s">
        <v>33</v>
      </c>
      <c r="C37" s="1">
        <v>31.959</v>
      </c>
      <c r="D37" s="1">
        <v>157.11000000000001</v>
      </c>
      <c r="E37" s="1">
        <v>40.247999999999998</v>
      </c>
      <c r="F37" s="1">
        <v>120.794</v>
      </c>
      <c r="G37" s="6">
        <v>1</v>
      </c>
      <c r="H37" s="1">
        <v>60</v>
      </c>
      <c r="I37" s="1"/>
      <c r="J37" s="1">
        <v>45.365000000000002</v>
      </c>
      <c r="K37" s="1">
        <f t="shared" si="2"/>
        <v>-5.1170000000000044</v>
      </c>
      <c r="L37" s="1"/>
      <c r="M37" s="1"/>
      <c r="N37" s="1">
        <v>117.0342</v>
      </c>
      <c r="O37" s="1">
        <f t="shared" si="4"/>
        <v>8.0495999999999999</v>
      </c>
      <c r="P37" s="5"/>
      <c r="Q37" s="5"/>
      <c r="R37" s="1"/>
      <c r="S37" s="1">
        <f t="shared" si="5"/>
        <v>29.545343868018286</v>
      </c>
      <c r="T37" s="1">
        <f t="shared" si="6"/>
        <v>29.545343868018286</v>
      </c>
      <c r="U37" s="1">
        <v>21.4786</v>
      </c>
      <c r="V37" s="1">
        <v>20.8674</v>
      </c>
      <c r="W37" s="1">
        <v>18.113800000000001</v>
      </c>
      <c r="X37" s="1">
        <v>14.6256</v>
      </c>
      <c r="Y37" s="1">
        <v>15.7308</v>
      </c>
      <c r="Z37" s="1"/>
      <c r="AA37" s="1">
        <f t="shared" si="3"/>
        <v>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65</v>
      </c>
      <c r="B38" s="1" t="s">
        <v>31</v>
      </c>
      <c r="C38" s="1">
        <v>88</v>
      </c>
      <c r="D38" s="1"/>
      <c r="E38" s="1">
        <v>9</v>
      </c>
      <c r="F38" s="1">
        <v>69</v>
      </c>
      <c r="G38" s="6">
        <v>0.09</v>
      </c>
      <c r="H38" s="1">
        <v>45</v>
      </c>
      <c r="I38" s="1"/>
      <c r="J38" s="1">
        <v>19</v>
      </c>
      <c r="K38" s="1">
        <f t="shared" ref="K38:K69" si="9">E38-J38</f>
        <v>-10</v>
      </c>
      <c r="L38" s="1"/>
      <c r="M38" s="1"/>
      <c r="N38" s="1">
        <v>0</v>
      </c>
      <c r="O38" s="1">
        <f t="shared" si="4"/>
        <v>1.8</v>
      </c>
      <c r="P38" s="5"/>
      <c r="Q38" s="5"/>
      <c r="R38" s="1"/>
      <c r="S38" s="1">
        <f t="shared" si="5"/>
        <v>38.333333333333336</v>
      </c>
      <c r="T38" s="1">
        <f t="shared" si="6"/>
        <v>38.333333333333336</v>
      </c>
      <c r="U38" s="1">
        <v>2.2000000000000002</v>
      </c>
      <c r="V38" s="1">
        <v>9</v>
      </c>
      <c r="W38" s="1">
        <v>12.8</v>
      </c>
      <c r="X38" s="1">
        <v>7</v>
      </c>
      <c r="Y38" s="1">
        <v>12.6</v>
      </c>
      <c r="Z38" s="1"/>
      <c r="AA38" s="1">
        <f t="shared" ref="AA38:AA73" si="10">P38*G38</f>
        <v>0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3" t="s">
        <v>66</v>
      </c>
      <c r="B39" s="13" t="s">
        <v>31</v>
      </c>
      <c r="C39" s="13">
        <v>190</v>
      </c>
      <c r="D39" s="13"/>
      <c r="E39" s="13">
        <v>145</v>
      </c>
      <c r="F39" s="13">
        <v>1</v>
      </c>
      <c r="G39" s="14">
        <v>0</v>
      </c>
      <c r="H39" s="13">
        <v>45</v>
      </c>
      <c r="I39" s="13"/>
      <c r="J39" s="13">
        <v>145</v>
      </c>
      <c r="K39" s="13">
        <f t="shared" si="9"/>
        <v>0</v>
      </c>
      <c r="L39" s="13"/>
      <c r="M39" s="13"/>
      <c r="N39" s="13">
        <v>548</v>
      </c>
      <c r="O39" s="13">
        <f t="shared" si="4"/>
        <v>29</v>
      </c>
      <c r="P39" s="15"/>
      <c r="Q39" s="15"/>
      <c r="R39" s="13"/>
      <c r="S39" s="13">
        <f t="shared" si="5"/>
        <v>18.931034482758619</v>
      </c>
      <c r="T39" s="13">
        <f t="shared" si="6"/>
        <v>18.931034482758619</v>
      </c>
      <c r="U39" s="13">
        <v>69.599999999999994</v>
      </c>
      <c r="V39" s="13">
        <v>21.4</v>
      </c>
      <c r="W39" s="13">
        <v>46.4</v>
      </c>
      <c r="X39" s="13">
        <v>44.2</v>
      </c>
      <c r="Y39" s="13">
        <v>33.799999999999997</v>
      </c>
      <c r="Z39" s="16" t="s">
        <v>102</v>
      </c>
      <c r="AA39" s="13">
        <f t="shared" si="10"/>
        <v>0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67</v>
      </c>
      <c r="B40" s="1" t="s">
        <v>31</v>
      </c>
      <c r="C40" s="1">
        <v>139</v>
      </c>
      <c r="D40" s="1"/>
      <c r="E40" s="1">
        <v>116</v>
      </c>
      <c r="F40" s="1">
        <v>-35</v>
      </c>
      <c r="G40" s="6">
        <v>0.3</v>
      </c>
      <c r="H40" s="1">
        <v>45</v>
      </c>
      <c r="I40" s="1"/>
      <c r="J40" s="1">
        <v>127</v>
      </c>
      <c r="K40" s="1">
        <f t="shared" si="9"/>
        <v>-11</v>
      </c>
      <c r="L40" s="1"/>
      <c r="M40" s="1"/>
      <c r="N40" s="1">
        <v>464</v>
      </c>
      <c r="O40" s="1">
        <f t="shared" si="4"/>
        <v>23.2</v>
      </c>
      <c r="P40" s="5"/>
      <c r="Q40" s="5"/>
      <c r="R40" s="1"/>
      <c r="S40" s="1">
        <f t="shared" si="5"/>
        <v>18.491379310344829</v>
      </c>
      <c r="T40" s="1">
        <f t="shared" si="6"/>
        <v>18.491379310344829</v>
      </c>
      <c r="U40" s="1">
        <v>55.6</v>
      </c>
      <c r="V40" s="1">
        <v>19.8</v>
      </c>
      <c r="W40" s="1">
        <v>32.200000000000003</v>
      </c>
      <c r="X40" s="1">
        <v>44.4</v>
      </c>
      <c r="Y40" s="1">
        <v>29.4</v>
      </c>
      <c r="Z40" s="1"/>
      <c r="AA40" s="1">
        <f t="shared" si="10"/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68</v>
      </c>
      <c r="B41" s="1" t="s">
        <v>31</v>
      </c>
      <c r="C41" s="1">
        <v>222</v>
      </c>
      <c r="D41" s="1">
        <v>312</v>
      </c>
      <c r="E41" s="1">
        <v>230</v>
      </c>
      <c r="F41" s="1">
        <v>247</v>
      </c>
      <c r="G41" s="6">
        <v>0.27</v>
      </c>
      <c r="H41" s="1">
        <v>45</v>
      </c>
      <c r="I41" s="1"/>
      <c r="J41" s="1">
        <v>238</v>
      </c>
      <c r="K41" s="1">
        <f t="shared" si="9"/>
        <v>-8</v>
      </c>
      <c r="L41" s="1"/>
      <c r="M41" s="1"/>
      <c r="N41" s="1">
        <v>0</v>
      </c>
      <c r="O41" s="1">
        <f t="shared" si="4"/>
        <v>46</v>
      </c>
      <c r="P41" s="5">
        <f t="shared" ref="P41:P46" si="11">13*O41-N41-F41</f>
        <v>351</v>
      </c>
      <c r="Q41" s="5"/>
      <c r="R41" s="1"/>
      <c r="S41" s="1">
        <f t="shared" si="5"/>
        <v>13</v>
      </c>
      <c r="T41" s="1">
        <f t="shared" si="6"/>
        <v>5.3695652173913047</v>
      </c>
      <c r="U41" s="1">
        <v>30</v>
      </c>
      <c r="V41" s="1">
        <v>49.4</v>
      </c>
      <c r="W41" s="1">
        <v>45</v>
      </c>
      <c r="X41" s="1">
        <v>32</v>
      </c>
      <c r="Y41" s="1">
        <v>39</v>
      </c>
      <c r="Z41" s="1"/>
      <c r="AA41" s="1">
        <f t="shared" si="10"/>
        <v>94.77000000000001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69</v>
      </c>
      <c r="B42" s="1" t="s">
        <v>33</v>
      </c>
      <c r="C42" s="1">
        <v>12.145</v>
      </c>
      <c r="D42" s="1">
        <v>110.721</v>
      </c>
      <c r="E42" s="1">
        <v>19.37</v>
      </c>
      <c r="F42" s="1">
        <v>100.43600000000001</v>
      </c>
      <c r="G42" s="6">
        <v>1</v>
      </c>
      <c r="H42" s="1">
        <v>45</v>
      </c>
      <c r="I42" s="1"/>
      <c r="J42" s="1">
        <v>23.626000000000001</v>
      </c>
      <c r="K42" s="1">
        <f t="shared" si="9"/>
        <v>-4.2560000000000002</v>
      </c>
      <c r="L42" s="1"/>
      <c r="M42" s="1"/>
      <c r="N42" s="1">
        <v>47.898399999999981</v>
      </c>
      <c r="O42" s="1">
        <f t="shared" si="4"/>
        <v>3.8740000000000001</v>
      </c>
      <c r="P42" s="5"/>
      <c r="Q42" s="5"/>
      <c r="R42" s="1"/>
      <c r="S42" s="1">
        <f t="shared" si="5"/>
        <v>38.289726381001543</v>
      </c>
      <c r="T42" s="1">
        <f t="shared" si="6"/>
        <v>38.289726381001543</v>
      </c>
      <c r="U42" s="1">
        <v>13.023199999999999</v>
      </c>
      <c r="V42" s="1">
        <v>23.664400000000001</v>
      </c>
      <c r="W42" s="1">
        <v>6.7538</v>
      </c>
      <c r="X42" s="1">
        <v>3.778799999999999</v>
      </c>
      <c r="Y42" s="1">
        <v>6.3798000000000004</v>
      </c>
      <c r="Z42" s="1"/>
      <c r="AA42" s="1">
        <f t="shared" si="10"/>
        <v>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70</v>
      </c>
      <c r="B43" s="1" t="s">
        <v>33</v>
      </c>
      <c r="C43" s="1">
        <v>115.911</v>
      </c>
      <c r="D43" s="1"/>
      <c r="E43" s="1">
        <v>90.212999999999994</v>
      </c>
      <c r="F43" s="1">
        <v>8.26</v>
      </c>
      <c r="G43" s="6">
        <v>1</v>
      </c>
      <c r="H43" s="1">
        <v>45</v>
      </c>
      <c r="I43" s="1"/>
      <c r="J43" s="1">
        <v>87.707999999999998</v>
      </c>
      <c r="K43" s="1">
        <f t="shared" si="9"/>
        <v>2.5049999999999955</v>
      </c>
      <c r="L43" s="1"/>
      <c r="M43" s="1"/>
      <c r="N43" s="1">
        <v>29.14040000000001</v>
      </c>
      <c r="O43" s="1">
        <f t="shared" si="4"/>
        <v>18.0426</v>
      </c>
      <c r="P43" s="5">
        <f>11*O43-N43-F43</f>
        <v>161.06820000000002</v>
      </c>
      <c r="Q43" s="5"/>
      <c r="R43" s="1"/>
      <c r="S43" s="1">
        <f t="shared" si="5"/>
        <v>11.000000000000002</v>
      </c>
      <c r="T43" s="1">
        <f t="shared" si="6"/>
        <v>2.072894150510459</v>
      </c>
      <c r="U43" s="1">
        <v>9.8558000000000003</v>
      </c>
      <c r="V43" s="1">
        <v>9.1209999999999987</v>
      </c>
      <c r="W43" s="1">
        <v>16.1874</v>
      </c>
      <c r="X43" s="1">
        <v>9.0132000000000012</v>
      </c>
      <c r="Y43" s="1">
        <v>12.646599999999999</v>
      </c>
      <c r="Z43" s="1"/>
      <c r="AA43" s="1">
        <f t="shared" si="10"/>
        <v>161.06820000000002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71</v>
      </c>
      <c r="B44" s="1" t="s">
        <v>31</v>
      </c>
      <c r="C44" s="1">
        <v>375</v>
      </c>
      <c r="D44" s="1">
        <v>752</v>
      </c>
      <c r="E44" s="1">
        <v>319</v>
      </c>
      <c r="F44" s="1">
        <v>719</v>
      </c>
      <c r="G44" s="6">
        <v>0.4</v>
      </c>
      <c r="H44" s="1">
        <v>60</v>
      </c>
      <c r="I44" s="1"/>
      <c r="J44" s="1">
        <v>341</v>
      </c>
      <c r="K44" s="1">
        <f t="shared" si="9"/>
        <v>-22</v>
      </c>
      <c r="L44" s="1"/>
      <c r="M44" s="1"/>
      <c r="N44" s="1">
        <v>0</v>
      </c>
      <c r="O44" s="1">
        <f t="shared" si="4"/>
        <v>63.8</v>
      </c>
      <c r="P44" s="5">
        <f t="shared" si="11"/>
        <v>110.39999999999998</v>
      </c>
      <c r="Q44" s="5"/>
      <c r="R44" s="1"/>
      <c r="S44" s="1">
        <f t="shared" si="5"/>
        <v>13</v>
      </c>
      <c r="T44" s="1">
        <f t="shared" si="6"/>
        <v>11.269592476489029</v>
      </c>
      <c r="U44" s="1">
        <v>57.6</v>
      </c>
      <c r="V44" s="1">
        <v>93.2</v>
      </c>
      <c r="W44" s="1">
        <v>81.599999999999994</v>
      </c>
      <c r="X44" s="1">
        <v>60.4</v>
      </c>
      <c r="Y44" s="1">
        <v>67</v>
      </c>
      <c r="Z44" s="1"/>
      <c r="AA44" s="1">
        <f t="shared" si="10"/>
        <v>44.16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72</v>
      </c>
      <c r="B45" s="1" t="s">
        <v>31</v>
      </c>
      <c r="C45" s="1">
        <v>478</v>
      </c>
      <c r="D45" s="1">
        <v>376</v>
      </c>
      <c r="E45" s="1">
        <v>290</v>
      </c>
      <c r="F45" s="1">
        <v>504</v>
      </c>
      <c r="G45" s="6">
        <v>0.4</v>
      </c>
      <c r="H45" s="1">
        <v>60</v>
      </c>
      <c r="I45" s="1"/>
      <c r="J45" s="1">
        <v>293</v>
      </c>
      <c r="K45" s="1">
        <f t="shared" si="9"/>
        <v>-3</v>
      </c>
      <c r="L45" s="1"/>
      <c r="M45" s="1"/>
      <c r="N45" s="1">
        <v>0</v>
      </c>
      <c r="O45" s="1">
        <f t="shared" si="4"/>
        <v>58</v>
      </c>
      <c r="P45" s="5">
        <f t="shared" si="11"/>
        <v>250</v>
      </c>
      <c r="Q45" s="5"/>
      <c r="R45" s="1"/>
      <c r="S45" s="1">
        <f t="shared" si="5"/>
        <v>13</v>
      </c>
      <c r="T45" s="1">
        <f t="shared" si="6"/>
        <v>8.6896551724137936</v>
      </c>
      <c r="U45" s="1">
        <v>44</v>
      </c>
      <c r="V45" s="1">
        <v>71</v>
      </c>
      <c r="W45" s="1">
        <v>82</v>
      </c>
      <c r="X45" s="1">
        <v>47.6</v>
      </c>
      <c r="Y45" s="1">
        <v>49.6</v>
      </c>
      <c r="Z45" s="1"/>
      <c r="AA45" s="1">
        <f t="shared" si="10"/>
        <v>100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73</v>
      </c>
      <c r="B46" s="1" t="s">
        <v>31</v>
      </c>
      <c r="C46" s="1">
        <v>376</v>
      </c>
      <c r="D46" s="1">
        <v>320</v>
      </c>
      <c r="E46" s="1">
        <v>336</v>
      </c>
      <c r="F46" s="1">
        <v>271</v>
      </c>
      <c r="G46" s="6">
        <v>0.4</v>
      </c>
      <c r="H46" s="1">
        <v>60</v>
      </c>
      <c r="I46" s="1"/>
      <c r="J46" s="1">
        <v>347</v>
      </c>
      <c r="K46" s="1">
        <f t="shared" si="9"/>
        <v>-11</v>
      </c>
      <c r="L46" s="1"/>
      <c r="M46" s="1"/>
      <c r="N46" s="1">
        <v>142.6</v>
      </c>
      <c r="O46" s="1">
        <f t="shared" si="4"/>
        <v>67.2</v>
      </c>
      <c r="P46" s="5">
        <f t="shared" si="11"/>
        <v>460</v>
      </c>
      <c r="Q46" s="5"/>
      <c r="R46" s="1"/>
      <c r="S46" s="1">
        <f t="shared" si="5"/>
        <v>13</v>
      </c>
      <c r="T46" s="1">
        <f t="shared" si="6"/>
        <v>6.1547619047619051</v>
      </c>
      <c r="U46" s="1">
        <v>56.2</v>
      </c>
      <c r="V46" s="1">
        <v>61.8</v>
      </c>
      <c r="W46" s="1">
        <v>68</v>
      </c>
      <c r="X46" s="1">
        <v>47.2</v>
      </c>
      <c r="Y46" s="1">
        <v>50.8</v>
      </c>
      <c r="Z46" s="1"/>
      <c r="AA46" s="1">
        <f t="shared" si="10"/>
        <v>184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3" t="s">
        <v>74</v>
      </c>
      <c r="B47" s="13" t="s">
        <v>33</v>
      </c>
      <c r="C47" s="13">
        <v>183.17699999999999</v>
      </c>
      <c r="D47" s="13"/>
      <c r="E47" s="13">
        <v>70.543999999999997</v>
      </c>
      <c r="F47" s="13">
        <v>105.393</v>
      </c>
      <c r="G47" s="14">
        <v>0</v>
      </c>
      <c r="H47" s="13">
        <v>45</v>
      </c>
      <c r="I47" s="13"/>
      <c r="J47" s="13">
        <v>65.963999999999999</v>
      </c>
      <c r="K47" s="13">
        <f t="shared" si="9"/>
        <v>4.5799999999999983</v>
      </c>
      <c r="L47" s="13"/>
      <c r="M47" s="13"/>
      <c r="N47" s="13">
        <v>0</v>
      </c>
      <c r="O47" s="13">
        <f t="shared" si="4"/>
        <v>14.108799999999999</v>
      </c>
      <c r="P47" s="15"/>
      <c r="Q47" s="15"/>
      <c r="R47" s="13"/>
      <c r="S47" s="13">
        <f t="shared" si="5"/>
        <v>7.4700187117260155</v>
      </c>
      <c r="T47" s="13">
        <f t="shared" si="6"/>
        <v>7.4700187117260155</v>
      </c>
      <c r="U47" s="13">
        <v>5.0326000000000004</v>
      </c>
      <c r="V47" s="13">
        <v>6.2157999999999998</v>
      </c>
      <c r="W47" s="13">
        <v>24.290400000000002</v>
      </c>
      <c r="X47" s="13">
        <v>5.5999999999999999E-3</v>
      </c>
      <c r="Y47" s="13">
        <v>11.9354</v>
      </c>
      <c r="Z47" s="16" t="s">
        <v>102</v>
      </c>
      <c r="AA47" s="13">
        <f t="shared" si="10"/>
        <v>0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75</v>
      </c>
      <c r="B48" s="1" t="s">
        <v>31</v>
      </c>
      <c r="C48" s="1">
        <v>205</v>
      </c>
      <c r="D48" s="1"/>
      <c r="E48" s="1">
        <v>156</v>
      </c>
      <c r="F48" s="1"/>
      <c r="G48" s="6">
        <v>0.4</v>
      </c>
      <c r="H48" s="1">
        <v>45</v>
      </c>
      <c r="I48" s="1"/>
      <c r="J48" s="1">
        <v>156</v>
      </c>
      <c r="K48" s="1">
        <f t="shared" si="9"/>
        <v>0</v>
      </c>
      <c r="L48" s="1"/>
      <c r="M48" s="1"/>
      <c r="N48" s="1">
        <v>182.4</v>
      </c>
      <c r="O48" s="1">
        <f t="shared" si="4"/>
        <v>31.2</v>
      </c>
      <c r="P48" s="5">
        <f t="shared" ref="P48:P69" si="12">13*O48-N48-F48</f>
        <v>223.19999999999996</v>
      </c>
      <c r="Q48" s="5"/>
      <c r="R48" s="1"/>
      <c r="S48" s="1">
        <f t="shared" si="5"/>
        <v>13</v>
      </c>
      <c r="T48" s="1">
        <f t="shared" si="6"/>
        <v>5.8461538461538467</v>
      </c>
      <c r="U48" s="1">
        <v>25.8</v>
      </c>
      <c r="V48" s="1">
        <v>0.4</v>
      </c>
      <c r="W48" s="1">
        <v>31.6</v>
      </c>
      <c r="X48" s="1">
        <v>0</v>
      </c>
      <c r="Y48" s="1">
        <v>15.8</v>
      </c>
      <c r="Z48" s="1"/>
      <c r="AA48" s="1">
        <f t="shared" si="10"/>
        <v>89.279999999999987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76</v>
      </c>
      <c r="B49" s="1" t="s">
        <v>33</v>
      </c>
      <c r="C49" s="1">
        <v>36.636000000000003</v>
      </c>
      <c r="D49" s="1">
        <v>285.58100000000002</v>
      </c>
      <c r="E49" s="1">
        <v>58.37</v>
      </c>
      <c r="F49" s="1">
        <v>229.27199999999999</v>
      </c>
      <c r="G49" s="6">
        <v>1</v>
      </c>
      <c r="H49" s="1">
        <v>45</v>
      </c>
      <c r="I49" s="1"/>
      <c r="J49" s="1">
        <v>80.641999999999996</v>
      </c>
      <c r="K49" s="1">
        <f t="shared" si="9"/>
        <v>-22.271999999999998</v>
      </c>
      <c r="L49" s="1"/>
      <c r="M49" s="1"/>
      <c r="N49" s="1">
        <v>179.98339999999979</v>
      </c>
      <c r="O49" s="1">
        <f t="shared" si="4"/>
        <v>11.673999999999999</v>
      </c>
      <c r="P49" s="5"/>
      <c r="Q49" s="5"/>
      <c r="R49" s="1"/>
      <c r="S49" s="1">
        <f t="shared" si="5"/>
        <v>35.056998458112027</v>
      </c>
      <c r="T49" s="1">
        <f t="shared" si="6"/>
        <v>35.056998458112027</v>
      </c>
      <c r="U49" s="1">
        <v>36.510399999999997</v>
      </c>
      <c r="V49" s="1">
        <v>37.138599999999997</v>
      </c>
      <c r="W49" s="1">
        <v>29.440200000000001</v>
      </c>
      <c r="X49" s="1">
        <v>28.734400000000001</v>
      </c>
      <c r="Y49" s="1">
        <v>32.047600000000003</v>
      </c>
      <c r="Z49" s="1"/>
      <c r="AA49" s="1">
        <f t="shared" si="10"/>
        <v>0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77</v>
      </c>
      <c r="B50" s="1" t="s">
        <v>31</v>
      </c>
      <c r="C50" s="1"/>
      <c r="D50" s="1">
        <v>72</v>
      </c>
      <c r="E50" s="1">
        <v>2</v>
      </c>
      <c r="F50" s="1">
        <v>67</v>
      </c>
      <c r="G50" s="6">
        <v>0.28000000000000003</v>
      </c>
      <c r="H50" s="1">
        <v>45</v>
      </c>
      <c r="I50" s="1"/>
      <c r="J50" s="1">
        <v>5</v>
      </c>
      <c r="K50" s="1">
        <f t="shared" si="9"/>
        <v>-3</v>
      </c>
      <c r="L50" s="1"/>
      <c r="M50" s="1"/>
      <c r="N50" s="1">
        <v>0</v>
      </c>
      <c r="O50" s="1">
        <f t="shared" si="4"/>
        <v>0.4</v>
      </c>
      <c r="P50" s="5"/>
      <c r="Q50" s="5"/>
      <c r="R50" s="1"/>
      <c r="S50" s="1">
        <f t="shared" si="5"/>
        <v>167.5</v>
      </c>
      <c r="T50" s="1">
        <f t="shared" si="6"/>
        <v>167.5</v>
      </c>
      <c r="U50" s="1">
        <v>3.4</v>
      </c>
      <c r="V50" s="1">
        <v>13</v>
      </c>
      <c r="W50" s="1">
        <v>3.6</v>
      </c>
      <c r="X50" s="1">
        <v>5.2</v>
      </c>
      <c r="Y50" s="1">
        <v>5</v>
      </c>
      <c r="Z50" s="1"/>
      <c r="AA50" s="1">
        <f t="shared" si="10"/>
        <v>0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78</v>
      </c>
      <c r="B51" s="1" t="s">
        <v>33</v>
      </c>
      <c r="C51" s="1">
        <v>0.47199999999999998</v>
      </c>
      <c r="D51" s="1">
        <v>44.128999999999998</v>
      </c>
      <c r="E51" s="1">
        <v>6.367</v>
      </c>
      <c r="F51" s="1">
        <v>38.234000000000002</v>
      </c>
      <c r="G51" s="6">
        <v>1</v>
      </c>
      <c r="H51" s="1">
        <v>45</v>
      </c>
      <c r="I51" s="1"/>
      <c r="J51" s="1">
        <v>5.21</v>
      </c>
      <c r="K51" s="1">
        <f t="shared" si="9"/>
        <v>1.157</v>
      </c>
      <c r="L51" s="1"/>
      <c r="M51" s="1"/>
      <c r="N51" s="1">
        <v>13.37119999999998</v>
      </c>
      <c r="O51" s="1">
        <f t="shared" si="4"/>
        <v>1.2734000000000001</v>
      </c>
      <c r="P51" s="5"/>
      <c r="Q51" s="5"/>
      <c r="R51" s="1"/>
      <c r="S51" s="1">
        <f t="shared" si="5"/>
        <v>40.525522223967315</v>
      </c>
      <c r="T51" s="1">
        <f t="shared" si="6"/>
        <v>40.525522223967315</v>
      </c>
      <c r="U51" s="1">
        <v>4.4034000000000004</v>
      </c>
      <c r="V51" s="1">
        <v>6.6936000000000009</v>
      </c>
      <c r="W51" s="1">
        <v>4.1867999999999999</v>
      </c>
      <c r="X51" s="1">
        <v>3.9316</v>
      </c>
      <c r="Y51" s="1">
        <v>2.1086</v>
      </c>
      <c r="Z51" s="1"/>
      <c r="AA51" s="1">
        <f t="shared" si="10"/>
        <v>0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79</v>
      </c>
      <c r="B52" s="1" t="s">
        <v>31</v>
      </c>
      <c r="C52" s="1">
        <v>87</v>
      </c>
      <c r="D52" s="1"/>
      <c r="E52" s="1">
        <v>31</v>
      </c>
      <c r="F52" s="1">
        <v>45</v>
      </c>
      <c r="G52" s="6">
        <v>0.09</v>
      </c>
      <c r="H52" s="1">
        <v>45</v>
      </c>
      <c r="I52" s="1"/>
      <c r="J52" s="1">
        <v>30</v>
      </c>
      <c r="K52" s="1">
        <f t="shared" si="9"/>
        <v>1</v>
      </c>
      <c r="L52" s="1"/>
      <c r="M52" s="1"/>
      <c r="N52" s="1">
        <v>0</v>
      </c>
      <c r="O52" s="1">
        <f t="shared" si="4"/>
        <v>6.2</v>
      </c>
      <c r="P52" s="5">
        <f t="shared" si="12"/>
        <v>35.600000000000009</v>
      </c>
      <c r="Q52" s="5"/>
      <c r="R52" s="1"/>
      <c r="S52" s="1">
        <f t="shared" si="5"/>
        <v>13.000000000000002</v>
      </c>
      <c r="T52" s="1">
        <f t="shared" si="6"/>
        <v>7.258064516129032</v>
      </c>
      <c r="U52" s="1">
        <v>4.8</v>
      </c>
      <c r="V52" s="1">
        <v>2.8</v>
      </c>
      <c r="W52" s="1">
        <v>11.2</v>
      </c>
      <c r="X52" s="1">
        <v>0</v>
      </c>
      <c r="Y52" s="1">
        <v>0</v>
      </c>
      <c r="Z52" s="1" t="s">
        <v>80</v>
      </c>
      <c r="AA52" s="1">
        <f t="shared" si="10"/>
        <v>3.2040000000000006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81</v>
      </c>
      <c r="B53" s="1" t="s">
        <v>31</v>
      </c>
      <c r="C53" s="1">
        <v>66</v>
      </c>
      <c r="D53" s="1">
        <v>240</v>
      </c>
      <c r="E53" s="1">
        <v>59</v>
      </c>
      <c r="F53" s="1">
        <v>201</v>
      </c>
      <c r="G53" s="6">
        <v>0.35</v>
      </c>
      <c r="H53" s="1">
        <v>45</v>
      </c>
      <c r="I53" s="1"/>
      <c r="J53" s="1">
        <v>68</v>
      </c>
      <c r="K53" s="1">
        <f t="shared" si="9"/>
        <v>-9</v>
      </c>
      <c r="L53" s="1"/>
      <c r="M53" s="1"/>
      <c r="N53" s="1">
        <v>178</v>
      </c>
      <c r="O53" s="1">
        <f t="shared" si="4"/>
        <v>11.8</v>
      </c>
      <c r="P53" s="5"/>
      <c r="Q53" s="5"/>
      <c r="R53" s="1"/>
      <c r="S53" s="1">
        <f t="shared" si="5"/>
        <v>32.118644067796609</v>
      </c>
      <c r="T53" s="1">
        <f t="shared" si="6"/>
        <v>32.118644067796609</v>
      </c>
      <c r="U53" s="1">
        <v>33.6</v>
      </c>
      <c r="V53" s="1">
        <v>34.4</v>
      </c>
      <c r="W53" s="1">
        <v>32.200000000000003</v>
      </c>
      <c r="X53" s="1">
        <v>25.4</v>
      </c>
      <c r="Y53" s="1">
        <v>24.6</v>
      </c>
      <c r="Z53" s="1"/>
      <c r="AA53" s="1">
        <f t="shared" si="10"/>
        <v>0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82</v>
      </c>
      <c r="B54" s="1" t="s">
        <v>33</v>
      </c>
      <c r="C54" s="1">
        <v>0.48599999999999999</v>
      </c>
      <c r="D54" s="1">
        <v>139.24100000000001</v>
      </c>
      <c r="E54" s="1">
        <v>26.539000000000001</v>
      </c>
      <c r="F54" s="1">
        <v>111.137</v>
      </c>
      <c r="G54" s="6">
        <v>1</v>
      </c>
      <c r="H54" s="1">
        <v>45</v>
      </c>
      <c r="I54" s="1"/>
      <c r="J54" s="1">
        <v>27.51</v>
      </c>
      <c r="K54" s="1">
        <f t="shared" si="9"/>
        <v>-0.97100000000000009</v>
      </c>
      <c r="L54" s="1"/>
      <c r="M54" s="1"/>
      <c r="N54" s="1">
        <v>160.9006</v>
      </c>
      <c r="O54" s="1">
        <f t="shared" si="4"/>
        <v>5.3078000000000003</v>
      </c>
      <c r="P54" s="5"/>
      <c r="Q54" s="5"/>
      <c r="R54" s="1"/>
      <c r="S54" s="1">
        <f t="shared" si="5"/>
        <v>51.252420965371712</v>
      </c>
      <c r="T54" s="1">
        <f t="shared" si="6"/>
        <v>51.252420965371712</v>
      </c>
      <c r="U54" s="1">
        <v>22.946400000000001</v>
      </c>
      <c r="V54" s="1">
        <v>19.426200000000001</v>
      </c>
      <c r="W54" s="1">
        <v>16.0884</v>
      </c>
      <c r="X54" s="1">
        <v>17.9712</v>
      </c>
      <c r="Y54" s="1">
        <v>21.223400000000002</v>
      </c>
      <c r="Z54" s="1"/>
      <c r="AA54" s="1">
        <f t="shared" si="10"/>
        <v>0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83</v>
      </c>
      <c r="B55" s="1" t="s">
        <v>31</v>
      </c>
      <c r="C55" s="1">
        <v>4</v>
      </c>
      <c r="D55" s="1"/>
      <c r="E55" s="1">
        <v>3</v>
      </c>
      <c r="F55" s="1">
        <v>1</v>
      </c>
      <c r="G55" s="6">
        <v>0.33</v>
      </c>
      <c r="H55" s="1">
        <v>45</v>
      </c>
      <c r="I55" s="1"/>
      <c r="J55" s="1">
        <v>3</v>
      </c>
      <c r="K55" s="1">
        <f t="shared" si="9"/>
        <v>0</v>
      </c>
      <c r="L55" s="1"/>
      <c r="M55" s="1"/>
      <c r="N55" s="1">
        <v>0</v>
      </c>
      <c r="O55" s="1">
        <f t="shared" si="4"/>
        <v>0.6</v>
      </c>
      <c r="P55" s="5">
        <v>10</v>
      </c>
      <c r="Q55" s="5"/>
      <c r="R55" s="1"/>
      <c r="S55" s="1">
        <f t="shared" si="5"/>
        <v>18.333333333333336</v>
      </c>
      <c r="T55" s="1">
        <f t="shared" si="6"/>
        <v>1.6666666666666667</v>
      </c>
      <c r="U55" s="1">
        <v>4.2</v>
      </c>
      <c r="V55" s="1">
        <v>6.2</v>
      </c>
      <c r="W55" s="1">
        <v>0.4</v>
      </c>
      <c r="X55" s="1">
        <v>4.4000000000000004</v>
      </c>
      <c r="Y55" s="1">
        <v>3.8</v>
      </c>
      <c r="Z55" s="1"/>
      <c r="AA55" s="1">
        <f t="shared" si="10"/>
        <v>3.3000000000000003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84</v>
      </c>
      <c r="B56" s="1" t="s">
        <v>31</v>
      </c>
      <c r="C56" s="1">
        <v>422</v>
      </c>
      <c r="D56" s="1">
        <v>296</v>
      </c>
      <c r="E56" s="1">
        <v>259</v>
      </c>
      <c r="F56" s="1">
        <v>378</v>
      </c>
      <c r="G56" s="6">
        <v>0.28000000000000003</v>
      </c>
      <c r="H56" s="1">
        <v>45</v>
      </c>
      <c r="I56" s="1"/>
      <c r="J56" s="1">
        <v>284</v>
      </c>
      <c r="K56" s="1">
        <f t="shared" si="9"/>
        <v>-25</v>
      </c>
      <c r="L56" s="1"/>
      <c r="M56" s="1"/>
      <c r="N56" s="1">
        <v>98.199999999999932</v>
      </c>
      <c r="O56" s="1">
        <f t="shared" si="4"/>
        <v>51.8</v>
      </c>
      <c r="P56" s="5">
        <f t="shared" si="12"/>
        <v>197.20000000000005</v>
      </c>
      <c r="Q56" s="5"/>
      <c r="R56" s="1"/>
      <c r="S56" s="1">
        <f t="shared" si="5"/>
        <v>13</v>
      </c>
      <c r="T56" s="1">
        <f t="shared" si="6"/>
        <v>9.1930501930501922</v>
      </c>
      <c r="U56" s="1">
        <v>58.4</v>
      </c>
      <c r="V56" s="1">
        <v>70.2</v>
      </c>
      <c r="W56" s="1">
        <v>79.400000000000006</v>
      </c>
      <c r="X56" s="1">
        <v>55.8</v>
      </c>
      <c r="Y56" s="1">
        <v>69.599999999999994</v>
      </c>
      <c r="Z56" s="1"/>
      <c r="AA56" s="1">
        <f t="shared" si="10"/>
        <v>55.216000000000015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85</v>
      </c>
      <c r="B57" s="1" t="s">
        <v>31</v>
      </c>
      <c r="C57" s="1">
        <v>218</v>
      </c>
      <c r="D57" s="1">
        <v>208</v>
      </c>
      <c r="E57" s="1">
        <v>162</v>
      </c>
      <c r="F57" s="1">
        <v>188</v>
      </c>
      <c r="G57" s="6">
        <v>0.28000000000000003</v>
      </c>
      <c r="H57" s="1">
        <v>45</v>
      </c>
      <c r="I57" s="1"/>
      <c r="J57" s="1">
        <v>193</v>
      </c>
      <c r="K57" s="1">
        <f t="shared" si="9"/>
        <v>-31</v>
      </c>
      <c r="L57" s="1"/>
      <c r="M57" s="1"/>
      <c r="N57" s="1">
        <v>82.199999999999989</v>
      </c>
      <c r="O57" s="1">
        <f t="shared" si="4"/>
        <v>32.4</v>
      </c>
      <c r="P57" s="5">
        <f t="shared" si="12"/>
        <v>151</v>
      </c>
      <c r="Q57" s="5"/>
      <c r="R57" s="1"/>
      <c r="S57" s="1">
        <f t="shared" si="5"/>
        <v>13</v>
      </c>
      <c r="T57" s="1">
        <f t="shared" si="6"/>
        <v>8.3395061728395063</v>
      </c>
      <c r="U57" s="1">
        <v>36</v>
      </c>
      <c r="V57" s="1">
        <v>44.8</v>
      </c>
      <c r="W57" s="1">
        <v>46.2</v>
      </c>
      <c r="X57" s="1">
        <v>34</v>
      </c>
      <c r="Y57" s="1">
        <v>51.6</v>
      </c>
      <c r="Z57" s="1"/>
      <c r="AA57" s="1">
        <f t="shared" si="10"/>
        <v>42.28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86</v>
      </c>
      <c r="B58" s="1" t="s">
        <v>31</v>
      </c>
      <c r="C58" s="1">
        <v>551</v>
      </c>
      <c r="D58" s="1">
        <v>24</v>
      </c>
      <c r="E58" s="1">
        <v>308</v>
      </c>
      <c r="F58" s="1">
        <v>145</v>
      </c>
      <c r="G58" s="6">
        <v>0.35</v>
      </c>
      <c r="H58" s="1">
        <v>45</v>
      </c>
      <c r="I58" s="1"/>
      <c r="J58" s="1">
        <v>343</v>
      </c>
      <c r="K58" s="1">
        <f t="shared" si="9"/>
        <v>-35</v>
      </c>
      <c r="L58" s="1"/>
      <c r="M58" s="1"/>
      <c r="N58" s="1">
        <v>568.79999999999995</v>
      </c>
      <c r="O58" s="1">
        <f t="shared" si="4"/>
        <v>61.6</v>
      </c>
      <c r="P58" s="5">
        <f t="shared" si="12"/>
        <v>87.000000000000114</v>
      </c>
      <c r="Q58" s="5"/>
      <c r="R58" s="1"/>
      <c r="S58" s="1">
        <f t="shared" si="5"/>
        <v>13</v>
      </c>
      <c r="T58" s="1">
        <f t="shared" si="6"/>
        <v>11.587662337662337</v>
      </c>
      <c r="U58" s="1">
        <v>77.599999999999994</v>
      </c>
      <c r="V58" s="1">
        <v>51.4</v>
      </c>
      <c r="W58" s="1">
        <v>83.4</v>
      </c>
      <c r="X58" s="1">
        <v>51.8</v>
      </c>
      <c r="Y58" s="1">
        <v>62</v>
      </c>
      <c r="Z58" s="1"/>
      <c r="AA58" s="1">
        <f t="shared" si="10"/>
        <v>30.450000000000038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87</v>
      </c>
      <c r="B59" s="1" t="s">
        <v>31</v>
      </c>
      <c r="C59" s="1">
        <v>406</v>
      </c>
      <c r="D59" s="1">
        <v>656</v>
      </c>
      <c r="E59" s="1">
        <v>346</v>
      </c>
      <c r="F59" s="1">
        <v>622</v>
      </c>
      <c r="G59" s="6">
        <v>0.28000000000000003</v>
      </c>
      <c r="H59" s="1">
        <v>45</v>
      </c>
      <c r="I59" s="1"/>
      <c r="J59" s="1">
        <v>361</v>
      </c>
      <c r="K59" s="1">
        <f t="shared" si="9"/>
        <v>-15</v>
      </c>
      <c r="L59" s="1"/>
      <c r="M59" s="1"/>
      <c r="N59" s="1">
        <v>0</v>
      </c>
      <c r="O59" s="1">
        <f t="shared" si="4"/>
        <v>69.2</v>
      </c>
      <c r="P59" s="5">
        <f t="shared" si="12"/>
        <v>277.60000000000002</v>
      </c>
      <c r="Q59" s="5"/>
      <c r="R59" s="1"/>
      <c r="S59" s="1">
        <f t="shared" si="5"/>
        <v>13</v>
      </c>
      <c r="T59" s="1">
        <f t="shared" si="6"/>
        <v>8.9884393063583818</v>
      </c>
      <c r="U59" s="1">
        <v>50.2</v>
      </c>
      <c r="V59" s="1">
        <v>89.6</v>
      </c>
      <c r="W59" s="1">
        <v>80.400000000000006</v>
      </c>
      <c r="X59" s="1">
        <v>59.6</v>
      </c>
      <c r="Y59" s="1">
        <v>75.8</v>
      </c>
      <c r="Z59" s="1"/>
      <c r="AA59" s="1">
        <f t="shared" si="10"/>
        <v>77.728000000000009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88</v>
      </c>
      <c r="B60" s="1" t="s">
        <v>31</v>
      </c>
      <c r="C60" s="1">
        <v>538</v>
      </c>
      <c r="D60" s="1">
        <v>408</v>
      </c>
      <c r="E60" s="1">
        <v>321</v>
      </c>
      <c r="F60" s="1">
        <v>525</v>
      </c>
      <c r="G60" s="6">
        <v>0.35</v>
      </c>
      <c r="H60" s="1">
        <v>45</v>
      </c>
      <c r="I60" s="1"/>
      <c r="J60" s="1">
        <v>355</v>
      </c>
      <c r="K60" s="1">
        <f t="shared" si="9"/>
        <v>-34</v>
      </c>
      <c r="L60" s="1"/>
      <c r="M60" s="1"/>
      <c r="N60" s="1">
        <v>0</v>
      </c>
      <c r="O60" s="1">
        <f t="shared" si="4"/>
        <v>64.2</v>
      </c>
      <c r="P60" s="5">
        <f t="shared" si="12"/>
        <v>309.60000000000002</v>
      </c>
      <c r="Q60" s="5"/>
      <c r="R60" s="1"/>
      <c r="S60" s="1">
        <f t="shared" si="5"/>
        <v>13</v>
      </c>
      <c r="T60" s="1">
        <f t="shared" si="6"/>
        <v>8.1775700934579429</v>
      </c>
      <c r="U60" s="1">
        <v>57</v>
      </c>
      <c r="V60" s="1">
        <v>86</v>
      </c>
      <c r="W60" s="1">
        <v>89.4</v>
      </c>
      <c r="X60" s="1">
        <v>59.4</v>
      </c>
      <c r="Y60" s="1">
        <v>77.8</v>
      </c>
      <c r="Z60" s="1"/>
      <c r="AA60" s="1">
        <f t="shared" si="10"/>
        <v>108.36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89</v>
      </c>
      <c r="B61" s="1" t="s">
        <v>31</v>
      </c>
      <c r="C61" s="1">
        <v>262</v>
      </c>
      <c r="D61" s="1">
        <v>112</v>
      </c>
      <c r="E61" s="1">
        <v>212</v>
      </c>
      <c r="F61" s="1">
        <v>87</v>
      </c>
      <c r="G61" s="6">
        <v>0.28000000000000003</v>
      </c>
      <c r="H61" s="1">
        <v>45</v>
      </c>
      <c r="I61" s="1"/>
      <c r="J61" s="1">
        <v>224</v>
      </c>
      <c r="K61" s="1">
        <f t="shared" si="9"/>
        <v>-12</v>
      </c>
      <c r="L61" s="1"/>
      <c r="M61" s="1"/>
      <c r="N61" s="1">
        <v>301.60000000000002</v>
      </c>
      <c r="O61" s="1">
        <f t="shared" si="4"/>
        <v>42.4</v>
      </c>
      <c r="P61" s="5">
        <f t="shared" si="12"/>
        <v>162.59999999999991</v>
      </c>
      <c r="Q61" s="5"/>
      <c r="R61" s="1"/>
      <c r="S61" s="1">
        <f t="shared" si="5"/>
        <v>12.999999999999998</v>
      </c>
      <c r="T61" s="1">
        <f t="shared" si="6"/>
        <v>9.1650943396226427</v>
      </c>
      <c r="U61" s="1">
        <v>47.2</v>
      </c>
      <c r="V61" s="1">
        <v>42.8</v>
      </c>
      <c r="W61" s="1">
        <v>51</v>
      </c>
      <c r="X61" s="1">
        <v>36.6</v>
      </c>
      <c r="Y61" s="1">
        <v>25.8</v>
      </c>
      <c r="Z61" s="1"/>
      <c r="AA61" s="1">
        <f t="shared" si="10"/>
        <v>45.527999999999977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90</v>
      </c>
      <c r="B62" s="1" t="s">
        <v>31</v>
      </c>
      <c r="C62" s="1">
        <v>108</v>
      </c>
      <c r="D62" s="1">
        <v>48</v>
      </c>
      <c r="E62" s="1">
        <v>64</v>
      </c>
      <c r="F62" s="1">
        <v>16</v>
      </c>
      <c r="G62" s="6">
        <v>0.35</v>
      </c>
      <c r="H62" s="1">
        <v>45</v>
      </c>
      <c r="I62" s="1"/>
      <c r="J62" s="1">
        <v>127</v>
      </c>
      <c r="K62" s="1">
        <f t="shared" si="9"/>
        <v>-63</v>
      </c>
      <c r="L62" s="1"/>
      <c r="M62" s="1"/>
      <c r="N62" s="1">
        <v>705.40000000000009</v>
      </c>
      <c r="O62" s="1">
        <f t="shared" si="4"/>
        <v>12.8</v>
      </c>
      <c r="P62" s="5"/>
      <c r="Q62" s="5"/>
      <c r="R62" s="1"/>
      <c r="S62" s="1">
        <f t="shared" si="5"/>
        <v>56.359375000000007</v>
      </c>
      <c r="T62" s="1">
        <f t="shared" si="6"/>
        <v>56.359375000000007</v>
      </c>
      <c r="U62" s="1">
        <v>84.4</v>
      </c>
      <c r="V62" s="1">
        <v>36.4</v>
      </c>
      <c r="W62" s="1">
        <v>46</v>
      </c>
      <c r="X62" s="1">
        <v>57.4</v>
      </c>
      <c r="Y62" s="1">
        <v>39.799999999999997</v>
      </c>
      <c r="Z62" s="1"/>
      <c r="AA62" s="1">
        <f t="shared" si="10"/>
        <v>0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91</v>
      </c>
      <c r="B63" s="1" t="s">
        <v>31</v>
      </c>
      <c r="C63" s="1">
        <v>150</v>
      </c>
      <c r="D63" s="1">
        <v>760</v>
      </c>
      <c r="E63" s="1">
        <v>284</v>
      </c>
      <c r="F63" s="1">
        <v>510</v>
      </c>
      <c r="G63" s="6">
        <v>0.41</v>
      </c>
      <c r="H63" s="1">
        <v>45</v>
      </c>
      <c r="I63" s="1"/>
      <c r="J63" s="1">
        <v>319</v>
      </c>
      <c r="K63" s="1">
        <f t="shared" si="9"/>
        <v>-35</v>
      </c>
      <c r="L63" s="1"/>
      <c r="M63" s="1"/>
      <c r="N63" s="1">
        <v>521.79999999999995</v>
      </c>
      <c r="O63" s="1">
        <f t="shared" si="4"/>
        <v>56.8</v>
      </c>
      <c r="P63" s="5"/>
      <c r="Q63" s="5"/>
      <c r="R63" s="1"/>
      <c r="S63" s="1">
        <f t="shared" si="5"/>
        <v>18.16549295774648</v>
      </c>
      <c r="T63" s="1">
        <f t="shared" si="6"/>
        <v>18.16549295774648</v>
      </c>
      <c r="U63" s="1">
        <v>98.6</v>
      </c>
      <c r="V63" s="1">
        <v>95.6</v>
      </c>
      <c r="W63" s="1">
        <v>80.2</v>
      </c>
      <c r="X63" s="1">
        <v>63.4</v>
      </c>
      <c r="Y63" s="1">
        <v>74.2</v>
      </c>
      <c r="Z63" s="1"/>
      <c r="AA63" s="1">
        <f t="shared" si="10"/>
        <v>0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92</v>
      </c>
      <c r="B64" s="1" t="s">
        <v>31</v>
      </c>
      <c r="C64" s="1">
        <v>316</v>
      </c>
      <c r="D64" s="1"/>
      <c r="E64" s="12">
        <f>79+E71</f>
        <v>87</v>
      </c>
      <c r="F64" s="12">
        <f>225+F71</f>
        <v>227</v>
      </c>
      <c r="G64" s="6">
        <v>0.5</v>
      </c>
      <c r="H64" s="1">
        <v>45</v>
      </c>
      <c r="I64" s="1"/>
      <c r="J64" s="1">
        <v>80</v>
      </c>
      <c r="K64" s="1">
        <f t="shared" si="9"/>
        <v>7</v>
      </c>
      <c r="L64" s="1"/>
      <c r="M64" s="1"/>
      <c r="N64" s="1">
        <v>0</v>
      </c>
      <c r="O64" s="1">
        <f t="shared" si="4"/>
        <v>17.399999999999999</v>
      </c>
      <c r="P64" s="5"/>
      <c r="Q64" s="5"/>
      <c r="R64" s="1"/>
      <c r="S64" s="1">
        <f t="shared" si="5"/>
        <v>13.045977011494253</v>
      </c>
      <c r="T64" s="1">
        <f t="shared" si="6"/>
        <v>13.045977011494253</v>
      </c>
      <c r="U64" s="1">
        <v>17</v>
      </c>
      <c r="V64" s="1">
        <v>13</v>
      </c>
      <c r="W64" s="1">
        <v>26.4</v>
      </c>
      <c r="X64" s="1">
        <v>11.6</v>
      </c>
      <c r="Y64" s="1">
        <v>28.8</v>
      </c>
      <c r="Z64" s="11" t="s">
        <v>34</v>
      </c>
      <c r="AA64" s="1">
        <f t="shared" si="10"/>
        <v>0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93</v>
      </c>
      <c r="B65" s="1" t="s">
        <v>31</v>
      </c>
      <c r="C65" s="1">
        <v>384</v>
      </c>
      <c r="D65" s="1">
        <v>300</v>
      </c>
      <c r="E65" s="12">
        <f>404+E72</f>
        <v>415</v>
      </c>
      <c r="F65" s="12">
        <f>192+F72</f>
        <v>191</v>
      </c>
      <c r="G65" s="6">
        <v>0.41</v>
      </c>
      <c r="H65" s="1">
        <v>45</v>
      </c>
      <c r="I65" s="1"/>
      <c r="J65" s="1">
        <v>393</v>
      </c>
      <c r="K65" s="1">
        <f t="shared" si="9"/>
        <v>22</v>
      </c>
      <c r="L65" s="1"/>
      <c r="M65" s="1"/>
      <c r="N65" s="1">
        <v>569</v>
      </c>
      <c r="O65" s="1">
        <f t="shared" si="4"/>
        <v>83</v>
      </c>
      <c r="P65" s="5">
        <f t="shared" si="12"/>
        <v>319</v>
      </c>
      <c r="Q65" s="5"/>
      <c r="R65" s="1"/>
      <c r="S65" s="1">
        <f t="shared" si="5"/>
        <v>13</v>
      </c>
      <c r="T65" s="1">
        <f t="shared" si="6"/>
        <v>9.1566265060240966</v>
      </c>
      <c r="U65" s="1">
        <v>91</v>
      </c>
      <c r="V65" s="1">
        <v>74.8</v>
      </c>
      <c r="W65" s="1">
        <v>90.6</v>
      </c>
      <c r="X65" s="1">
        <v>75</v>
      </c>
      <c r="Y65" s="1">
        <v>68</v>
      </c>
      <c r="Z65" s="1"/>
      <c r="AA65" s="1">
        <f t="shared" si="10"/>
        <v>130.79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94</v>
      </c>
      <c r="B66" s="1" t="s">
        <v>31</v>
      </c>
      <c r="C66" s="1">
        <v>21</v>
      </c>
      <c r="D66" s="1">
        <v>64</v>
      </c>
      <c r="E66" s="1">
        <v>18</v>
      </c>
      <c r="F66" s="1">
        <v>55</v>
      </c>
      <c r="G66" s="6">
        <v>0.5</v>
      </c>
      <c r="H66" s="1">
        <v>45</v>
      </c>
      <c r="I66" s="1"/>
      <c r="J66" s="1">
        <v>19</v>
      </c>
      <c r="K66" s="1">
        <f t="shared" si="9"/>
        <v>-1</v>
      </c>
      <c r="L66" s="1"/>
      <c r="M66" s="1"/>
      <c r="N66" s="1">
        <v>20</v>
      </c>
      <c r="O66" s="1">
        <f t="shared" si="4"/>
        <v>3.6</v>
      </c>
      <c r="P66" s="5"/>
      <c r="Q66" s="5"/>
      <c r="R66" s="1"/>
      <c r="S66" s="1">
        <f t="shared" si="5"/>
        <v>20.833333333333332</v>
      </c>
      <c r="T66" s="1">
        <f t="shared" si="6"/>
        <v>20.833333333333332</v>
      </c>
      <c r="U66" s="1">
        <v>4.4000000000000004</v>
      </c>
      <c r="V66" s="1">
        <v>9</v>
      </c>
      <c r="W66" s="1">
        <v>6.4</v>
      </c>
      <c r="X66" s="1">
        <v>2.4</v>
      </c>
      <c r="Y66" s="1">
        <v>9.6</v>
      </c>
      <c r="Z66" s="1"/>
      <c r="AA66" s="1">
        <f t="shared" si="10"/>
        <v>0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95</v>
      </c>
      <c r="B67" s="1" t="s">
        <v>31</v>
      </c>
      <c r="C67" s="1">
        <v>70</v>
      </c>
      <c r="D67" s="1">
        <v>100</v>
      </c>
      <c r="E67" s="1">
        <v>68</v>
      </c>
      <c r="F67" s="1">
        <v>68</v>
      </c>
      <c r="G67" s="6">
        <v>0.41</v>
      </c>
      <c r="H67" s="1">
        <v>45</v>
      </c>
      <c r="I67" s="1"/>
      <c r="J67" s="1">
        <v>81</v>
      </c>
      <c r="K67" s="1">
        <f t="shared" si="9"/>
        <v>-13</v>
      </c>
      <c r="L67" s="1"/>
      <c r="M67" s="1"/>
      <c r="N67" s="1">
        <v>215.4</v>
      </c>
      <c r="O67" s="1">
        <f t="shared" si="4"/>
        <v>13.6</v>
      </c>
      <c r="P67" s="5"/>
      <c r="Q67" s="5"/>
      <c r="R67" s="1"/>
      <c r="S67" s="1">
        <f t="shared" si="5"/>
        <v>20.838235294117645</v>
      </c>
      <c r="T67" s="1">
        <f t="shared" si="6"/>
        <v>20.838235294117645</v>
      </c>
      <c r="U67" s="1">
        <v>26.8</v>
      </c>
      <c r="V67" s="1">
        <v>20.399999999999999</v>
      </c>
      <c r="W67" s="1">
        <v>21.8</v>
      </c>
      <c r="X67" s="1">
        <v>22.4</v>
      </c>
      <c r="Y67" s="1">
        <v>20.399999999999999</v>
      </c>
      <c r="Z67" s="1"/>
      <c r="AA67" s="1">
        <f t="shared" si="10"/>
        <v>0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96</v>
      </c>
      <c r="B68" s="1" t="s">
        <v>31</v>
      </c>
      <c r="C68" s="1">
        <v>21</v>
      </c>
      <c r="D68" s="1"/>
      <c r="E68" s="1">
        <v>8</v>
      </c>
      <c r="F68" s="1"/>
      <c r="G68" s="6">
        <v>0.4</v>
      </c>
      <c r="H68" s="1">
        <v>60</v>
      </c>
      <c r="I68" s="1"/>
      <c r="J68" s="1">
        <v>8</v>
      </c>
      <c r="K68" s="1">
        <f t="shared" si="9"/>
        <v>0</v>
      </c>
      <c r="L68" s="1"/>
      <c r="M68" s="1"/>
      <c r="N68" s="1">
        <v>39</v>
      </c>
      <c r="O68" s="1">
        <f t="shared" si="4"/>
        <v>1.6</v>
      </c>
      <c r="P68" s="5"/>
      <c r="Q68" s="5"/>
      <c r="R68" s="1"/>
      <c r="S68" s="1">
        <f t="shared" si="5"/>
        <v>24.375</v>
      </c>
      <c r="T68" s="1">
        <f t="shared" si="6"/>
        <v>24.375</v>
      </c>
      <c r="U68" s="1">
        <v>4.5999999999999996</v>
      </c>
      <c r="V68" s="1">
        <v>0</v>
      </c>
      <c r="W68" s="1">
        <v>4</v>
      </c>
      <c r="X68" s="1">
        <v>0.8</v>
      </c>
      <c r="Y68" s="1">
        <v>0.4</v>
      </c>
      <c r="Z68" s="1"/>
      <c r="AA68" s="1">
        <f t="shared" si="10"/>
        <v>0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97</v>
      </c>
      <c r="B69" s="1" t="s">
        <v>33</v>
      </c>
      <c r="C69" s="1">
        <v>273.97000000000003</v>
      </c>
      <c r="D69" s="1"/>
      <c r="E69" s="1">
        <v>102.307</v>
      </c>
      <c r="F69" s="1">
        <v>148.375</v>
      </c>
      <c r="G69" s="6">
        <v>1</v>
      </c>
      <c r="H69" s="1">
        <v>60</v>
      </c>
      <c r="I69" s="1"/>
      <c r="J69" s="1">
        <v>104.90600000000001</v>
      </c>
      <c r="K69" s="1">
        <f t="shared" si="9"/>
        <v>-2.5990000000000038</v>
      </c>
      <c r="L69" s="1"/>
      <c r="M69" s="1"/>
      <c r="N69" s="1">
        <v>47.131800000000062</v>
      </c>
      <c r="O69" s="1">
        <f t="shared" si="4"/>
        <v>20.461400000000001</v>
      </c>
      <c r="P69" s="5">
        <f t="shared" si="12"/>
        <v>70.491399999999942</v>
      </c>
      <c r="Q69" s="5"/>
      <c r="R69" s="1"/>
      <c r="S69" s="1">
        <f t="shared" si="5"/>
        <v>13</v>
      </c>
      <c r="T69" s="1">
        <f t="shared" si="6"/>
        <v>9.5549082662965414</v>
      </c>
      <c r="U69" s="1">
        <v>23.183599999999998</v>
      </c>
      <c r="V69" s="1">
        <v>13.539</v>
      </c>
      <c r="W69" s="1">
        <v>-0.6</v>
      </c>
      <c r="X69" s="1">
        <v>29.752800000000001</v>
      </c>
      <c r="Y69" s="1">
        <v>39.910200000000003</v>
      </c>
      <c r="Z69" s="1"/>
      <c r="AA69" s="1">
        <f t="shared" si="10"/>
        <v>70.491399999999942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9" t="s">
        <v>98</v>
      </c>
      <c r="B70" s="1" t="s">
        <v>33</v>
      </c>
      <c r="C70" s="1">
        <v>15.04</v>
      </c>
      <c r="D70" s="1"/>
      <c r="E70" s="12">
        <v>2.722</v>
      </c>
      <c r="F70" s="12">
        <v>12.318</v>
      </c>
      <c r="G70" s="6">
        <v>0</v>
      </c>
      <c r="H70" s="1" t="e">
        <v>#N/A</v>
      </c>
      <c r="I70" s="1"/>
      <c r="J70" s="1">
        <v>2.722</v>
      </c>
      <c r="K70" s="1">
        <f t="shared" ref="K70:K73" si="13">E70-J70</f>
        <v>0</v>
      </c>
      <c r="L70" s="1"/>
      <c r="M70" s="1"/>
      <c r="N70" s="1">
        <v>0</v>
      </c>
      <c r="O70" s="1">
        <f t="shared" si="4"/>
        <v>0.5444</v>
      </c>
      <c r="P70" s="5"/>
      <c r="Q70" s="5"/>
      <c r="R70" s="1"/>
      <c r="S70" s="1">
        <f t="shared" si="5"/>
        <v>22.626745040411461</v>
      </c>
      <c r="T70" s="1">
        <f t="shared" si="6"/>
        <v>22.626745040411461</v>
      </c>
      <c r="U70" s="1">
        <v>0.27060000000000001</v>
      </c>
      <c r="V70" s="1">
        <v>0</v>
      </c>
      <c r="W70" s="1">
        <v>0.26939999999999997</v>
      </c>
      <c r="X70" s="1">
        <v>1.3588</v>
      </c>
      <c r="Y70" s="1">
        <v>0.67100000000000004</v>
      </c>
      <c r="Z70" s="1"/>
      <c r="AA70" s="1">
        <f t="shared" si="10"/>
        <v>0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99</v>
      </c>
      <c r="B71" s="1" t="s">
        <v>31</v>
      </c>
      <c r="C71" s="1">
        <v>11</v>
      </c>
      <c r="D71" s="1"/>
      <c r="E71" s="12">
        <v>8</v>
      </c>
      <c r="F71" s="12">
        <v>2</v>
      </c>
      <c r="G71" s="6">
        <v>0</v>
      </c>
      <c r="H71" s="1" t="e">
        <v>#N/A</v>
      </c>
      <c r="I71" s="1"/>
      <c r="J71" s="1">
        <v>8</v>
      </c>
      <c r="K71" s="1">
        <f t="shared" si="13"/>
        <v>0</v>
      </c>
      <c r="L71" s="1"/>
      <c r="M71" s="1"/>
      <c r="N71" s="1">
        <v>0</v>
      </c>
      <c r="O71" s="1">
        <f t="shared" ref="O71:O73" si="14">E71/5</f>
        <v>1.6</v>
      </c>
      <c r="P71" s="5"/>
      <c r="Q71" s="5"/>
      <c r="R71" s="1"/>
      <c r="S71" s="1">
        <f t="shared" ref="S71:S73" si="15">(F71+N71+P71)/O71</f>
        <v>1.25</v>
      </c>
      <c r="T71" s="1">
        <f t="shared" ref="T71:T73" si="16">(F71+N71)/O71</f>
        <v>1.25</v>
      </c>
      <c r="U71" s="1">
        <v>1.8</v>
      </c>
      <c r="V71" s="1">
        <v>1.4</v>
      </c>
      <c r="W71" s="1">
        <v>3.6</v>
      </c>
      <c r="X71" s="1">
        <v>1.6</v>
      </c>
      <c r="Y71" s="1">
        <v>4.4000000000000004</v>
      </c>
      <c r="Z71" s="1"/>
      <c r="AA71" s="1">
        <f t="shared" si="10"/>
        <v>0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9" t="s">
        <v>100</v>
      </c>
      <c r="B72" s="1" t="s">
        <v>31</v>
      </c>
      <c r="C72" s="1">
        <v>10</v>
      </c>
      <c r="D72" s="1">
        <v>5</v>
      </c>
      <c r="E72" s="12">
        <v>11</v>
      </c>
      <c r="F72" s="12">
        <v>-1</v>
      </c>
      <c r="G72" s="6">
        <v>0</v>
      </c>
      <c r="H72" s="1">
        <v>45</v>
      </c>
      <c r="I72" s="1"/>
      <c r="J72" s="1">
        <v>14</v>
      </c>
      <c r="K72" s="1">
        <f t="shared" si="13"/>
        <v>-3</v>
      </c>
      <c r="L72" s="1"/>
      <c r="M72" s="1"/>
      <c r="N72" s="1">
        <v>0</v>
      </c>
      <c r="O72" s="1">
        <f t="shared" si="14"/>
        <v>2.2000000000000002</v>
      </c>
      <c r="P72" s="5"/>
      <c r="Q72" s="5"/>
      <c r="R72" s="1"/>
      <c r="S72" s="1">
        <f t="shared" si="15"/>
        <v>-0.45454545454545453</v>
      </c>
      <c r="T72" s="1">
        <f t="shared" si="16"/>
        <v>-0.45454545454545453</v>
      </c>
      <c r="U72" s="1">
        <v>5.2</v>
      </c>
      <c r="V72" s="1">
        <v>12.4</v>
      </c>
      <c r="W72" s="1">
        <v>12.8</v>
      </c>
      <c r="X72" s="1">
        <v>16.8</v>
      </c>
      <c r="Y72" s="1">
        <v>12.2</v>
      </c>
      <c r="Z72" s="1"/>
      <c r="AA72" s="1">
        <f t="shared" si="10"/>
        <v>0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9" t="s">
        <v>101</v>
      </c>
      <c r="B73" s="1" t="s">
        <v>33</v>
      </c>
      <c r="C73" s="1">
        <v>12.923999999999999</v>
      </c>
      <c r="D73" s="1"/>
      <c r="E73" s="12">
        <v>13.592000000000001</v>
      </c>
      <c r="F73" s="12">
        <v>-3.9039999999999999</v>
      </c>
      <c r="G73" s="6">
        <v>0</v>
      </c>
      <c r="H73" s="1">
        <v>45</v>
      </c>
      <c r="I73" s="1"/>
      <c r="J73" s="1">
        <v>13.403</v>
      </c>
      <c r="K73" s="1">
        <f t="shared" si="13"/>
        <v>0.18900000000000006</v>
      </c>
      <c r="L73" s="1"/>
      <c r="M73" s="1"/>
      <c r="N73" s="1">
        <v>0</v>
      </c>
      <c r="O73" s="1">
        <f t="shared" si="14"/>
        <v>2.7183999999999999</v>
      </c>
      <c r="P73" s="5"/>
      <c r="Q73" s="5"/>
      <c r="R73" s="1"/>
      <c r="S73" s="1">
        <f t="shared" si="15"/>
        <v>-1.4361389052383755</v>
      </c>
      <c r="T73" s="1">
        <f t="shared" si="16"/>
        <v>-1.4361389052383755</v>
      </c>
      <c r="U73" s="1">
        <v>2.0853999999999999</v>
      </c>
      <c r="V73" s="1">
        <v>2.3504</v>
      </c>
      <c r="W73" s="1">
        <v>6.008</v>
      </c>
      <c r="X73" s="1">
        <v>4.4984000000000002</v>
      </c>
      <c r="Y73" s="1">
        <v>6.4177999999999997</v>
      </c>
      <c r="Z73" s="1"/>
      <c r="AA73" s="1">
        <f t="shared" si="10"/>
        <v>0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A73" xr:uid="{EBDB97B9-088B-4AF8-AED7-6511601F7C0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2024-04-02T12:01:18Z</dcterms:created>
  <dcterms:modified xsi:type="dcterms:W3CDTF">2024-04-02T12:27:45Z</dcterms:modified>
</cp:coreProperties>
</file>