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2"/>
  <sheetViews>
    <sheetView tabSelected="1" zoomScale="87" zoomScaleNormal="87" workbookViewId="0">
      <pane ySplit="9" topLeftCell="A34" activePane="bottomLeft" state="frozen"/>
      <selection pane="bottomLeft" activeCell="L38" sqref="L38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45201</v>
      </c>
      <c r="E3" s="7" t="inlineStr">
        <is>
          <t xml:space="preserve">Доставка: </t>
        </is>
      </c>
      <c r="F3" s="90" t="n"/>
      <c r="G3" s="90" t="n">
        <v>45204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RIGHT(D11:D117,4)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RIGHT(D12:D118,4)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150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RIGHT(D13:D119,4)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RIGHT(D14:D120,4)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RIGHT(D15:D120,4)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RIGHT(D16:D121,4)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20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RIGHT(D17:D122,4)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RIGHT(D18:D123,4)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RIGHT(D19:D124,4)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RIGHT(D20:D125,4)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RIGHT(D21:D124,4)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RIGHT(D22:D125,4)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RIGHT(D23:D126,4)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RIGHT(D24:D127,4)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80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RIGHT(D25:D128,4)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60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RIGHT(D26:D130,4)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40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RIGHT(D27:D132,4)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RIGHT(D28:D133,4)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RIGHT(D29:D135,4)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RIGHT(D30:D136,4)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1600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RIGHT(D31:D138,4)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RIGHT(D32:D139,4)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RIGHT(D33:D140,4)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RIGHT(D34:D142,4)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RIGHT(D35:D142,4)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RIGHT(D36:D143,4)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RIGHT(D37:D145,4)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50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RIGHT(D38:D150,4)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RIGHT(D39:D153,4)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RIGHT(D40:D154,4)</f>
        <v/>
      </c>
      <c r="B40" s="27" t="inlineStr">
        <is>
          <t>МОЛОЧНЫЕ К ЗАВТРАКУ сос п/о мгс 1*3</t>
        </is>
      </c>
      <c r="C40" s="32" t="inlineStr">
        <is>
          <t>КГ</t>
        </is>
      </c>
      <c r="D40" s="28" t="n">
        <v>6041</v>
      </c>
      <c r="E40" s="24" t="n">
        <v>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RIGHT(D41:D155,4)</f>
        <v/>
      </c>
      <c r="B41" s="27" t="inlineStr">
        <is>
          <t>МОЛОЧНЫЕ ПМ сос п/о мгс 0.41кг 10шт</t>
        </is>
      </c>
      <c r="C41" s="34" t="inlineStr">
        <is>
          <t>ШТ</t>
        </is>
      </c>
      <c r="D41" s="28" t="n">
        <v>1001020836643</v>
      </c>
      <c r="E41" s="24" t="n">
        <v>0</v>
      </c>
      <c r="F41" s="23" t="n"/>
      <c r="G41" s="23">
        <f>E41*0.41</f>
        <v/>
      </c>
      <c r="H41" s="14" t="n"/>
      <c r="I41" s="14" t="n"/>
      <c r="J41" s="40" t="n"/>
    </row>
    <row r="42" ht="16.5" customHeight="1">
      <c r="A42" s="79">
        <f>RIGHT(D42:D156,4)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100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RIGHT(D43:D157,4)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80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RIGHT(D44:D158,4)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RIGHT(D45:D159,4)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80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RIGHT(D46:D160,4)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RIGHT(D47:D161,4)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RIGHT(D48:D162,4)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RIGHT(D49:D160,4)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1600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RIGHT(D50:D161,4)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500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RIGHT(D51:D162,4)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RIGHT(D52:D163,4)</f>
        <v/>
      </c>
      <c r="B52" s="27" t="inlineStr">
        <is>
          <t>СОЧНЫЙ ГРИЛЬ ПМ сос п/о мгс 1*6</t>
        </is>
      </c>
      <c r="C52" s="31" t="inlineStr">
        <is>
          <t>КГ</t>
        </is>
      </c>
      <c r="D52" s="28" t="n">
        <v>1001022246461</v>
      </c>
      <c r="E52" s="24" t="n">
        <v>100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RIGHT(D53:D164,4)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RIGHT(D54:D165,4)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60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RIGHT(D55:D166,4)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RIGHT(D56:D163,4)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RIGHT(D57:D164,4)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RIGHT(D58:D165,4)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40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RIGHT(D59:D166,4)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RIGHT(D60:D167,4)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0</v>
      </c>
      <c r="F60" s="23" t="n"/>
      <c r="G60" s="23">
        <f>E60*1</f>
        <v/>
      </c>
      <c r="H60" s="14" t="n"/>
      <c r="I60" s="14" t="n"/>
      <c r="J60" s="40" t="n"/>
    </row>
    <row r="61" ht="16.5" customHeight="1" thickBot="1">
      <c r="A61" s="79">
        <f>RIGHT(D61:D170,4)</f>
        <v/>
      </c>
      <c r="B61" s="47" t="inlineStr">
        <is>
          <t>ШПИКАЧКИ СОЧНЫЕ ПМ САР Б/О МГС 1*3 45с</t>
        </is>
      </c>
      <c r="C61" s="31" t="inlineStr">
        <is>
          <t>КГ</t>
        </is>
      </c>
      <c r="D61" s="28" t="n">
        <v>1001031076527</v>
      </c>
      <c r="E61" s="24" t="n">
        <v>60</v>
      </c>
      <c r="F61" s="23" t="n">
        <v>1.016666666666667</v>
      </c>
      <c r="G61" s="23">
        <f>E61*1</f>
        <v/>
      </c>
      <c r="H61" s="14" t="n">
        <v>3.05</v>
      </c>
      <c r="I61" s="14" t="n">
        <v>30</v>
      </c>
      <c r="J61" s="40" t="n"/>
    </row>
    <row r="62" ht="16.5" customHeight="1" thickBot="1" thickTop="1">
      <c r="A62" s="79">
        <f>RIGHT(D62:D171,4)</f>
        <v/>
      </c>
      <c r="B62" s="75" t="inlineStr">
        <is>
          <t>Полукопченые колбасы</t>
        </is>
      </c>
      <c r="C62" s="75" t="n"/>
      <c r="D62" s="75" t="n"/>
      <c r="E62" s="75" t="n"/>
      <c r="F62" s="74" t="n"/>
      <c r="G62" s="75" t="n"/>
      <c r="H62" s="75" t="n"/>
      <c r="I62" s="75" t="n"/>
      <c r="J62" s="76" t="n"/>
    </row>
    <row r="63" ht="16.5" customHeight="1" thickTop="1">
      <c r="A63" s="79">
        <f>RIGHT(D63:D172,4)</f>
        <v/>
      </c>
      <c r="B63" s="27" t="inlineStr">
        <is>
          <t>БОЯNСКАЯ Папа может п/к в/у 0.28кг 8шт.</t>
        </is>
      </c>
      <c r="C63" s="34" t="inlineStr">
        <is>
          <t>ШТ</t>
        </is>
      </c>
      <c r="D63" s="28" t="n">
        <v>1001302276666</v>
      </c>
      <c r="E63" s="24" t="n">
        <v>200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0" t="n"/>
    </row>
    <row r="64" ht="16.5" customHeight="1">
      <c r="A64" s="79">
        <f>RIGHT(D64:D173,4)</f>
        <v/>
      </c>
      <c r="B64" s="27" t="inlineStr">
        <is>
          <t xml:space="preserve"> АРОМАТНАЯ С ЧЕСНОЧКОМ СН в/к мтс 0.330кг</t>
        </is>
      </c>
      <c r="C64" s="34" t="inlineStr">
        <is>
          <t>ШТ</t>
        </is>
      </c>
      <c r="D64" s="28" t="n">
        <v>1001305256658</v>
      </c>
      <c r="E64" s="24" t="n">
        <v>0</v>
      </c>
      <c r="F64" s="23" t="n"/>
      <c r="G64" s="23">
        <f>E64*0.33</f>
        <v/>
      </c>
      <c r="H64" s="14" t="n"/>
      <c r="I64" s="14" t="n"/>
      <c r="J64" s="40" t="n"/>
    </row>
    <row r="65" ht="16.5" customHeight="1">
      <c r="A65" s="79">
        <f>RIGHT(D65:D173,4)</f>
        <v/>
      </c>
      <c r="B65" s="27" t="inlineStr">
        <is>
          <t>ВЕНСКАЯ САЛЯМИ п/к в/у 0.28кг 8шт.</t>
        </is>
      </c>
      <c r="C65" s="34" t="inlineStr">
        <is>
          <t>ШТ</t>
        </is>
      </c>
      <c r="D65" s="28" t="n">
        <v>1001300516669</v>
      </c>
      <c r="E65" s="24" t="n">
        <v>280</v>
      </c>
      <c r="F65" s="23" t="n">
        <v>0.28</v>
      </c>
      <c r="G65" s="23">
        <f>E65*0.28</f>
        <v/>
      </c>
      <c r="H65" s="14" t="n">
        <v>2.24</v>
      </c>
      <c r="I65" s="14" t="n">
        <v>45</v>
      </c>
      <c r="J65" s="40" t="n"/>
    </row>
    <row r="66" ht="16.5" customHeight="1" thickBot="1">
      <c r="A66" s="79">
        <f>RIGHT(D66:D174,4)</f>
        <v/>
      </c>
      <c r="B66" s="27" t="inlineStr">
        <is>
          <t>САЛЯМИ ФИНСКАЯ п/к в/у</t>
        </is>
      </c>
      <c r="C66" s="31" t="inlineStr">
        <is>
          <t>КГ</t>
        </is>
      </c>
      <c r="D66" s="28" t="n">
        <v>1001043094342</v>
      </c>
      <c r="E66" s="24" t="n">
        <v>0</v>
      </c>
      <c r="F66" s="23" t="n">
        <v>0.61875</v>
      </c>
      <c r="G66" s="23">
        <f>E66*1</f>
        <v/>
      </c>
      <c r="H66" s="14" t="n">
        <v>4.95</v>
      </c>
      <c r="I66" s="14" t="n">
        <v>45</v>
      </c>
      <c r="J66" s="40" t="n"/>
    </row>
    <row r="67" ht="16.5" customHeight="1" thickBot="1" thickTop="1">
      <c r="A67" s="79">
        <f>RIGHT(D67:D176,4)</f>
        <v/>
      </c>
      <c r="B67" s="75" t="inlineStr">
        <is>
          <t>Варенокопченые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thickTop="1">
      <c r="A68" s="79">
        <f>RIGHT(D68:D177,4)</f>
        <v/>
      </c>
      <c r="B68" s="27" t="inlineStr">
        <is>
          <t>СЕРВЕЛАТ ЗЕРНИСТЫЙ ПМ в/к в/у срез 1/350</t>
        </is>
      </c>
      <c r="C68" s="34" t="inlineStr">
        <is>
          <t>ШТ</t>
        </is>
      </c>
      <c r="D68" s="28" t="n">
        <v>1001300386683</v>
      </c>
      <c r="E68" s="24" t="n">
        <v>400</v>
      </c>
      <c r="F68" s="23" t="n">
        <v>0.35</v>
      </c>
      <c r="G68" s="23">
        <f>E68*0.35</f>
        <v/>
      </c>
      <c r="H68" s="14" t="n">
        <v>2.8</v>
      </c>
      <c r="I68" s="14" t="n">
        <v>45</v>
      </c>
      <c r="J68" s="40" t="n"/>
    </row>
    <row r="69" ht="16.5" customHeight="1">
      <c r="A69" s="79">
        <f>RIGHT(D69:D178,4)</f>
        <v/>
      </c>
      <c r="B69" s="27" t="inlineStr">
        <is>
          <t>БАЛЫКОВАЯ СН в/к п/о 0.35кг 8шт</t>
        </is>
      </c>
      <c r="C69" s="34" t="inlineStr">
        <is>
          <t>ШТ</t>
        </is>
      </c>
      <c r="D69" s="28" t="n">
        <v>1001303636636</v>
      </c>
      <c r="E69" s="24" t="n">
        <v>40</v>
      </c>
      <c r="F69" s="23" t="n"/>
      <c r="G69" s="23">
        <f>E69*0.35</f>
        <v/>
      </c>
      <c r="H69" s="14" t="n"/>
      <c r="I69" s="14" t="n"/>
      <c r="J69" s="40" t="n"/>
    </row>
    <row r="70" ht="16.5" customHeight="1">
      <c r="A70" s="79">
        <f>RIGHT(D70:D181,4)</f>
        <v/>
      </c>
      <c r="B70" s="27" t="inlineStr">
        <is>
          <t>СЕРВЕЛАТ КАРЕЛЬСКИЙ ПМ в/к в/у 0.28кг</t>
        </is>
      </c>
      <c r="C70" s="34" t="inlineStr">
        <is>
          <t>ШТ</t>
        </is>
      </c>
      <c r="D70" s="28" t="n">
        <v>1001304506684</v>
      </c>
      <c r="E70" s="24" t="n">
        <v>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>
      <c r="A71" s="79">
        <f>RIGHT(D71:D182,4)</f>
        <v/>
      </c>
      <c r="B71" s="27" t="inlineStr">
        <is>
          <t>СЕРВЕЛАТ КАРЕЛЬСКИЙ СН в/к в/у 0.28к</t>
        </is>
      </c>
      <c r="C71" s="34" t="inlineStr">
        <is>
          <t>ШТ</t>
        </is>
      </c>
      <c r="D71" s="28" t="n">
        <v>1001304506562</v>
      </c>
      <c r="E71" s="24" t="n">
        <v>80</v>
      </c>
      <c r="F71" s="23" t="n"/>
      <c r="G71" s="23">
        <f>E71*0.28</f>
        <v/>
      </c>
      <c r="H71" s="14" t="n"/>
      <c r="I71" s="14" t="n"/>
      <c r="J71" s="40" t="n"/>
    </row>
    <row r="72" ht="16.5" customHeight="1">
      <c r="A72" s="79">
        <f>RIGHT(D72:D183,4)</f>
        <v/>
      </c>
      <c r="B72" s="27" t="inlineStr">
        <is>
          <t>СЕРВЕЛАТ ОРЕХОВЫЙ СН в/к п/о 0,35кг 8шт</t>
        </is>
      </c>
      <c r="C72" s="34" t="inlineStr">
        <is>
          <t>ШТ</t>
        </is>
      </c>
      <c r="D72" s="28" t="n">
        <v>1001305196535</v>
      </c>
      <c r="E72" s="24" t="n">
        <v>0</v>
      </c>
      <c r="F72" s="23" t="n"/>
      <c r="G72" s="23">
        <f>E72*0.35</f>
        <v/>
      </c>
      <c r="H72" s="14" t="n"/>
      <c r="I72" s="14" t="n"/>
      <c r="J72" s="40" t="n"/>
    </row>
    <row r="73" ht="16.5" customHeight="1">
      <c r="A73" s="79">
        <f>RIGHT(D73:D184,4)</f>
        <v/>
      </c>
      <c r="B73" s="27" t="inlineStr">
        <is>
          <t>СЕРВЕЛАТ ОРЕХОВЫЙ ПМ в/к в/у 0.31кг</t>
        </is>
      </c>
      <c r="C73" s="34" t="inlineStr">
        <is>
          <t>ШТ</t>
        </is>
      </c>
      <c r="D73" s="28" t="n">
        <v>1001305196564</v>
      </c>
      <c r="E73" s="24" t="n">
        <v>0</v>
      </c>
      <c r="F73" s="23" t="n"/>
      <c r="G73" s="23">
        <f>E73*0.31</f>
        <v/>
      </c>
      <c r="H73" s="14" t="n"/>
      <c r="I73" s="14" t="n"/>
      <c r="J73" s="40" t="n"/>
    </row>
    <row r="74" ht="16.5" customHeight="1">
      <c r="A74" s="79">
        <f>RIGHT(D74:D182,4)</f>
        <v/>
      </c>
      <c r="B74" s="65" t="inlineStr">
        <is>
          <t>СЕРВЕЛАТ ОХОТНИЧИЙ в/к в/у срез 0.35кг</t>
        </is>
      </c>
      <c r="C74" s="34" t="inlineStr">
        <is>
          <t>ШТ</t>
        </is>
      </c>
      <c r="D74" s="28" t="n">
        <v>1001303986689</v>
      </c>
      <c r="E74" s="24" t="n">
        <v>2400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</t>
        </is>
      </c>
      <c r="C75" s="31" t="inlineStr">
        <is>
          <t>КГ</t>
        </is>
      </c>
      <c r="D75" s="28" t="n">
        <v>1001053985341</v>
      </c>
      <c r="E75" s="24" t="n">
        <v>0</v>
      </c>
      <c r="F75" s="23" t="n">
        <v>0.7125</v>
      </c>
      <c r="G75" s="23">
        <f>E75*1</f>
        <v/>
      </c>
      <c r="H75" s="14" t="n">
        <v>5.7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ПРИМА в/к в/у 0.28кг 8шт.</t>
        </is>
      </c>
      <c r="C76" s="34" t="inlineStr">
        <is>
          <t>ШТ</t>
        </is>
      </c>
      <c r="D76" s="28" t="n">
        <v>1001303056692</v>
      </c>
      <c r="E76" s="24" t="n">
        <v>200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>
      <c r="A77" s="79">
        <f>RIGHT(D77:D184,4)</f>
        <v/>
      </c>
      <c r="B77" s="65" t="inlineStr">
        <is>
          <t>СЕРВЕЛАТ С АРОМ.ТРАВАМИ в/к в/у 0,31к</t>
        </is>
      </c>
      <c r="C77" s="34" t="inlineStr">
        <is>
          <t>ШТ</t>
        </is>
      </c>
      <c r="D77" s="28" t="n">
        <v>6565</v>
      </c>
      <c r="E77" s="24" t="n">
        <v>0</v>
      </c>
      <c r="F77" s="23" t="n"/>
      <c r="G77" s="23">
        <f>E77*0.31</f>
        <v/>
      </c>
      <c r="H77" s="14" t="n"/>
      <c r="I77" s="14" t="n"/>
      <c r="J77" s="40" t="n"/>
    </row>
    <row r="78" ht="16.5" customHeight="1">
      <c r="A78" s="79">
        <f>RIGHT(D78:D185,4)</f>
        <v/>
      </c>
      <c r="B78" s="65" t="inlineStr">
        <is>
          <t>СЕРВЕЛАТ С БЕЛ.ГРИБАМИ в/к в/у 0.31кг</t>
        </is>
      </c>
      <c r="C78" s="34" t="inlineStr">
        <is>
          <t>ШТ</t>
        </is>
      </c>
      <c r="D78" s="28" t="n">
        <v>1001305306566</v>
      </c>
      <c r="E78" s="24" t="n">
        <v>40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RIGHT(D79:D185,4)</f>
        <v/>
      </c>
      <c r="B79" s="27" t="inlineStr">
        <is>
          <t>СЕРВЕЛАТ ФИНСКИЙ в/к в/у_45с</t>
        </is>
      </c>
      <c r="C79" s="31" t="inlineStr">
        <is>
          <t>КГ</t>
        </is>
      </c>
      <c r="D79" s="28" t="n">
        <v>1001051875544</v>
      </c>
      <c r="E79" s="24" t="n">
        <v>0</v>
      </c>
      <c r="F79" s="23" t="n">
        <v>0.85</v>
      </c>
      <c r="G79" s="23">
        <f>E79*1</f>
        <v/>
      </c>
      <c r="H79" s="14" t="n">
        <v>5.1</v>
      </c>
      <c r="I79" s="14" t="n">
        <v>45</v>
      </c>
      <c r="J79" s="40" t="n"/>
    </row>
    <row r="80" ht="16.5" customHeight="1">
      <c r="A80" s="79">
        <f>RIGHT(D80:D187,4)</f>
        <v/>
      </c>
      <c r="B80" s="27" t="inlineStr">
        <is>
          <t>СЕРВЕЛАТ ФИНСКИЙ СН в/к п/о 0.35кг 8шт</t>
        </is>
      </c>
      <c r="C80" s="34" t="inlineStr">
        <is>
          <t>ШТ</t>
        </is>
      </c>
      <c r="D80" s="28" t="n">
        <v>1001301876534</v>
      </c>
      <c r="E80" s="24" t="n">
        <v>120</v>
      </c>
      <c r="F80" s="23" t="n"/>
      <c r="G80" s="23">
        <f>E80*0.35</f>
        <v/>
      </c>
      <c r="H80" s="14" t="n"/>
      <c r="I80" s="14" t="n"/>
      <c r="J80" s="40" t="n"/>
    </row>
    <row r="81" ht="15.75" customHeight="1" thickBot="1">
      <c r="A81" s="79">
        <f>RIGHT(D81:D187,4)</f>
        <v/>
      </c>
      <c r="B81" s="27" t="inlineStr">
        <is>
          <t>СЕРВЕЛАТ ФИНСКИЙ в/к в/у срез 0.35кг_45c</t>
        </is>
      </c>
      <c r="C81" s="37" t="inlineStr">
        <is>
          <t>ШТ</t>
        </is>
      </c>
      <c r="D81" s="28" t="n">
        <v>1001301876697</v>
      </c>
      <c r="E81" s="24" t="n">
        <v>0</v>
      </c>
      <c r="F81" s="23" t="n">
        <v>0.35</v>
      </c>
      <c r="G81" s="23">
        <f>E81*0.35</f>
        <v/>
      </c>
      <c r="H81" s="14" t="n">
        <v>2.8</v>
      </c>
      <c r="I81" s="14" t="n">
        <v>45</v>
      </c>
      <c r="J81" s="40" t="n"/>
    </row>
    <row r="82" ht="16.5" customHeight="1" thickBot="1" thickTop="1">
      <c r="A82" s="79">
        <f>RIGHT(D82:D188,4)</f>
        <v/>
      </c>
      <c r="B82" s="75" t="inlineStr">
        <is>
          <t>Сырокопченые колбасы</t>
        </is>
      </c>
      <c r="C82" s="75" t="n"/>
      <c r="D82" s="75" t="n"/>
      <c r="E82" s="75" t="n"/>
      <c r="F82" s="74" t="n"/>
      <c r="G82" s="75" t="n"/>
      <c r="H82" s="75" t="n"/>
      <c r="I82" s="75" t="n"/>
      <c r="J82" s="76" t="n"/>
    </row>
    <row r="83" ht="16.5" customHeight="1" thickTop="1">
      <c r="A83" s="79">
        <f>RIGHT(D83:D189,4)</f>
        <v/>
      </c>
      <c r="B83" s="27" t="inlineStr">
        <is>
          <t>АРОМАТНАЯ Папа может с/к в/у 1/250 8шт.</t>
        </is>
      </c>
      <c r="C83" s="34" t="inlineStr">
        <is>
          <t>ШТ</t>
        </is>
      </c>
      <c r="D83" s="28" t="n">
        <v>1001061975706</v>
      </c>
      <c r="E83" s="24" t="n">
        <v>0</v>
      </c>
      <c r="F83" s="23" t="n">
        <v>0.25</v>
      </c>
      <c r="G83" s="23">
        <f>E83*0.25</f>
        <v/>
      </c>
      <c r="H83" s="14" t="n">
        <v>2</v>
      </c>
      <c r="I83" s="14" t="n">
        <v>120</v>
      </c>
      <c r="J83" s="40" t="n"/>
    </row>
    <row r="84" ht="16.5" customHeight="1">
      <c r="A84" s="79">
        <f>RIGHT(D84:D190,4)</f>
        <v/>
      </c>
      <c r="B84" s="27" t="inlineStr">
        <is>
          <t>АРОМАТНАЯ с/к с/н в/у 1/100*8_60с</t>
        </is>
      </c>
      <c r="C84" s="34" t="inlineStr">
        <is>
          <t>ШТ</t>
        </is>
      </c>
      <c r="D84" s="28" t="n">
        <v>1001201976454</v>
      </c>
      <c r="E84" s="24" t="n">
        <v>0</v>
      </c>
      <c r="F84" s="23" t="n">
        <v>0.1</v>
      </c>
      <c r="G84" s="23">
        <f>E84*0.1</f>
        <v/>
      </c>
      <c r="H84" s="14" t="n">
        <v>0.8</v>
      </c>
      <c r="I84" s="14" t="n">
        <v>60</v>
      </c>
      <c r="J84" s="40" t="n"/>
    </row>
    <row r="85" ht="16.5" customHeight="1">
      <c r="A85" s="79">
        <f>RIGHT(D85:D192,4)</f>
        <v/>
      </c>
      <c r="B85" s="27" t="inlineStr">
        <is>
          <t xml:space="preserve"> ОХОТНИЧЬЯ Папа может с/к в/у 1/220 8шт.</t>
        </is>
      </c>
      <c r="C85" s="34" t="inlineStr">
        <is>
          <t>ШТ</t>
        </is>
      </c>
      <c r="D85" s="28" t="n">
        <v>1001060755931</v>
      </c>
      <c r="E85" s="24" t="n">
        <v>0</v>
      </c>
      <c r="F85" s="23" t="n">
        <v>0.22</v>
      </c>
      <c r="G85" s="23">
        <f>E85*0.22</f>
        <v/>
      </c>
      <c r="H85" s="14" t="n">
        <v>1.76</v>
      </c>
      <c r="I85" s="14" t="n">
        <v>120</v>
      </c>
      <c r="J85" s="40" t="n"/>
    </row>
    <row r="86" ht="16.5" customHeight="1">
      <c r="A86" s="79">
        <f>RIGHT(D86:D194,4)</f>
        <v/>
      </c>
      <c r="B86" s="27" t="inlineStr">
        <is>
          <t>ПОСОЛЬСКАЯ Папа может с/к в/у</t>
        </is>
      </c>
      <c r="C86" s="31" t="inlineStr">
        <is>
          <t>КГ</t>
        </is>
      </c>
      <c r="D86" s="28" t="n">
        <v>1001063145708</v>
      </c>
      <c r="E86" s="24" t="n">
        <v>0</v>
      </c>
      <c r="F86" s="23" t="n">
        <v>0.5125</v>
      </c>
      <c r="G86" s="23">
        <f>E86*1</f>
        <v/>
      </c>
      <c r="H86" s="14" t="n">
        <v>4.1</v>
      </c>
      <c r="I86" s="14" t="n">
        <v>120</v>
      </c>
      <c r="J86" s="40" t="n"/>
    </row>
    <row r="87" ht="16.5" customHeight="1">
      <c r="A87" s="79">
        <f>RIGHT(D87:D199,4)</f>
        <v/>
      </c>
      <c r="B87" s="27" t="inlineStr">
        <is>
          <t>САЛЯМИ ИТАЛЬЯНСКАЯ с/к в/у 1/250*8_120c</t>
        </is>
      </c>
      <c r="C87" s="34" t="inlineStr">
        <is>
          <t>ШТ</t>
        </is>
      </c>
      <c r="D87" s="28" t="n">
        <v>1001060764993</v>
      </c>
      <c r="E87" s="24" t="n">
        <v>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МЕЛКОЗЕРНЕНАЯ с/к в/у 1/120_60с</t>
        </is>
      </c>
      <c r="C88" s="34" t="inlineStr">
        <is>
          <t>ШТ</t>
        </is>
      </c>
      <c r="D88" s="28" t="n">
        <v>1001193115682</v>
      </c>
      <c r="E88" s="24" t="n">
        <v>0</v>
      </c>
      <c r="F88" s="23" t="n">
        <v>0.12</v>
      </c>
      <c r="G88" s="23">
        <f>E88*0.12</f>
        <v/>
      </c>
      <c r="H88" s="14" t="n">
        <v>0.96</v>
      </c>
      <c r="I88" s="14" t="n">
        <v>60</v>
      </c>
      <c r="J88" s="40" t="n"/>
    </row>
    <row r="89" ht="16.5" customHeight="1">
      <c r="A89" s="79">
        <f>RIGHT(D89:D203,4)</f>
        <v/>
      </c>
      <c r="B89" s="27" t="inlineStr">
        <is>
          <t>ЭКСТРА Папа может с/к в/у_Л</t>
        </is>
      </c>
      <c r="C89" s="31" t="inlineStr">
        <is>
          <t>КГ</t>
        </is>
      </c>
      <c r="D89" s="28" t="n">
        <v>1001062504117</v>
      </c>
      <c r="E89" s="24" t="n">
        <v>0</v>
      </c>
      <c r="F89" s="23" t="n">
        <v>0.4875</v>
      </c>
      <c r="G89" s="23">
        <f>E89*1</f>
        <v/>
      </c>
      <c r="H89" s="14" t="n">
        <v>3.9</v>
      </c>
      <c r="I89" s="14" t="n">
        <v>120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 1/250 8шт.</t>
        </is>
      </c>
      <c r="C90" s="34" t="inlineStr">
        <is>
          <t>ШТ</t>
        </is>
      </c>
      <c r="D90" s="28" t="n">
        <v>1001062505483</v>
      </c>
      <c r="E90" s="24" t="n">
        <v>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thickBot="1">
      <c r="A91" s="79">
        <f>RIGHT(D91:D205,4)</f>
        <v/>
      </c>
      <c r="B91" s="27" t="inlineStr">
        <is>
          <t>ЭКСТРА Папа может с/к с/н в/у 1/100_60с</t>
        </is>
      </c>
      <c r="C91" s="34" t="inlineStr">
        <is>
          <t>ШТ</t>
        </is>
      </c>
      <c r="D91" s="28" t="n">
        <v>1001202506453</v>
      </c>
      <c r="E91" s="24" t="n">
        <v>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thickBot="1" thickTop="1">
      <c r="A92" s="79">
        <f>RIGHT(D92:D206,4)</f>
        <v/>
      </c>
      <c r="B92" s="75" t="inlineStr">
        <is>
          <t>Ветчины</t>
        </is>
      </c>
      <c r="C92" s="75" t="n"/>
      <c r="D92" s="75" t="n"/>
      <c r="E92" s="75" t="n"/>
      <c r="F92" s="74" t="n"/>
      <c r="G92" s="75" t="n"/>
      <c r="H92" s="75" t="n"/>
      <c r="I92" s="75" t="n"/>
      <c r="J92" s="76" t="n"/>
    </row>
    <row r="93" ht="16.5" customHeight="1" thickTop="1">
      <c r="A93" s="79">
        <f>RIGHT(D93:D207,4)</f>
        <v/>
      </c>
      <c r="B93" s="29" t="inlineStr">
        <is>
          <t>ВЕТЧ.ЛЮБИТЕЛЬСКАЯ п/о</t>
        </is>
      </c>
      <c r="C93" s="33" t="inlineStr">
        <is>
          <t>КГ</t>
        </is>
      </c>
      <c r="D93" s="30" t="n">
        <v>1001092444614</v>
      </c>
      <c r="E93" s="24" t="n">
        <v>100</v>
      </c>
      <c r="F93" s="23" t="n">
        <v>1.525</v>
      </c>
      <c r="G93" s="23">
        <f>E93*1</f>
        <v/>
      </c>
      <c r="H93" s="14" t="n">
        <v>6.1</v>
      </c>
      <c r="I93" s="14" t="n">
        <v>60</v>
      </c>
      <c r="J93" s="40" t="n"/>
    </row>
    <row r="94" ht="16.5" customHeight="1">
      <c r="A94" s="79">
        <f>RIGHT(D94:D208,4)</f>
        <v/>
      </c>
      <c r="B94" s="29" t="inlineStr">
        <is>
          <t>ВЕТЧ.ЛЮБИТЕЛЬСКАЯ п/о 0.4кг</t>
        </is>
      </c>
      <c r="C94" s="38" t="inlineStr">
        <is>
          <t>ШТ</t>
        </is>
      </c>
      <c r="D94" s="83" t="n">
        <v>1001092444611</v>
      </c>
      <c r="E94" s="24" t="n">
        <v>0</v>
      </c>
      <c r="F94" s="23" t="n"/>
      <c r="G94" s="23">
        <f>E94*0.4</f>
        <v/>
      </c>
      <c r="H94" s="14" t="n"/>
      <c r="I94" s="14" t="n"/>
      <c r="J94" s="40" t="n"/>
    </row>
    <row r="95" ht="16.5" customHeight="1" thickBot="1">
      <c r="A95" s="79">
        <f>RIGHT(D95:D208,4)</f>
        <v/>
      </c>
      <c r="B95" s="27" t="inlineStr">
        <is>
          <t>ВЕТЧ.МЯСНАЯ Папа может п/о 0.4кг 8шт.</t>
        </is>
      </c>
      <c r="C95" s="38" t="inlineStr">
        <is>
          <t>ШТ</t>
        </is>
      </c>
      <c r="D95" s="52" t="n">
        <v>1001094053215</v>
      </c>
      <c r="E95" s="24" t="n">
        <v>0</v>
      </c>
      <c r="F95" s="23" t="n">
        <v>0.4</v>
      </c>
      <c r="G95" s="23">
        <f>E95*0.4</f>
        <v/>
      </c>
      <c r="H95" s="14" t="n">
        <v>3.2</v>
      </c>
      <c r="I95" s="14" t="n">
        <v>60</v>
      </c>
      <c r="J95" s="40" t="n"/>
    </row>
    <row r="96" ht="16.5" customHeight="1" thickBot="1" thickTop="1">
      <c r="A96" s="79">
        <f>RIGHT(D96:D211,4)</f>
        <v/>
      </c>
      <c r="B96" s="75" t="inlineStr">
        <is>
          <t>Копчености варенокопченые</t>
        </is>
      </c>
      <c r="C96" s="75" t="n"/>
      <c r="D96" s="75" t="n"/>
      <c r="E96" s="75" t="n"/>
      <c r="F96" s="74" t="n"/>
      <c r="G96" s="75" t="n"/>
      <c r="H96" s="75" t="n"/>
      <c r="I96" s="75" t="n"/>
      <c r="J96" s="76" t="n"/>
    </row>
    <row r="97" ht="15.75" customHeight="1" thickTop="1">
      <c r="A97" s="79">
        <f>RIGHT(D97:D213,4)</f>
        <v/>
      </c>
      <c r="B97" s="48" t="inlineStr">
        <is>
          <t>БЕКОН с/к с/н в/у 1/100 10шт.</t>
        </is>
      </c>
      <c r="C97" s="36" t="inlineStr">
        <is>
          <t>ШТ</t>
        </is>
      </c>
      <c r="D97" s="28" t="n">
        <v>1001233296450</v>
      </c>
      <c r="E97" s="24" t="n">
        <v>0</v>
      </c>
      <c r="F97" s="82" t="n"/>
      <c r="G97" s="23">
        <f>E97*0.1</f>
        <v/>
      </c>
      <c r="H97" s="14" t="n"/>
      <c r="I97" s="14" t="n">
        <v>30</v>
      </c>
      <c r="J97" s="40" t="n"/>
    </row>
    <row r="98">
      <c r="A98" s="79">
        <f>RIGHT(D98:D215,4)</f>
        <v/>
      </c>
      <c r="B98" s="48" t="inlineStr">
        <is>
          <t>КОРЕЙКА ПО-ОСТ.к/в в/с с/н в/у 1/150_45с</t>
        </is>
      </c>
      <c r="C98" s="36" t="inlineStr">
        <is>
          <t>ШТ</t>
        </is>
      </c>
      <c r="D98" s="28" t="n">
        <v>1001220286279</v>
      </c>
      <c r="E98" s="24" t="n">
        <v>50</v>
      </c>
      <c r="F98" s="82" t="n"/>
      <c r="G98" s="23">
        <f>E98*0.15</f>
        <v/>
      </c>
      <c r="H98" s="14" t="n"/>
      <c r="I98" s="14" t="n"/>
      <c r="J98" s="40" t="n"/>
    </row>
    <row r="99">
      <c r="A99" s="79">
        <f>RIGHT(D99:D216,4)</f>
        <v/>
      </c>
      <c r="B99" s="48" t="inlineStr">
        <is>
          <t>СВИНИНА МАДЕРА с/к с/н в/у 1/100</t>
        </is>
      </c>
      <c r="C99" s="36" t="inlineStr">
        <is>
          <t>ШТ</t>
        </is>
      </c>
      <c r="D99" s="28" t="n">
        <v>1001234146448</v>
      </c>
      <c r="E99" s="24" t="n">
        <v>60</v>
      </c>
      <c r="F99" s="82" t="n"/>
      <c r="G99" s="23">
        <f>E99*0.1</f>
        <v/>
      </c>
      <c r="H99" s="14" t="n"/>
      <c r="I99" s="14" t="n"/>
      <c r="J99" s="40" t="n"/>
    </row>
    <row r="100" ht="16.5" customHeight="1" thickBot="1">
      <c r="A100" s="79">
        <f>RIGHT(D100:D214,4)</f>
        <v/>
      </c>
      <c r="B100" s="48" t="inlineStr">
        <is>
          <t>СВИНИНА ДЕЛИКАТЕСНАЯ к/в мл/к в/у 0.3кг</t>
        </is>
      </c>
      <c r="C100" s="36" t="inlineStr">
        <is>
          <t>ШТ</t>
        </is>
      </c>
      <c r="D100" s="28" t="n">
        <v>1001082576281</v>
      </c>
      <c r="E100" s="24" t="n">
        <v>120</v>
      </c>
      <c r="F100" s="23" t="n">
        <v>0.3</v>
      </c>
      <c r="G100" s="23">
        <f>E100*0.3</f>
        <v/>
      </c>
      <c r="H100" s="14" t="n">
        <v>1.8</v>
      </c>
      <c r="I100" s="14" t="n">
        <v>30</v>
      </c>
      <c r="J100" s="40" t="n"/>
    </row>
    <row r="101" ht="16.5" customHeight="1" thickBot="1" thickTop="1">
      <c r="A101" s="79">
        <f>RIGHT(D101:D216,4)</f>
        <v/>
      </c>
      <c r="B101" s="75" t="inlineStr">
        <is>
          <t>Паштеты</t>
        </is>
      </c>
      <c r="C101" s="75" t="n"/>
      <c r="D101" s="75" t="n"/>
      <c r="E101" s="75" t="n"/>
      <c r="F101" s="74" t="n"/>
      <c r="G101" s="75" t="n"/>
      <c r="H101" s="75" t="n"/>
      <c r="I101" s="75" t="n"/>
      <c r="J101" s="76" t="n"/>
    </row>
    <row r="102" ht="16.5" customHeight="1" thickBot="1" thickTop="1">
      <c r="A102" s="79">
        <f>RIGHT(D102:D219,4)</f>
        <v/>
      </c>
      <c r="B102" s="75" t="inlineStr">
        <is>
          <t>Пельмени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Top="1">
      <c r="A103" s="79">
        <f>RIGHT(D103:D220,4)</f>
        <v/>
      </c>
      <c r="B103" s="48" t="inlineStr">
        <is>
          <t>ОСТАН.ТРАДИЦ. пельм кор.0.5кг зам._120с</t>
        </is>
      </c>
      <c r="C103" s="34" t="inlineStr">
        <is>
          <t>ШТ</t>
        </is>
      </c>
      <c r="D103" s="28" t="n">
        <v>1002112606314</v>
      </c>
      <c r="E103" s="24" t="n">
        <v>0</v>
      </c>
      <c r="F103" s="23" t="n">
        <v>0.5</v>
      </c>
      <c r="G103" s="23">
        <f>E103*0.5</f>
        <v/>
      </c>
      <c r="H103" s="14" t="n">
        <v>8</v>
      </c>
      <c r="I103" s="73" t="n">
        <v>120</v>
      </c>
      <c r="J103" s="40" t="n"/>
    </row>
    <row r="104" ht="16.5" customHeight="1">
      <c r="A104" s="79">
        <f>RIGHT(D104:D221,4)</f>
        <v/>
      </c>
      <c r="B104" s="48" t="inlineStr">
        <is>
          <t xml:space="preserve">ПЕЛЬМ.С АДЖИКОЙ пл.0.45кг зам. </t>
        </is>
      </c>
      <c r="C104" s="34" t="inlineStr">
        <is>
          <t>ШТ</t>
        </is>
      </c>
      <c r="D104" s="28" t="n">
        <v>1002115036155</v>
      </c>
      <c r="E104" s="24" t="n">
        <v>0</v>
      </c>
      <c r="F104" s="23" t="n"/>
      <c r="G104" s="23">
        <f>E104*0.45</f>
        <v/>
      </c>
      <c r="H104" s="14" t="n"/>
      <c r="I104" s="73" t="n"/>
      <c r="J104" s="40" t="n"/>
    </row>
    <row r="105" ht="16.5" customHeight="1">
      <c r="A105" s="79">
        <f>RIGHT(D105:D222,4)</f>
        <v/>
      </c>
      <c r="B105" s="48" t="inlineStr">
        <is>
          <t xml:space="preserve">ПЕЛЬМ.С БЕЛ.ГРИБАМИ пл.0.45кг зам. </t>
        </is>
      </c>
      <c r="C105" s="34" t="inlineStr">
        <is>
          <t>ШТ</t>
        </is>
      </c>
      <c r="D105" s="28" t="n">
        <v>1002115056157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 thickBot="1">
      <c r="A106" s="79">
        <f>RIGHT(D106:D221,4)</f>
        <v/>
      </c>
      <c r="B106" s="48" t="inlineStr">
        <is>
          <t>ОСТАН.ТРАДИЦ.пельм пл.0.9кг зам._120с</t>
        </is>
      </c>
      <c r="C106" s="37" t="inlineStr">
        <is>
          <t>ШТ</t>
        </is>
      </c>
      <c r="D106" s="28" t="n">
        <v>1002112606313</v>
      </c>
      <c r="E106" s="24" t="n">
        <v>0</v>
      </c>
      <c r="F106" s="23" t="n">
        <v>0.9</v>
      </c>
      <c r="G106" s="23">
        <f>E106*0.9</f>
        <v/>
      </c>
      <c r="H106" s="14" t="n">
        <v>9</v>
      </c>
      <c r="I106" s="73" t="n">
        <v>120</v>
      </c>
      <c r="J106" s="40" t="n"/>
    </row>
    <row r="107" ht="16.5" customHeight="1" thickBot="1" thickTop="1">
      <c r="A107" s="79">
        <f>RIGHT(D107:D222,4)</f>
        <v/>
      </c>
      <c r="B107" s="75" t="inlineStr">
        <is>
          <t>Полуфабрикаты с картофелем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Bot="1" thickTop="1">
      <c r="A108" s="79">
        <f>RIGHT(D108:D223,4)</f>
        <v/>
      </c>
      <c r="B108" s="48" t="inlineStr">
        <is>
          <t>С КАРТОФЕЛЕМ вареники кор.0.5кг зам_120</t>
        </is>
      </c>
      <c r="C108" s="37" t="inlineStr">
        <is>
          <t>ШТ</t>
        </is>
      </c>
      <c r="D108" s="28" t="n">
        <v>1002151784945</v>
      </c>
      <c r="E108" s="24" t="n">
        <v>0</v>
      </c>
      <c r="F108" s="23" t="n">
        <v>0.5</v>
      </c>
      <c r="G108" s="23">
        <f>E108*0.5</f>
        <v/>
      </c>
      <c r="H108" s="14" t="n">
        <v>8</v>
      </c>
      <c r="I108" s="73" t="n">
        <v>120</v>
      </c>
      <c r="J108" s="40" t="n"/>
    </row>
    <row r="109" ht="16.5" customHeight="1" thickBot="1" thickTop="1">
      <c r="A109" s="79">
        <f>RIGHT(D109:D224,4)</f>
        <v/>
      </c>
      <c r="B109" s="75" t="inlineStr">
        <is>
          <t>Блины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thickBot="1" thickTop="1">
      <c r="A110" s="79">
        <f>RIGHT(D110:D225,4)</f>
        <v/>
      </c>
      <c r="B110" s="48" t="inlineStr">
        <is>
          <t>С КУРИЦЕЙ И ГРИБАМИ 1/420 10шт.зам.</t>
        </is>
      </c>
      <c r="C110" s="37" t="inlineStr">
        <is>
          <t>ШТ</t>
        </is>
      </c>
      <c r="D110" s="28" t="n">
        <v>1002133974956</v>
      </c>
      <c r="E110" s="24" t="n">
        <v>0</v>
      </c>
      <c r="F110" s="23" t="n">
        <v>0.42</v>
      </c>
      <c r="G110" s="23">
        <f>E110*0.42</f>
        <v/>
      </c>
      <c r="H110" s="14" t="n">
        <v>4.2</v>
      </c>
      <c r="I110" s="73" t="n">
        <v>120</v>
      </c>
      <c r="J110" s="40" t="n"/>
    </row>
    <row r="111" ht="16.5" customHeight="1" thickTop="1">
      <c r="A111" s="79">
        <f>RIGHT(D111:D226,4)</f>
        <v/>
      </c>
      <c r="B111" s="48" t="inlineStr">
        <is>
          <t>БЛИНЧ.С МЯСОМ пл.1/420 10шт.зам.</t>
        </is>
      </c>
      <c r="C111" s="34" t="inlineStr">
        <is>
          <t>ШТ</t>
        </is>
      </c>
      <c r="D111" s="28" t="n">
        <v>1002131151762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Bot="1">
      <c r="A112" s="79">
        <f>RIGHT(D112:D227,4)</f>
        <v/>
      </c>
      <c r="B112" s="48" t="inlineStr">
        <is>
          <t>БЛИНЧ. С ТВОРОГОМ 1/420 12шт.зам.</t>
        </is>
      </c>
      <c r="C112" s="37" t="inlineStr">
        <is>
          <t>ШТ</t>
        </is>
      </c>
      <c r="D112" s="28" t="n">
        <v>1002131181764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 thickTop="1">
      <c r="A113" s="79">
        <f>RIGHT(D113:D228,4)</f>
        <v/>
      </c>
      <c r="B113" s="75" t="inlineStr">
        <is>
          <t>Консервы мясные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thickBot="1" thickTop="1">
      <c r="A114" s="79">
        <f>RIGHT(D114:D229,4)</f>
        <v/>
      </c>
      <c r="B114" s="75" t="inlineStr">
        <is>
          <t>Мясокостные замороженные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48" t="inlineStr">
        <is>
          <t xml:space="preserve"> РАГУ СВИНОЕ 1кг 8шт.зам_120с </t>
        </is>
      </c>
      <c r="C115" s="37" t="inlineStr">
        <is>
          <t>ШТ</t>
        </is>
      </c>
      <c r="D115" s="69" t="inlineStr">
        <is>
          <t>1002162156004</t>
        </is>
      </c>
      <c r="E115" s="24" t="n">
        <v>0</v>
      </c>
      <c r="F115" s="23" t="n">
        <v>1</v>
      </c>
      <c r="G115" s="23">
        <f>E115*1</f>
        <v/>
      </c>
      <c r="H115" s="14" t="n">
        <v>8</v>
      </c>
      <c r="I115" s="73" t="n">
        <v>120</v>
      </c>
      <c r="J115" s="40" t="n"/>
    </row>
    <row r="116" ht="15.75" customHeight="1" thickTop="1">
      <c r="A116" s="79">
        <f>RIGHT(D116:D231,4)</f>
        <v/>
      </c>
      <c r="B116" s="48" t="inlineStr">
        <is>
          <t>ШАШЛЫК ИЗ СВИНИНЫ зам.</t>
        </is>
      </c>
      <c r="C116" s="31" t="inlineStr">
        <is>
          <t>КГ</t>
        </is>
      </c>
      <c r="D116" s="69" t="inlineStr">
        <is>
          <t>1002162215417</t>
        </is>
      </c>
      <c r="E116" s="24" t="n">
        <v>0</v>
      </c>
      <c r="F116" s="23" t="n">
        <v>2</v>
      </c>
      <c r="G116" s="23">
        <f>E116*1</f>
        <v/>
      </c>
      <c r="H116" s="14" t="n">
        <v>6</v>
      </c>
      <c r="I116" s="73" t="n">
        <v>90</v>
      </c>
      <c r="J116" s="40" t="n"/>
    </row>
    <row r="117" ht="15.75" customHeight="1" thickBot="1">
      <c r="A117" s="79">
        <f>RIGHT(D117:D232,4)</f>
        <v/>
      </c>
      <c r="B117" s="48" t="inlineStr">
        <is>
          <t>РЕБРЫШКИ ОБЫКНОВЕННЫЕ 1кг 12шт.зам.</t>
        </is>
      </c>
      <c r="C117" s="37" t="inlineStr">
        <is>
          <t>ШТ</t>
        </is>
      </c>
      <c r="D117" s="70" t="inlineStr">
        <is>
          <t>1002162166019</t>
        </is>
      </c>
      <c r="E117" s="24" t="n">
        <v>0</v>
      </c>
      <c r="F117" s="23" t="n">
        <v>1</v>
      </c>
      <c r="G117" s="23">
        <f>E117*1</f>
        <v/>
      </c>
      <c r="H117" s="14" t="n">
        <v>12</v>
      </c>
      <c r="I117" s="73" t="n">
        <v>120</v>
      </c>
      <c r="J117" s="40" t="n"/>
    </row>
    <row r="118" ht="16.5" customHeight="1" thickBot="1" thickTop="1">
      <c r="A118" s="78" t="n"/>
      <c r="B118" s="78" t="inlineStr">
        <is>
          <t>ВСЕГО:</t>
        </is>
      </c>
      <c r="C118" s="16" t="n"/>
      <c r="D118" s="49" t="n"/>
      <c r="E118" s="17">
        <f>SUM(E5:E117)</f>
        <v/>
      </c>
      <c r="F118" s="17">
        <f>SUM(F10:F117)</f>
        <v/>
      </c>
      <c r="G118" s="17">
        <f>SUM(G11:G117)</f>
        <v/>
      </c>
      <c r="H118" s="17">
        <f>SUM(H10:H114)</f>
        <v/>
      </c>
      <c r="I118" s="17" t="n"/>
      <c r="J118" s="17" t="n"/>
    </row>
    <row r="119" ht="15.75" customHeight="1" thickTop="1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</sheetData>
  <autoFilter ref="A9:J118"/>
  <mergeCells count="2">
    <mergeCell ref="E1:J1"/>
    <mergeCell ref="G3:J3"/>
  </mergeCells>
  <dataValidations disablePrompts="1" count="2">
    <dataValidation sqref="B111" showErrorMessage="1" showInputMessage="1" allowBlank="1" type="textLength" operator="lessThanOrEqual">
      <formula1>40</formula1>
    </dataValidation>
    <dataValidation sqref="D115:D117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2023-09-29T13:11:13Z</dcterms:modified>
  <cp:lastModifiedBy>Uaer4</cp:lastModifiedBy>
  <cp:lastPrinted>2015-01-13T07:32:10Z</cp:lastPrinted>
</cp:coreProperties>
</file>