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2"/>
  <sheetViews>
    <sheetView tabSelected="1" zoomScale="87" zoomScaleNormal="87" workbookViewId="0">
      <pane ySplit="9" topLeftCell="A127" activePane="bottomLeft" state="frozen"/>
      <selection pane="bottomLeft" activeCell="L146" sqref="L14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45542</v>
      </c>
      <c r="E3" s="7" t="inlineStr">
        <is>
          <t xml:space="preserve">Доставка: </t>
        </is>
      </c>
      <c r="F3" s="101" t="n"/>
      <c r="G3" s="101" t="n">
        <v>45545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RIGHT(D12:D138,4)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K12" s="82" t="n"/>
      <c r="L12" s="95" t="n"/>
    </row>
    <row r="13" ht="16.5" customHeight="1" s="92">
      <c r="A13" s="94">
        <f>RIGHT(D13:D138,4)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RIGHT(D14:D139,4)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  <c r="K18" s="82" t="n"/>
    </row>
    <row r="19" ht="16.5" customHeight="1" s="92">
      <c r="A19" s="94">
        <f>RIGHT(D19:D143,4)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1000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RIGHT(D23:D147,4)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RIGHT(D26:D152,4)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RIGHT(D29:D157,4)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  <c r="K29" s="82" t="n"/>
    </row>
    <row r="30" ht="16.5" customHeight="1" s="92">
      <c r="A30" s="94">
        <f>RIGHT(D30:D158,4)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  <c r="K30" s="82" t="n"/>
    </row>
    <row r="31" ht="16.5" customHeight="1" s="92">
      <c r="A31" s="94">
        <f>RIGHT(D31:D158,4)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RIGHT(D32:D159,4)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RIGHT(D33:D161,4)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400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RIGHT(D34:D159,4)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400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RIGHT(D35:D160,4)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RIGHT(D36:D163,4)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RIGHT(D37:D164,4)</f>
        <v/>
      </c>
      <c r="B37" s="27" t="inlineStr">
        <is>
          <t>МОЛОЧНЫЕ Коровино сос п/о мгс 1.5*6</t>
        </is>
      </c>
      <c r="C37" s="30" t="inlineStr">
        <is>
          <t>КГ</t>
        </is>
      </c>
      <c r="D37" s="28" t="n">
        <v>1001020836253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RIGHT(D38:D163,4)</f>
        <v/>
      </c>
      <c r="B38" s="27" t="inlineStr">
        <is>
          <t xml:space="preserve">БАВАРСКИЕ ПМ сос ц/о мгс 0,35кг 8шт.  </t>
        </is>
      </c>
      <c r="C38" s="33" t="inlineStr">
        <is>
          <t>ШТ</t>
        </is>
      </c>
      <c r="D38" s="28" t="n">
        <v>1001021966602</v>
      </c>
      <c r="E38" s="24" t="n"/>
      <c r="F38" s="23" t="n"/>
      <c r="G38" s="23">
        <f>E38*0.35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>С СЫРОМ сос ц/о мгс 0.41кг 6шт.</t>
        </is>
      </c>
      <c r="C39" s="33" t="inlineStr">
        <is>
          <t>ШТ</t>
        </is>
      </c>
      <c r="D39" s="28" t="n">
        <v>1001025176768</v>
      </c>
      <c r="E39" s="24" t="n"/>
      <c r="F39" s="23" t="n"/>
      <c r="G39" s="23">
        <f>E39*0.41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>ИСПАНСКИЕ сос ц/о мгс 0.41кг 6шт.</t>
        </is>
      </c>
      <c r="C40" s="33" t="inlineStr">
        <is>
          <t>ШТ</t>
        </is>
      </c>
      <c r="D40" s="28" t="n">
        <v>1001025486770</v>
      </c>
      <c r="E40" s="24" t="n"/>
      <c r="F40" s="23" t="n"/>
      <c r="G40" s="23">
        <f>E40*0.41</f>
        <v/>
      </c>
      <c r="H40" s="14" t="n"/>
      <c r="I40" s="14" t="n"/>
      <c r="J40" s="39" t="n"/>
      <c r="K40" s="82" t="n"/>
    </row>
    <row r="41" ht="16.5" customHeight="1" s="92">
      <c r="A41" s="94">
        <f>RIGHT(D41:D170,4)</f>
        <v/>
      </c>
      <c r="B41" s="27" t="inlineStr">
        <is>
          <t>МОЛОЧНЫЕ КЛАССИЧЕСКИЕ сос п/о мгс 2*4</t>
        </is>
      </c>
      <c r="C41" s="31" t="inlineStr">
        <is>
          <t>КГ</t>
        </is>
      </c>
      <c r="D41" s="28" t="n">
        <v>1001024976829</v>
      </c>
      <c r="E41" s="24" t="n">
        <v>400</v>
      </c>
      <c r="F41" s="23" t="n"/>
      <c r="G41" s="23">
        <f>E41*1</f>
        <v/>
      </c>
      <c r="H41" s="14" t="n"/>
      <c r="I41" s="14" t="n"/>
      <c r="J41" s="39" t="n"/>
    </row>
    <row r="42" ht="16.5" customHeight="1" s="92">
      <c r="A42" s="94">
        <f>RIGHT(D42:D175,4)</f>
        <v/>
      </c>
      <c r="B42" s="27" t="inlineStr">
        <is>
          <t>МОЛОЧНЫЕ ПРЕМИУМ ПМ сос п/о мгс 0.6кг</t>
        </is>
      </c>
      <c r="C42" s="33" t="inlineStr">
        <is>
          <t>ШТ</t>
        </is>
      </c>
      <c r="D42" s="28" t="n">
        <v>1001022656854</v>
      </c>
      <c r="E42" s="24" t="n"/>
      <c r="F42" s="23" t="n"/>
      <c r="G42" s="23">
        <f>E42*0.6</f>
        <v/>
      </c>
      <c r="H42" s="14" t="n"/>
      <c r="I42" s="14" t="n"/>
      <c r="J42" s="39" t="n"/>
    </row>
    <row r="43" ht="16.5" customHeight="1" s="92">
      <c r="A43" s="94">
        <f>RIGHT(D43:D176,4)</f>
        <v/>
      </c>
      <c r="B43" s="27" t="inlineStr">
        <is>
          <t>МОЛОЧНЫЕ ПРЕМИУМ ПМ сос п/о в/у 1/350</t>
        </is>
      </c>
      <c r="C43" s="33" t="inlineStr">
        <is>
          <t>ШТ</t>
        </is>
      </c>
      <c r="D43" s="28" t="n">
        <v>1001022656852</v>
      </c>
      <c r="E43" s="24" t="n">
        <v>600</v>
      </c>
      <c r="F43" s="23" t="n"/>
      <c r="G43" s="23">
        <f>E43*0.35</f>
        <v/>
      </c>
      <c r="H43" s="14" t="n"/>
      <c r="I43" s="14" t="n"/>
      <c r="J43" s="39" t="n"/>
    </row>
    <row r="44" ht="16.5" customHeight="1" s="92">
      <c r="A44" s="94">
        <f>RIGHT(D44:D176,4)</f>
        <v/>
      </c>
      <c r="B44" s="27" t="inlineStr">
        <is>
          <t>МОЛОЧНЫЕ ПРЕМИУМ ПМ сос п/о мгс 1*6</t>
        </is>
      </c>
      <c r="C44" s="30" t="inlineStr">
        <is>
          <t>КГ</t>
        </is>
      </c>
      <c r="D44" s="28" t="n">
        <v>1001022656853</v>
      </c>
      <c r="E44" s="24" t="n">
        <v>70</v>
      </c>
      <c r="F44" s="23" t="n"/>
      <c r="G44" s="23">
        <f>E44*1</f>
        <v/>
      </c>
      <c r="H44" s="14" t="n"/>
      <c r="I44" s="14" t="n"/>
      <c r="J44" s="39" t="n"/>
    </row>
    <row r="45" ht="16.5" customHeight="1" s="92">
      <c r="A45" s="94">
        <f>RIGHT(D45:D177,4)</f>
        <v/>
      </c>
      <c r="B45" s="27" t="inlineStr">
        <is>
          <t>МОЛОЧНЫЕ ГОСТ сос ц/о мгс 0.4кг 7шт.</t>
        </is>
      </c>
      <c r="C45" s="30" t="inlineStr">
        <is>
          <t>ШТ</t>
        </is>
      </c>
      <c r="D45" s="28" t="n">
        <v>1001020836759</v>
      </c>
      <c r="E45" s="24" t="n"/>
      <c r="F45" s="23" t="n"/>
      <c r="G45" s="23">
        <f>E45*0.4</f>
        <v/>
      </c>
      <c r="H45" s="14" t="n"/>
      <c r="I45" s="14" t="n"/>
      <c r="J45" s="39" t="n"/>
    </row>
    <row r="46" ht="16.5" customHeight="1" s="92">
      <c r="A46" s="94">
        <f>RIGHT(D46:D178,4)</f>
        <v/>
      </c>
      <c r="B46" s="27" t="inlineStr">
        <is>
          <t>МЯСНИКС ПМ сос б/о мгс 1/160 14шт.</t>
        </is>
      </c>
      <c r="C46" s="30" t="inlineStr">
        <is>
          <t>шт</t>
        </is>
      </c>
      <c r="D46" s="28" t="n">
        <v>1001025526901</v>
      </c>
      <c r="E46" s="24" t="n"/>
      <c r="F46" s="23" t="n">
        <v>0.16</v>
      </c>
      <c r="G46" s="23">
        <f>E46*F46</f>
        <v/>
      </c>
      <c r="H46" s="14" t="n"/>
      <c r="I46" s="14" t="n"/>
      <c r="J46" s="39" t="n"/>
    </row>
    <row r="47" ht="16.5" customFormat="1" customHeight="1" s="15">
      <c r="A47" s="94">
        <f>RIGHT(D47:D177,4)</f>
        <v/>
      </c>
      <c r="B47" s="70" t="inlineStr">
        <is>
          <t>МЯСНЫЕ Папа может сос п/о мгс 1.5*3</t>
        </is>
      </c>
      <c r="C47" s="30" t="inlineStr">
        <is>
          <t>КГ</t>
        </is>
      </c>
      <c r="D47" s="28" t="n">
        <v>1001022726303</v>
      </c>
      <c r="E47" s="24" t="n">
        <v>200</v>
      </c>
      <c r="F47" s="23" t="n">
        <v>1.066666666666667</v>
      </c>
      <c r="G47" s="23">
        <f>E47*1</f>
        <v/>
      </c>
      <c r="H47" s="14" t="n">
        <v>3.2</v>
      </c>
      <c r="I47" s="14" t="n">
        <v>45</v>
      </c>
      <c r="J47" s="39" t="n"/>
      <c r="K47" s="82" t="n"/>
    </row>
    <row r="48" ht="16.5" customFormat="1" customHeight="1" s="15">
      <c r="A48" s="94">
        <f>RIGHT(D48:D178,4)</f>
        <v/>
      </c>
      <c r="B48" s="70" t="inlineStr">
        <is>
          <t>МЯСНЫЕ С ГОВЯДИНОЙ ПМ сос п/о мгс 0.4кг</t>
        </is>
      </c>
      <c r="C48" s="33" t="inlineStr">
        <is>
          <t>ШТ</t>
        </is>
      </c>
      <c r="D48" s="28" t="n">
        <v>1001025506777</v>
      </c>
      <c r="E48" s="24" t="n">
        <v>400</v>
      </c>
      <c r="F48" s="23" t="n"/>
      <c r="G48" s="23">
        <f>E48*0.4</f>
        <v/>
      </c>
      <c r="H48" s="14" t="n"/>
      <c r="I48" s="14" t="n"/>
      <c r="J48" s="39" t="n"/>
      <c r="K48" s="82" t="n"/>
    </row>
    <row r="49" ht="16.5" customHeight="1" s="92">
      <c r="A49" s="94">
        <f>RIGHT(D49:D178,4)</f>
        <v/>
      </c>
      <c r="B49" s="45" t="inlineStr">
        <is>
          <t>СЛИВОЧНЫЕ ПМ сос п/о мгс 0,41кг 10шт.</t>
        </is>
      </c>
      <c r="C49" s="33" t="inlineStr">
        <is>
          <t>ШТ</t>
        </is>
      </c>
      <c r="D49" s="28" t="n">
        <v>1001022466726</v>
      </c>
      <c r="E49" s="24" t="n">
        <v>500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RIGHT(D50:D179,4)</f>
        <v/>
      </c>
      <c r="B50" s="45" t="inlineStr">
        <is>
          <t>СЛИВОЧНЫЕ сос ц/о мгс 0.41кг 8шт.</t>
        </is>
      </c>
      <c r="C50" s="33" t="inlineStr">
        <is>
          <t>ШТ</t>
        </is>
      </c>
      <c r="D50" s="28" t="n">
        <v>1001020846762</v>
      </c>
      <c r="E50" s="24" t="n">
        <v>40</v>
      </c>
      <c r="F50" s="23" t="n">
        <v>0.41</v>
      </c>
      <c r="G50" s="23">
        <f>E50*F50</f>
        <v/>
      </c>
      <c r="H50" s="14" t="n"/>
      <c r="I50" s="14" t="n"/>
      <c r="J50" s="39" t="n"/>
    </row>
    <row r="51" ht="16.5" customHeight="1" s="92">
      <c r="A51" s="94">
        <f>RIGHT(D51:D179,4)</f>
        <v/>
      </c>
      <c r="B51" s="45" t="inlineStr">
        <is>
          <t>СЛИВОЧНЫЕ Папа может сос п/о мгс 2*2_45с</t>
        </is>
      </c>
      <c r="C51" s="30" t="inlineStr">
        <is>
          <t>КГ</t>
        </is>
      </c>
      <c r="D51" s="28" t="n">
        <v>1001022465820</v>
      </c>
      <c r="E51" s="24" t="n"/>
      <c r="F51" s="23" t="n"/>
      <c r="G51" s="23">
        <f>E51*1</f>
        <v/>
      </c>
      <c r="H51" s="14" t="n"/>
      <c r="I51" s="14" t="n">
        <v>45</v>
      </c>
      <c r="J51" s="39" t="n"/>
    </row>
    <row r="52" ht="16.5" customHeight="1" s="92">
      <c r="A52" s="94">
        <f>RIGHT(D52:D181,4)</f>
        <v/>
      </c>
      <c r="B52" s="45" t="inlineStr">
        <is>
          <t>СЛИВОЧНЫЕ сос ц/о мгс 1*4</t>
        </is>
      </c>
      <c r="C52" s="30" t="inlineStr">
        <is>
          <t>КГ</t>
        </is>
      </c>
      <c r="D52" s="28" t="n">
        <v>1001020846764</v>
      </c>
      <c r="E52" s="24" t="n"/>
      <c r="F52" s="23" t="n"/>
      <c r="G52" s="23">
        <f>E52*1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МОЛОЧНЫЕ ГОСТ сос ц/о мгс 1*4</t>
        </is>
      </c>
      <c r="C53" s="30" t="inlineStr">
        <is>
          <t>КГ</t>
        </is>
      </c>
      <c r="D53" s="28" t="n">
        <v>1001020836761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RIGHT(D54:D184,4)</f>
        <v/>
      </c>
      <c r="B54" s="45" t="inlineStr">
        <is>
          <t>РУБЛЕНЫЕ сос ц/о мгс 1*4</t>
        </is>
      </c>
      <c r="C54" s="30" t="inlineStr">
        <is>
          <t>КГ</t>
        </is>
      </c>
      <c r="D54" s="28" t="n">
        <v>1001023696767</v>
      </c>
      <c r="E54" s="24" t="n">
        <v>20</v>
      </c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RIGHT(D55:D184,4)</f>
        <v/>
      </c>
      <c r="B55" s="45" t="inlineStr">
        <is>
          <t>РУБЛЕНЫЕ сос ц/о мгс 0.36кг 6шт.</t>
        </is>
      </c>
      <c r="C55" s="33" t="inlineStr">
        <is>
          <t>ШТ</t>
        </is>
      </c>
      <c r="D55" s="28" t="n">
        <v>1001023696765</v>
      </c>
      <c r="E55" s="24" t="n">
        <v>120</v>
      </c>
      <c r="F55" s="23" t="n"/>
      <c r="G55" s="23">
        <f>E55*0.36</f>
        <v/>
      </c>
      <c r="H55" s="14" t="n"/>
      <c r="I55" s="14" t="n"/>
      <c r="J55" s="39" t="n"/>
    </row>
    <row r="56" ht="16.5" customHeight="1" s="92">
      <c r="A56" s="94">
        <f>RIGHT(D56:D185,4)</f>
        <v/>
      </c>
      <c r="B56" s="45" t="inlineStr">
        <is>
          <t>ДЛЯ ДЕТЕЙ сос п/о мгс 0.33кг 8шт.</t>
        </is>
      </c>
      <c r="C56" s="33" t="inlineStr">
        <is>
          <t>ШТ</t>
        </is>
      </c>
      <c r="D56" s="28" t="n">
        <v>1001025766909</v>
      </c>
      <c r="E56" s="24" t="n">
        <v>80</v>
      </c>
      <c r="F56" s="23" t="n">
        <v>0.33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RIGHT(D57:D184,4)</f>
        <v/>
      </c>
      <c r="B57" s="45" t="inlineStr">
        <is>
          <t>СОЧНЫЕ ПМ сос п/о мгс 0,41кг 10шт</t>
        </is>
      </c>
      <c r="C57" s="33" t="inlineStr">
        <is>
          <t>ШТ</t>
        </is>
      </c>
      <c r="D57" s="28" t="n">
        <v>1001022376722</v>
      </c>
      <c r="E57" s="24" t="n">
        <v>1400</v>
      </c>
      <c r="F57" s="23" t="n">
        <v>0.41</v>
      </c>
      <c r="G57" s="23">
        <f>E57*0.41</f>
        <v/>
      </c>
      <c r="H57" s="14" t="n">
        <v>4.5</v>
      </c>
      <c r="I57" s="14" t="n">
        <v>45</v>
      </c>
      <c r="J57" s="39" t="n"/>
    </row>
    <row r="58" ht="16.5" customHeight="1" s="92">
      <c r="A58" s="94">
        <f>RIGHT(D58:D185,4)</f>
        <v/>
      </c>
      <c r="B58" s="45" t="inlineStr">
        <is>
          <t>ФИЛЕЙНЫЕ Папа Может сос ц/о мгс 0.4кг</t>
        </is>
      </c>
      <c r="C58" s="33" t="inlineStr">
        <is>
          <t>ШТ</t>
        </is>
      </c>
      <c r="D58" s="28" t="n">
        <v>1001022556837</v>
      </c>
      <c r="E58" s="24" t="n">
        <v>400</v>
      </c>
      <c r="F58" s="23" t="n">
        <v>0.4</v>
      </c>
      <c r="G58" s="23">
        <f>E58*0.4</f>
        <v/>
      </c>
      <c r="H58" s="14" t="n"/>
      <c r="I58" s="14" t="n"/>
      <c r="J58" s="39" t="n"/>
    </row>
    <row r="59" ht="16.5" customHeight="1" s="92">
      <c r="A59" s="94">
        <f>RIGHT(D59:D185,4)</f>
        <v/>
      </c>
      <c r="B59" s="45" t="inlineStr">
        <is>
          <t>СОЧНЫЕ сос п/о мгс 2*2</t>
        </is>
      </c>
      <c r="C59" s="30" t="inlineStr">
        <is>
          <t>КГ</t>
        </is>
      </c>
      <c r="D59" s="28" t="n">
        <v>1001022373812</v>
      </c>
      <c r="E59" s="24" t="n">
        <v>500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39" t="n"/>
    </row>
    <row r="60" ht="16.5" customFormat="1" customHeight="1" s="15">
      <c r="A60" s="94">
        <f>RIGHT(D60:D186,4)</f>
        <v/>
      </c>
      <c r="B60" s="27" t="inlineStr">
        <is>
          <t>СОЧНЫЕ сос п/о мгс 1*6</t>
        </is>
      </c>
      <c r="C60" s="30" t="inlineStr">
        <is>
          <t>КГ</t>
        </is>
      </c>
      <c r="D60" s="28" t="n">
        <v>1001022376113</v>
      </c>
      <c r="E60" s="24" t="n">
        <v>700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39" t="n"/>
      <c r="K60" s="82" t="n"/>
    </row>
    <row r="61" ht="16.5" customFormat="1" customHeight="1" s="15">
      <c r="A61" s="94">
        <f>RIGHT(D61:D187,4)</f>
        <v/>
      </c>
      <c r="B61" s="27" t="inlineStr">
        <is>
          <t>СОЧНЫЙ ГРИЛЬ ПМ сос п/о мгс 1.5*4_Маяк</t>
        </is>
      </c>
      <c r="C61" s="30" t="inlineStr">
        <is>
          <t>КГ</t>
        </is>
      </c>
      <c r="D61" s="28" t="n">
        <v>1001022246661</v>
      </c>
      <c r="E61" s="24" t="n"/>
      <c r="F61" s="23" t="n"/>
      <c r="G61" s="23">
        <f>E61*1</f>
        <v/>
      </c>
      <c r="H61" s="14" t="n"/>
      <c r="I61" s="14" t="n"/>
      <c r="J61" s="39" t="n"/>
      <c r="K61" s="82" t="n"/>
    </row>
    <row r="62" ht="16.5" customFormat="1" customHeight="1" s="15" thickBot="1">
      <c r="A62" s="94">
        <f>RIGHT(D62:D188,4)</f>
        <v/>
      </c>
      <c r="B62" s="27" t="inlineStr">
        <is>
          <t>СОЧНЫЙ ГРИЛЬ ПМ сос п/о мгс 0,41кг 8шт.</t>
        </is>
      </c>
      <c r="C62" s="35" t="inlineStr">
        <is>
          <t>ШТ</t>
        </is>
      </c>
      <c r="D62" s="28" t="n">
        <v>1001022246713</v>
      </c>
      <c r="E62" s="24" t="n">
        <v>200</v>
      </c>
      <c r="F62" s="23" t="n"/>
      <c r="G62" s="23">
        <f>E62*0.41</f>
        <v/>
      </c>
      <c r="H62" s="14" t="n"/>
      <c r="I62" s="14" t="n"/>
      <c r="J62" s="39" t="n"/>
      <c r="K62" s="82" t="n"/>
    </row>
    <row r="63" ht="16.5" customHeight="1" s="92" thickBot="1" thickTop="1">
      <c r="A63" s="94">
        <f>RIGHT(D63:D184,4)</f>
        <v/>
      </c>
      <c r="B63" s="74" t="inlineStr">
        <is>
          <t>Сардельки</t>
        </is>
      </c>
      <c r="C63" s="74" t="n"/>
      <c r="D63" s="74" t="n"/>
      <c r="E63" s="74" t="n"/>
      <c r="F63" s="73" t="n"/>
      <c r="G63" s="74" t="n"/>
      <c r="H63" s="74" t="n"/>
      <c r="I63" s="74" t="n"/>
      <c r="J63" s="75" t="n"/>
    </row>
    <row r="64" ht="16.5" customHeight="1" s="92" thickTop="1">
      <c r="A64" s="94">
        <f>RIGHT(D64:D185,4)</f>
        <v/>
      </c>
      <c r="B64" s="46" t="inlineStr">
        <is>
          <t>СЫТНЫЕ Папа может сар б/о мгс 1*3_Маяк</t>
        </is>
      </c>
      <c r="C64" s="30" t="inlineStr">
        <is>
          <t>КГ</t>
        </is>
      </c>
      <c r="D64" s="28" t="n">
        <v>1001034065698</v>
      </c>
      <c r="E64" s="24" t="n">
        <v>30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39" t="n"/>
    </row>
    <row r="65" ht="16.5" customHeight="1" s="92">
      <c r="A65" s="94">
        <f>RIGHT(D65:D188,4)</f>
        <v/>
      </c>
      <c r="B65" s="46" t="inlineStr">
        <is>
          <t>ШПИКАЧКИ СОЧНЫЕ ПМ сар б/о мгс 0.4кг_45с</t>
        </is>
      </c>
      <c r="C65" s="33" t="inlineStr">
        <is>
          <t>ШТ</t>
        </is>
      </c>
      <c r="D65" s="28" t="n">
        <v>1001031076528</v>
      </c>
      <c r="E65" s="24" t="n"/>
      <c r="F65" s="23" t="n"/>
      <c r="G65" s="23">
        <f>E65*0.4</f>
        <v/>
      </c>
      <c r="H65" s="14" t="n"/>
      <c r="I65" s="14" t="n"/>
      <c r="J65" s="39" t="n"/>
    </row>
    <row r="66" ht="16.5" customHeight="1" s="92" thickBot="1">
      <c r="A66" s="94">
        <f>RIGHT(D66:D190,4)</f>
        <v/>
      </c>
      <c r="B66" s="46" t="inlineStr">
        <is>
          <t>ШПИКАЧКИ СОЧНЫЕ ПМ САР Б/О МГС 1*3 45с</t>
        </is>
      </c>
      <c r="C66" s="30" t="inlineStr">
        <is>
          <t>КГ</t>
        </is>
      </c>
      <c r="D66" s="28" t="n">
        <v>1001031076527</v>
      </c>
      <c r="E66" s="24" t="n">
        <v>120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39" t="n"/>
    </row>
    <row r="67" ht="16.5" customHeight="1" s="92" thickBot="1" thickTop="1">
      <c r="A67" s="94">
        <f>RIGHT(D67:D191,4)</f>
        <v/>
      </c>
      <c r="B67" s="74" t="inlineStr">
        <is>
          <t>Полукопченые колбасы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RIGHT(D68:D192,4)</f>
        <v/>
      </c>
      <c r="B68" s="27" t="inlineStr">
        <is>
          <t>БОЯNСКАЯ Папа может п/к в/у 0.28кг 8шт.</t>
        </is>
      </c>
      <c r="C68" s="33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39" t="n"/>
    </row>
    <row r="69" ht="16.5" customHeight="1" s="92">
      <c r="A69" s="94">
        <f>RIGHT(D69:D193,4)</f>
        <v/>
      </c>
      <c r="B69" s="27" t="inlineStr">
        <is>
          <t>ВЕНСКАЯ САЛЯМИ п/к в/у 0.33кг 8шт.</t>
        </is>
      </c>
      <c r="C69" s="33" t="inlineStr">
        <is>
          <t>ШТ</t>
        </is>
      </c>
      <c r="D69" s="28" t="n">
        <v>1001300516785</v>
      </c>
      <c r="E69" s="24" t="n">
        <v>200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RIGHT(D70:D194,4)</f>
        <v/>
      </c>
      <c r="B70" s="27" t="inlineStr">
        <is>
          <t>БАЛЫКОВАЯ Коровино п/к в/у 0.84кг 6шт.</t>
        </is>
      </c>
      <c r="C70" s="33" t="inlineStr">
        <is>
          <t>ШТ</t>
        </is>
      </c>
      <c r="D70" s="28" t="n">
        <v>1001303636415</v>
      </c>
      <c r="E70" s="24" t="n">
        <v>60</v>
      </c>
      <c r="F70" s="23" t="n">
        <v>0.84</v>
      </c>
      <c r="G70" s="23">
        <f>F70*E70</f>
        <v/>
      </c>
      <c r="H70" s="14" t="n"/>
      <c r="I70" s="14" t="n"/>
      <c r="J70" s="39" t="n"/>
      <c r="K70" s="82" t="n"/>
    </row>
    <row r="71" ht="16.5" customHeight="1" s="92">
      <c r="A71" s="94">
        <f>RIGHT(D71:D194,4)</f>
        <v/>
      </c>
      <c r="B71" s="27" t="inlineStr">
        <is>
          <t>ВЕНСКАЯ САЛЯМИ п/к в/у</t>
        </is>
      </c>
      <c r="C71" s="33" t="inlineStr">
        <is>
          <t>КГ</t>
        </is>
      </c>
      <c r="D71" s="28" t="n">
        <v>1001300516786</v>
      </c>
      <c r="E71" s="24" t="n"/>
      <c r="F71" s="23" t="n"/>
      <c r="G71" s="23">
        <f>E71</f>
        <v/>
      </c>
      <c r="H71" s="14" t="n"/>
      <c r="I71" s="14" t="n"/>
      <c r="J71" s="39" t="n"/>
    </row>
    <row r="72" ht="16.5" customHeight="1" s="92">
      <c r="A72" s="94">
        <f>RIGHT(D72:D195,4)</f>
        <v/>
      </c>
      <c r="B72" s="27" t="inlineStr">
        <is>
          <t>БАЛЫКОВАЯ в/к в/у</t>
        </is>
      </c>
      <c r="C72" s="33" t="inlineStr">
        <is>
          <t>КГ</t>
        </is>
      </c>
      <c r="D72" s="28" t="n">
        <v>1001303636794</v>
      </c>
      <c r="E72" s="24" t="n">
        <v>10</v>
      </c>
      <c r="F72" s="23" t="n"/>
      <c r="G72" s="23">
        <f>E72</f>
        <v/>
      </c>
      <c r="H72" s="14" t="n"/>
      <c r="I72" s="14" t="n">
        <v>45</v>
      </c>
      <c r="J72" s="39" t="n"/>
    </row>
    <row r="73" ht="16.5" customHeight="1" s="92" thickBot="1">
      <c r="A73" s="94">
        <f>RIGHT(D73:D193,4)</f>
        <v/>
      </c>
      <c r="B73" s="27" t="inlineStr">
        <is>
          <t>САЛЯМИ Папа может п/к в/у 0.28кг 8шт.</t>
        </is>
      </c>
      <c r="C73" s="33" t="inlineStr">
        <is>
          <t>ШТ</t>
        </is>
      </c>
      <c r="D73" s="28" t="n">
        <v>1001303106773</v>
      </c>
      <c r="E73" s="24" t="n">
        <v>280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 thickBot="1" thickTop="1">
      <c r="A74" s="94">
        <f>RIGHT(D74:D196,4)</f>
        <v/>
      </c>
      <c r="B74" s="74" t="inlineStr">
        <is>
          <t>Варенокопченые колбасы</t>
        </is>
      </c>
      <c r="C74" s="74" t="n"/>
      <c r="D74" s="74" t="n"/>
      <c r="E74" s="74" t="n"/>
      <c r="F74" s="73" t="n"/>
      <c r="G74" s="74" t="n"/>
      <c r="H74" s="74" t="n"/>
      <c r="I74" s="74" t="n"/>
      <c r="J74" s="75" t="n"/>
    </row>
    <row r="75" ht="16.5" customHeight="1" s="92" thickTop="1">
      <c r="A75" s="94">
        <f>RIGHT(D75:D197,4)</f>
        <v/>
      </c>
      <c r="B75" s="27" t="inlineStr">
        <is>
          <t>СЕРВЕЛАТ ЗЕРНИСТЫЙ ПМ в/к в/у срез 1/350</t>
        </is>
      </c>
      <c r="C75" s="33" t="inlineStr">
        <is>
          <t>ШТ</t>
        </is>
      </c>
      <c r="D75" s="28" t="n">
        <v>1001300386683</v>
      </c>
      <c r="E75" s="24" t="n">
        <v>800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39" t="n"/>
    </row>
    <row r="76" ht="16.5" customHeight="1" s="92">
      <c r="A76" s="94">
        <f>RIGHT(D76:D199,4)</f>
        <v/>
      </c>
      <c r="B76" s="27" t="inlineStr">
        <is>
          <t>БАЛЫКОВАЯ в/к в/у 0.33кг 8шт.</t>
        </is>
      </c>
      <c r="C76" s="33" t="inlineStr">
        <is>
          <t>ШТ</t>
        </is>
      </c>
      <c r="D76" s="28" t="n">
        <v>1001303636793</v>
      </c>
      <c r="E76" s="24" t="n">
        <v>120</v>
      </c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RIGHT(D77:D200,4)</f>
        <v/>
      </c>
      <c r="B77" s="27" t="inlineStr">
        <is>
          <t>ОСТАНКИНСКАЯ в/к в/у 0.33кг 8шт.</t>
        </is>
      </c>
      <c r="C77" s="33" t="inlineStr">
        <is>
          <t>ШТ</t>
        </is>
      </c>
      <c r="D77" s="28" t="n">
        <v>1001302596795</v>
      </c>
      <c r="E77" s="24" t="n"/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RIGHT(D78:D200,4)</f>
        <v/>
      </c>
      <c r="B78" s="27" t="inlineStr">
        <is>
          <t>СЕРВЕЛАТ ЕВРОПЕЙСКИЙ в/к в/у 0,33кг 8шт.</t>
        </is>
      </c>
      <c r="C78" s="33" t="inlineStr">
        <is>
          <t>ШТ</t>
        </is>
      </c>
      <c r="D78" s="28" t="n">
        <v>1001300366807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RIGHT(D79:D200,4)</f>
        <v/>
      </c>
      <c r="B79" s="27" t="inlineStr">
        <is>
          <t>СЕРВЕЛАТ КАРЕЛЬСКИЙ ПМ в/к в/у 0.28кг</t>
        </is>
      </c>
      <c r="C79" s="33" t="inlineStr">
        <is>
          <t>ШТ</t>
        </is>
      </c>
      <c r="D79" s="28" t="n">
        <v>1001304506684</v>
      </c>
      <c r="E79" s="24" t="n">
        <v>800</v>
      </c>
      <c r="F79" s="23" t="n">
        <v>0.28</v>
      </c>
      <c r="G79" s="23">
        <f>E79*0.28</f>
        <v/>
      </c>
      <c r="H79" s="14" t="n">
        <v>2.24</v>
      </c>
      <c r="I79" s="14" t="n">
        <v>45</v>
      </c>
      <c r="J79" s="39" t="n"/>
    </row>
    <row r="80" ht="16.5" customHeight="1" s="92">
      <c r="A80" s="94">
        <f>RIGHT(D80:D202,4)</f>
        <v/>
      </c>
      <c r="B80" s="27" t="inlineStr">
        <is>
          <t>СЕРВЕЛАТ КРЕМЛЕВСКИЙ в/к в/у 0.33кг 8шт.</t>
        </is>
      </c>
      <c r="C80" s="33" t="inlineStr">
        <is>
          <t>ШТ</t>
        </is>
      </c>
      <c r="D80" s="28" t="n">
        <v>1001300456787</v>
      </c>
      <c r="E80" s="24" t="n">
        <v>80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КРЕМЛЕВСКИЙ в/к в/у</t>
        </is>
      </c>
      <c r="C81" s="33" t="inlineStr">
        <is>
          <t>КГ</t>
        </is>
      </c>
      <c r="D81" s="28" t="n">
        <v>1001300456788</v>
      </c>
      <c r="E81" s="24" t="n"/>
      <c r="F81" s="23" t="n"/>
      <c r="G81" s="23">
        <f>E81*1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ЕВРОПЕЙСКИЙ в/к в/у</t>
        </is>
      </c>
      <c r="C82" s="33" t="inlineStr">
        <is>
          <t>КГ</t>
        </is>
      </c>
      <c r="D82" s="28" t="n">
        <v>1001300366790</v>
      </c>
      <c r="E82" s="24" t="n"/>
      <c r="F82" s="23" t="n"/>
      <c r="G82" s="23">
        <f>E82*1</f>
        <v/>
      </c>
      <c r="H82" s="14" t="n"/>
      <c r="I82" s="14" t="n"/>
      <c r="J82" s="39" t="n"/>
    </row>
    <row r="83" ht="16.5" customHeight="1" s="92">
      <c r="A83" s="94">
        <f>RIGHT(D83:D203,4)</f>
        <v/>
      </c>
      <c r="B83" s="64" t="inlineStr">
        <is>
          <t>СЕРВЕЛАТ ОХОТНИЧИЙ в/к в/у срез 0.35кг</t>
        </is>
      </c>
      <c r="C83" s="33" t="inlineStr">
        <is>
          <t>ШТ</t>
        </is>
      </c>
      <c r="D83" s="28" t="n">
        <v>1001303986689</v>
      </c>
      <c r="E83" s="24" t="n">
        <v>400</v>
      </c>
      <c r="F83" s="23" t="n">
        <v>0.35</v>
      </c>
      <c r="G83" s="23">
        <f>E83*0.35</f>
        <v/>
      </c>
      <c r="H83" s="14" t="n">
        <v>2.8</v>
      </c>
      <c r="I83" s="14" t="n">
        <v>45</v>
      </c>
      <c r="J83" s="39" t="n"/>
    </row>
    <row r="84" ht="16.5" customHeight="1" s="92">
      <c r="A84" s="94">
        <f>RIGHT(D84:D204,4)</f>
        <v/>
      </c>
      <c r="B84" s="64" t="inlineStr">
        <is>
          <t>СЕРВЕЛАТ ПРЕМИУМ в/к в/у 0.33кг 8шт.</t>
        </is>
      </c>
      <c r="C84" s="33" t="inlineStr">
        <is>
          <t>ШТ</t>
        </is>
      </c>
      <c r="D84" s="28" t="n">
        <v>1001304096791</v>
      </c>
      <c r="E84" s="24" t="n">
        <v>24</v>
      </c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RIGHT(D85:D205,4)</f>
        <v/>
      </c>
      <c r="B85" s="64" t="inlineStr">
        <is>
          <t>СЕРВЕЛАТ ОХОТНИЧИЙ в/к в/у</t>
        </is>
      </c>
      <c r="C85" s="30" t="inlineStr">
        <is>
          <t>КГ</t>
        </is>
      </c>
      <c r="D85" s="28" t="n">
        <v>1001053985341</v>
      </c>
      <c r="E85" s="24" t="n">
        <v>100</v>
      </c>
      <c r="F85" s="23" t="n">
        <v>0.7125</v>
      </c>
      <c r="G85" s="23">
        <f>E85*1</f>
        <v/>
      </c>
      <c r="H85" s="14" t="n">
        <v>5.7</v>
      </c>
      <c r="I85" s="14" t="n">
        <v>45</v>
      </c>
      <c r="J85" s="39" t="n"/>
    </row>
    <row r="86" ht="16.5" customHeight="1" s="92">
      <c r="A86" s="94">
        <f>RIGHT(D86:D206,4)</f>
        <v/>
      </c>
      <c r="B86" s="64" t="inlineStr">
        <is>
          <t>СЕРВЕЛАТ ШВЕЙЦАРСК. в/к с/н в/у 1/100*10</t>
        </is>
      </c>
      <c r="C86" s="33" t="inlineStr">
        <is>
          <t>ШТ</t>
        </is>
      </c>
      <c r="D86" s="28" t="n">
        <v>1001214196459</v>
      </c>
      <c r="E86" s="24" t="n">
        <v>60</v>
      </c>
      <c r="F86" s="23" t="n">
        <v>0.1</v>
      </c>
      <c r="G86" s="23">
        <f>E86*F86</f>
        <v/>
      </c>
      <c r="H86" s="14" t="n"/>
      <c r="I86" s="14" t="n"/>
      <c r="J86" s="39" t="n"/>
    </row>
    <row r="87" ht="16.5" customHeight="1" s="92">
      <c r="A87" s="94">
        <f>RIGHT(D87:D207,4)</f>
        <v/>
      </c>
      <c r="B87" s="64" t="inlineStr">
        <is>
          <t>МРАМОРНАЯ И БАЛЫКОВАЯ в/к с/н мгс 1/90</t>
        </is>
      </c>
      <c r="C87" s="33" t="inlineStr">
        <is>
          <t>ШТ</t>
        </is>
      </c>
      <c r="D87" s="28" t="n">
        <v>1001215576586</v>
      </c>
      <c r="E87" s="24" t="n">
        <v>70</v>
      </c>
      <c r="F87" s="23" t="n"/>
      <c r="G87" s="23">
        <f>E87*0.09</f>
        <v/>
      </c>
      <c r="H87" s="14" t="n"/>
      <c r="I87" s="14" t="n"/>
      <c r="J87" s="39" t="n"/>
    </row>
    <row r="88" ht="16.5" customHeight="1" s="92">
      <c r="A88" s="94">
        <f>RIGHT(D88:D205,4)</f>
        <v/>
      </c>
      <c r="B88" s="64" t="inlineStr">
        <is>
          <t>МЯСНОЕ АССОРТИ к/з с/н мгс 1/90 10шт.</t>
        </is>
      </c>
      <c r="C88" s="33" t="inlineStr">
        <is>
          <t>ШТ</t>
        </is>
      </c>
      <c r="D88" s="28" t="n">
        <v>1001225416228</v>
      </c>
      <c r="E88" s="24" t="n">
        <v>70</v>
      </c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RIGHT(D89:D205,4)</f>
        <v/>
      </c>
      <c r="B89" s="27" t="inlineStr">
        <is>
          <t>СЕРВЕЛАТ ФИНСКИЙ в/к в/у_45с</t>
        </is>
      </c>
      <c r="C89" s="30" t="inlineStr">
        <is>
          <t>КГ</t>
        </is>
      </c>
      <c r="D89" s="28" t="n">
        <v>1001051875544</v>
      </c>
      <c r="E89" s="24" t="n">
        <v>350</v>
      </c>
      <c r="F89" s="23" t="n">
        <v>0.85</v>
      </c>
      <c r="G89" s="23">
        <f>E89*1</f>
        <v/>
      </c>
      <c r="H89" s="14" t="n">
        <v>5.1</v>
      </c>
      <c r="I89" s="14" t="n">
        <v>45</v>
      </c>
      <c r="J89" s="39" t="n"/>
    </row>
    <row r="90" ht="15.75" customHeight="1" s="92" thickBot="1">
      <c r="A90" s="94">
        <f>RIGHT(D90:D207,4)</f>
        <v/>
      </c>
      <c r="B90" s="27" t="inlineStr">
        <is>
          <t>СЕРВЕЛАТ ФИНСКИЙ в/к в/у срез 0.35кг_45c</t>
        </is>
      </c>
      <c r="C90" s="36" t="inlineStr">
        <is>
          <t>ШТ</t>
        </is>
      </c>
      <c r="D90" s="28" t="n">
        <v>1001301876697</v>
      </c>
      <c r="E90" s="24" t="n">
        <v>1000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 thickBot="1" thickTop="1">
      <c r="A91" s="94">
        <f>RIGHT(D91:D208,4)</f>
        <v/>
      </c>
      <c r="B91" s="74" t="inlineStr">
        <is>
          <t>Сырокопченые колбасы</t>
        </is>
      </c>
      <c r="C91" s="74" t="n"/>
      <c r="D91" s="74" t="n"/>
      <c r="E91" s="74" t="n"/>
      <c r="F91" s="73" t="n"/>
      <c r="G91" s="74" t="n"/>
      <c r="H91" s="74" t="n"/>
      <c r="I91" s="74" t="n"/>
      <c r="J91" s="75" t="n"/>
    </row>
    <row r="92" ht="16.5" customHeight="1" s="92" thickTop="1">
      <c r="A92" s="94">
        <f>RIGHT(D92:D209,4)</f>
        <v/>
      </c>
      <c r="B92" s="27" t="inlineStr">
        <is>
          <t>АРОМАТНАЯ Папа может с/к в/у 1/250 8шт.</t>
        </is>
      </c>
      <c r="C92" s="33" t="inlineStr">
        <is>
          <t>ШТ</t>
        </is>
      </c>
      <c r="D92" s="28" t="n">
        <v>1001061975706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RIGHT(D93:D210,4)</f>
        <v/>
      </c>
      <c r="B93" s="27" t="inlineStr">
        <is>
          <t>АРОМАТНАЯ с/к с/н в/у 1/100*8_60с</t>
        </is>
      </c>
      <c r="C93" s="33" t="inlineStr">
        <is>
          <t>ШТ</t>
        </is>
      </c>
      <c r="D93" s="28" t="n">
        <v>1001201976454</v>
      </c>
      <c r="E93" s="24" t="n">
        <v>280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>
      <c r="A94" s="94">
        <f>RIGHT(D94:D211,4)</f>
        <v/>
      </c>
      <c r="B94" s="27" t="inlineStr">
        <is>
          <t xml:space="preserve"> ИТАЛЬЯНСКОЕ АССОРТИ с/в с/н мгс 1/90</t>
        </is>
      </c>
      <c r="C94" s="33" t="inlineStr">
        <is>
          <t>ШТ</t>
        </is>
      </c>
      <c r="D94" s="28" t="n">
        <v>1001205386222</v>
      </c>
      <c r="E94" s="24" t="n"/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RIGHT(D95:D212,4)</f>
        <v/>
      </c>
      <c r="B95" s="27" t="inlineStr">
        <is>
          <t>ОХОТНИЧЬЯ Папа может с/к в/у 1/220 8шт.</t>
        </is>
      </c>
      <c r="C95" s="33" t="inlineStr">
        <is>
          <t>ШТ</t>
        </is>
      </c>
      <c r="D95" s="28" t="n">
        <v>1001060755931</v>
      </c>
      <c r="E95" s="24" t="n">
        <v>120</v>
      </c>
      <c r="F95" s="23" t="n">
        <v>0.22</v>
      </c>
      <c r="G95" s="23">
        <f>E95*0.22</f>
        <v/>
      </c>
      <c r="H95" s="14" t="n">
        <v>1.76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ПОСОЛЬСКАЯ Папа может с/к в/у</t>
        </is>
      </c>
      <c r="C96" s="30" t="inlineStr">
        <is>
          <t>КГ</t>
        </is>
      </c>
      <c r="D96" s="28" t="n">
        <v>1001063145708</v>
      </c>
      <c r="E96" s="24" t="n"/>
      <c r="F96" s="23" t="n">
        <v>0.5125</v>
      </c>
      <c r="G96" s="23">
        <f>E96*1</f>
        <v/>
      </c>
      <c r="H96" s="14" t="n">
        <v>4.1</v>
      </c>
      <c r="I96" s="14" t="n">
        <v>120</v>
      </c>
      <c r="J96" s="39" t="n"/>
    </row>
    <row r="97" ht="16.5" customHeight="1" s="92">
      <c r="A97" s="94">
        <f>RIGHT(D97:D215,4)</f>
        <v/>
      </c>
      <c r="B97" s="27" t="inlineStr">
        <is>
          <t>ПОСОЛЬСКАЯ ПМ с/к с/н в/у 1/100 10шт</t>
        </is>
      </c>
      <c r="C97" s="33" t="inlineStr">
        <is>
          <t>ШТ</t>
        </is>
      </c>
      <c r="D97" s="28" t="n">
        <v>1001203146834</v>
      </c>
      <c r="E97" s="24" t="n">
        <v>60</v>
      </c>
      <c r="F97" s="23" t="n"/>
      <c r="G97" s="23">
        <f>E97*0.1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СВИНИНА МАДЕРА с/к с/н в/у 1/100</t>
        </is>
      </c>
      <c r="C98" s="33" t="inlineStr">
        <is>
          <t>ШТ</t>
        </is>
      </c>
      <c r="D98" s="28" t="n">
        <v>1001234146448</v>
      </c>
      <c r="E98" s="24" t="n"/>
      <c r="F98" s="23" t="n">
        <v>0.1</v>
      </c>
      <c r="G98" s="23">
        <f>F98*E98</f>
        <v/>
      </c>
      <c r="H98" s="14" t="n"/>
      <c r="I98" s="14" t="n"/>
      <c r="J98" s="39" t="n"/>
      <c r="K98" s="82" t="n"/>
    </row>
    <row r="99" ht="16.5" customHeight="1" s="92">
      <c r="A99" s="94">
        <f>RIGHT(D99:D217,4)</f>
        <v/>
      </c>
      <c r="B99" s="27" t="inlineStr">
        <is>
          <t>НЕАПОЛИТАНСКИЙ ДУЭТ с/к с/н мгс 1/90</t>
        </is>
      </c>
      <c r="C99" s="33" t="inlineStr">
        <is>
          <t>ШТ</t>
        </is>
      </c>
      <c r="D99" s="28" t="n">
        <v>1001205376221</v>
      </c>
      <c r="E99" s="24" t="n">
        <v>20</v>
      </c>
      <c r="F99" s="23" t="n">
        <v>0.09</v>
      </c>
      <c r="G99" s="23">
        <f>F99*E99</f>
        <v/>
      </c>
      <c r="H99" s="14" t="n"/>
      <c r="I99" s="14" t="n"/>
      <c r="J99" s="39" t="n"/>
      <c r="K99" s="82" t="n"/>
    </row>
    <row r="100" ht="16.5" customHeight="1" s="92">
      <c r="A100" s="94">
        <f>RIGHT(D100:D217,4)</f>
        <v/>
      </c>
      <c r="B100" s="27" t="inlineStr">
        <is>
          <t>САЛЯМИ ИТАЛЬЯНСКАЯ с/к в/у 1/150_60с</t>
        </is>
      </c>
      <c r="C100" s="33" t="inlineStr">
        <is>
          <t>ШТ</t>
        </is>
      </c>
      <c r="D100" s="28" t="n">
        <v>1001190765679</v>
      </c>
      <c r="E100" s="24" t="n">
        <v>40</v>
      </c>
      <c r="F100" s="23" t="n">
        <v>0.15</v>
      </c>
      <c r="G100" s="23">
        <f>F100*E100</f>
        <v/>
      </c>
      <c r="H100" s="14" t="n"/>
      <c r="I100" s="14" t="n"/>
      <c r="J100" s="39" t="n"/>
      <c r="K100" s="82" t="n"/>
    </row>
    <row r="101" ht="16.5" customHeight="1" s="92">
      <c r="A101" s="94">
        <f>RIGHT(D101:D219,4)</f>
        <v/>
      </c>
      <c r="B101" s="27" t="inlineStr">
        <is>
          <t>САЛЯМИ ИТАЛЬЯНСКАЯ с/к в/у 1/250*8_120c</t>
        </is>
      </c>
      <c r="C101" s="33" t="inlineStr">
        <is>
          <t>ШТ</t>
        </is>
      </c>
      <c r="D101" s="28" t="n">
        <v>1001060764993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RIGHT(D102:D220,4)</f>
        <v/>
      </c>
      <c r="B102" s="27" t="inlineStr">
        <is>
          <t>ПРЕСИЖН с/к в/у 1/250 8шт.</t>
        </is>
      </c>
      <c r="C102" s="33" t="inlineStr">
        <is>
          <t>ШТ</t>
        </is>
      </c>
      <c r="D102" s="28" t="n">
        <v>1001062353684</v>
      </c>
      <c r="E102" s="24" t="n"/>
      <c r="F102" s="23" t="n">
        <v>0.25</v>
      </c>
      <c r="G102" s="23">
        <f>F102*E102</f>
        <v/>
      </c>
      <c r="H102" s="14" t="n"/>
      <c r="I102" s="14" t="n"/>
      <c r="J102" s="39" t="n"/>
      <c r="K102" s="82" t="n"/>
    </row>
    <row r="103" ht="16.5" customHeight="1" s="92">
      <c r="A103" s="94">
        <f>RIGHT(D103:D220,4)</f>
        <v/>
      </c>
      <c r="B103" s="27" t="inlineStr">
        <is>
          <t>САЛЯМИ МЕЛКОЗЕРНЕНАЯ с/к в/у 1/120_60с</t>
        </is>
      </c>
      <c r="C103" s="33" t="inlineStr">
        <is>
          <t>ШТ</t>
        </is>
      </c>
      <c r="D103" s="28" t="n">
        <v>1001193115682</v>
      </c>
      <c r="E103" s="24" t="n">
        <v>200</v>
      </c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39" t="n"/>
    </row>
    <row r="104" ht="16.5" customHeight="1" s="92">
      <c r="A104" s="94">
        <f>RIGHT(D104:D223,4)</f>
        <v/>
      </c>
      <c r="B104" s="27" t="inlineStr">
        <is>
          <t>ЭКСТРА Папа может с/к в/у_Л</t>
        </is>
      </c>
      <c r="C104" s="30" t="inlineStr">
        <is>
          <t>КГ</t>
        </is>
      </c>
      <c r="D104" s="28" t="n">
        <v>1001062504117</v>
      </c>
      <c r="E104" s="24" t="n"/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ЭКСТРА Папа может с/к в/у 1/250 8шт.</t>
        </is>
      </c>
      <c r="C105" s="33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39" t="n"/>
    </row>
    <row r="106" ht="16.5" customHeight="1" s="92" thickBot="1">
      <c r="A106" s="94">
        <f>RIGHT(D106:D225,4)</f>
        <v/>
      </c>
      <c r="B106" s="27" t="inlineStr">
        <is>
          <t>ЭКСТРА Папа может с/к с/н в/у 1/100_60с</t>
        </is>
      </c>
      <c r="C106" s="33" t="inlineStr">
        <is>
          <t>ШТ</t>
        </is>
      </c>
      <c r="D106" s="28" t="n">
        <v>1001202506453</v>
      </c>
      <c r="E106" s="24" t="n">
        <v>420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39" t="n"/>
    </row>
    <row r="107" ht="16.5" customHeight="1" s="92" thickBot="1" thickTop="1">
      <c r="A107" s="94">
        <f>RIGHT(D107:D226,4)</f>
        <v/>
      </c>
      <c r="B107" s="74" t="inlineStr">
        <is>
          <t>Ветчины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Height="1" s="92" thickTop="1">
      <c r="A108" s="94">
        <f>RIGHT(D108:D230,4)</f>
        <v/>
      </c>
      <c r="B108" s="29" t="inlineStr">
        <is>
          <t xml:space="preserve">ВЕТЧ.МРАМОРНАЯ в/у_45с </t>
        </is>
      </c>
      <c r="C108" s="32" t="inlineStr">
        <is>
          <t>КГ</t>
        </is>
      </c>
      <c r="D108" s="80" t="n">
        <v>1001092436470</v>
      </c>
      <c r="E108" s="24" t="n">
        <v>10</v>
      </c>
      <c r="F108" s="23" t="n"/>
      <c r="G108" s="23">
        <f>E108*1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9" t="inlineStr">
        <is>
          <t>ВЕТЧ.МРАМОРНАЯ в/у срез 0.3кг 6шт_45с</t>
        </is>
      </c>
      <c r="C109" s="32" t="inlineStr">
        <is>
          <t>ШТ</t>
        </is>
      </c>
      <c r="D109" s="80" t="n">
        <v>1001092436495</v>
      </c>
      <c r="E109" s="24" t="n">
        <v>60</v>
      </c>
      <c r="F109" s="23" t="n">
        <v>0.3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RIGHT(D110:D231,4)</f>
        <v/>
      </c>
      <c r="B110" s="29" t="inlineStr">
        <is>
          <t>ВЕТЧ.НЕЖНАЯ Коровино п/о</t>
        </is>
      </c>
      <c r="C110" s="32" t="inlineStr">
        <is>
          <t>КГ</t>
        </is>
      </c>
      <c r="D110" s="80" t="n">
        <v>1001095716865</v>
      </c>
      <c r="E110" s="24" t="n">
        <v>50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 thickBot="1">
      <c r="A111" s="94">
        <f>RIGHT(D111:D228,4)</f>
        <v/>
      </c>
      <c r="B111" s="27" t="inlineStr">
        <is>
          <t>ВЕТЧ.МЯСНАЯ Папа может п/о 0.4кг 8шт.</t>
        </is>
      </c>
      <c r="C111" s="37" t="inlineStr">
        <is>
          <t>ШТ</t>
        </is>
      </c>
      <c r="D111" s="51" t="n">
        <v>1001094053215</v>
      </c>
      <c r="E111" s="24" t="n">
        <v>40</v>
      </c>
      <c r="F111" s="23" t="n">
        <v>0.4</v>
      </c>
      <c r="G111" s="23">
        <f>E111*0.4</f>
        <v/>
      </c>
      <c r="H111" s="14" t="n">
        <v>3.2</v>
      </c>
      <c r="I111" s="14" t="n">
        <v>60</v>
      </c>
      <c r="J111" s="39" t="n"/>
    </row>
    <row r="112" ht="16.5" customHeight="1" s="92" thickBot="1" thickTop="1">
      <c r="A112" s="94">
        <f>RIGHT(D112:D231,4)</f>
        <v/>
      </c>
      <c r="B112" s="74" t="inlineStr">
        <is>
          <t>Копчености варенокопченые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Top="1">
      <c r="A113" s="94">
        <f>RIGHT(D113:D234,4)</f>
        <v/>
      </c>
      <c r="B113" s="47" t="inlineStr">
        <is>
          <t>СВИНИНА ПО-ДОМАШНЕМУ к/в мл/к в/у 0.3кг</t>
        </is>
      </c>
      <c r="C113" s="35" t="inlineStr">
        <is>
          <t>ШТ</t>
        </is>
      </c>
      <c r="D113" s="28" t="n">
        <v>1001084216206</v>
      </c>
      <c r="E113" s="24" t="n">
        <v>120</v>
      </c>
      <c r="F113" s="23" t="n">
        <v>0.3</v>
      </c>
      <c r="G113" s="23">
        <f>E113*0.3</f>
        <v/>
      </c>
      <c r="H113" s="14" t="n">
        <v>1.8</v>
      </c>
      <c r="I113" s="14" t="n">
        <v>30</v>
      </c>
      <c r="J113" s="39" t="n"/>
    </row>
    <row r="114" ht="16.5" customHeight="1" s="92">
      <c r="A114" s="94">
        <f>RIGHT(D114:D235,4)</f>
        <v/>
      </c>
      <c r="B114" s="47" t="inlineStr">
        <is>
          <t>ШЕЙКА КОПЧЕНАЯ к/в мл/к в/у 300*6</t>
        </is>
      </c>
      <c r="C114" s="35" t="inlineStr">
        <is>
          <t>ШТ</t>
        </is>
      </c>
      <c r="D114" s="28" t="n">
        <v>1001083424691</v>
      </c>
      <c r="E114" s="24" t="n">
        <v>30</v>
      </c>
      <c r="F114" s="23" t="n">
        <v>0.3</v>
      </c>
      <c r="G114" s="23">
        <f>F114*E114</f>
        <v/>
      </c>
      <c r="H114" s="14" t="n"/>
      <c r="I114" s="14" t="n"/>
      <c r="J114" s="93" t="n"/>
      <c r="K114" s="82" t="n"/>
    </row>
    <row r="115" ht="16.5" customHeight="1" s="92">
      <c r="A115" s="94">
        <f>RIGHT(D115:D236,4)</f>
        <v/>
      </c>
      <c r="B115" s="47" t="inlineStr">
        <is>
          <t>ГРУДИНКА ПРЕМИУМ к/в мл/к в/у 0.3кг</t>
        </is>
      </c>
      <c r="C115" s="35" t="inlineStr">
        <is>
          <t>ШТ</t>
        </is>
      </c>
      <c r="D115" s="28" t="n">
        <v>1001085636200</v>
      </c>
      <c r="E115" s="24" t="n">
        <v>30</v>
      </c>
      <c r="F115" s="23" t="n">
        <v>0.3</v>
      </c>
      <c r="G115" s="23">
        <f>F115*E115</f>
        <v/>
      </c>
      <c r="H115" s="14" t="n"/>
      <c r="I115" s="14" t="n"/>
      <c r="J115" s="93" t="n"/>
      <c r="K115" s="82" t="n"/>
    </row>
    <row r="116" ht="16.5" customHeight="1" s="92">
      <c r="A116" s="94">
        <f>RIGHT(D116:D237,4)</f>
        <v/>
      </c>
      <c r="B116" s="47" t="inlineStr">
        <is>
          <t>ШПИК С ЧЕСНОК.И ПЕРЦЕМ к/в в/у 0.3кг_45c</t>
        </is>
      </c>
      <c r="C116" s="35" t="inlineStr">
        <is>
          <t>ШТ</t>
        </is>
      </c>
      <c r="D116" s="28" t="n">
        <v>1001084226492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  <c r="K116" s="82" t="n"/>
    </row>
    <row r="117" ht="16.5" customHeight="1" s="92">
      <c r="A117" s="94">
        <f>RIGHT(D117:D235,4)</f>
        <v/>
      </c>
      <c r="B117" s="47" t="inlineStr">
        <is>
          <t>КОРЕЙКА ПО-ОСТ.к/в в/с с/н в/у 1/150_45с</t>
        </is>
      </c>
      <c r="C117" s="35" t="inlineStr">
        <is>
          <t>ШТ</t>
        </is>
      </c>
      <c r="D117" s="28" t="n">
        <v>1001220286279</v>
      </c>
      <c r="E117" s="24" t="n"/>
      <c r="F117" s="23" t="n">
        <v>0.15</v>
      </c>
      <c r="G117" s="23">
        <f>F117*E117</f>
        <v/>
      </c>
      <c r="H117" s="14" t="n"/>
      <c r="I117" s="14" t="n"/>
      <c r="J117" s="93" t="n"/>
      <c r="K117" s="82" t="n"/>
    </row>
    <row r="118" ht="16.5" customHeight="1" s="92">
      <c r="A118" s="94">
        <f>RIGHT(D118:D236,4)</f>
        <v/>
      </c>
      <c r="B118" s="47" t="inlineStr">
        <is>
          <t>КОЛБ.СНЭКИ Папа может в/к мгс 1/70_5</t>
        </is>
      </c>
      <c r="C118" s="35" t="inlineStr">
        <is>
          <t>ШТ</t>
        </is>
      </c>
      <c r="D118" s="28" t="n">
        <v>1001053944786</v>
      </c>
      <c r="E118" s="24" t="n"/>
      <c r="F118" s="23" t="n">
        <v>0.07000000000000001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RIGHT(D119:D237,4)</f>
        <v/>
      </c>
      <c r="B119" s="27" t="inlineStr">
        <is>
          <t>БЕКОН Папа может с/к с/н в/у 1/140 10шт</t>
        </is>
      </c>
      <c r="C119" s="33" t="inlineStr">
        <is>
          <t>ШТ</t>
        </is>
      </c>
      <c r="D119" s="28" t="n">
        <v>1001223296921</v>
      </c>
      <c r="E119" s="24" t="n"/>
      <c r="F119" s="23" t="n">
        <v>0.14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 thickBot="1">
      <c r="A120" s="94">
        <f>RIGHT(D120:D235,4)</f>
        <v/>
      </c>
      <c r="B120" s="47" t="inlineStr">
        <is>
          <t>БЕКОН с/к с/н в/у 1/180 10шт.</t>
        </is>
      </c>
      <c r="C120" s="35" t="inlineStr">
        <is>
          <t>ШТ</t>
        </is>
      </c>
      <c r="D120" s="28" t="n">
        <v>1001223296919</v>
      </c>
      <c r="E120" s="24" t="n"/>
      <c r="F120" s="23" t="n"/>
      <c r="G120" s="23">
        <f>E120*0.18</f>
        <v/>
      </c>
      <c r="H120" s="14" t="n"/>
      <c r="I120" s="14" t="n"/>
      <c r="J120" s="93" t="n"/>
    </row>
    <row r="121" ht="16.5" customHeight="1" s="92" thickBot="1" thickTop="1">
      <c r="A121" s="94">
        <f>RIGHT(D121:D236,4)</f>
        <v/>
      </c>
      <c r="B121" s="74" t="inlineStr">
        <is>
          <t>Паштеты</t>
        </is>
      </c>
      <c r="C121" s="74" t="n"/>
      <c r="D121" s="74" t="n"/>
      <c r="E121" s="74" t="n"/>
      <c r="F121" s="73" t="n"/>
      <c r="G121" s="74" t="n"/>
      <c r="H121" s="74" t="n"/>
      <c r="I121" s="74" t="n"/>
      <c r="J121" s="75" t="n"/>
    </row>
    <row r="122" ht="16.5" customHeight="1" s="92" thickBot="1" thickTop="1">
      <c r="A122" s="94">
        <f>RIGHT(D122:D239,4)</f>
        <v/>
      </c>
      <c r="B122" s="74" t="inlineStr">
        <is>
          <t>Пельмени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RIGHT(D123:D240,4)</f>
        <v/>
      </c>
      <c r="B123" s="47" t="inlineStr">
        <is>
          <t>ОСТАН.ТРАДИЦ. пельм кор.0.5кг зам._120с</t>
        </is>
      </c>
      <c r="C123" s="33" t="inlineStr">
        <is>
          <t>ШТ</t>
        </is>
      </c>
      <c r="D123" s="28" t="n">
        <v>1002112606314</v>
      </c>
      <c r="E123" s="24" t="n"/>
      <c r="F123" s="23" t="n">
        <v>0.5</v>
      </c>
      <c r="G123" s="23">
        <f>E123*0.5</f>
        <v/>
      </c>
      <c r="H123" s="14" t="n">
        <v>8</v>
      </c>
      <c r="I123" s="72" t="n">
        <v>120</v>
      </c>
      <c r="J123" s="39" t="n"/>
    </row>
    <row r="124" ht="16.5" customHeight="1" s="92">
      <c r="A124" s="94">
        <f>RIGHT(D124:D241,4)</f>
        <v/>
      </c>
      <c r="B124" s="47" t="inlineStr">
        <is>
          <t xml:space="preserve">ПЕЛЬМ.С АДЖИКОЙ пл.0.45кг зам. </t>
        </is>
      </c>
      <c r="C124" s="33" t="inlineStr">
        <is>
          <t>ШТ</t>
        </is>
      </c>
      <c r="D124" s="28" t="n">
        <v>1002115036155</v>
      </c>
      <c r="E124" s="24" t="n"/>
      <c r="F124" s="23" t="n"/>
      <c r="G124" s="23">
        <f>E124*0.45</f>
        <v/>
      </c>
      <c r="H124" s="14" t="n"/>
      <c r="I124" s="72" t="n"/>
      <c r="J124" s="39" t="n"/>
    </row>
    <row r="125" ht="16.5" customHeight="1" s="92">
      <c r="A125" s="94">
        <f>RIGHT(D125:D242,4)</f>
        <v/>
      </c>
      <c r="B125" s="47" t="inlineStr">
        <is>
          <t xml:space="preserve">ПЕЛЬМ.С БЕЛ.ГРИБАМИ пл.0.45кг зам. </t>
        </is>
      </c>
      <c r="C125" s="33" t="inlineStr">
        <is>
          <t>ШТ</t>
        </is>
      </c>
      <c r="D125" s="28" t="n">
        <v>1002115056157</v>
      </c>
      <c r="E125" s="24" t="n"/>
      <c r="F125" s="23" t="n"/>
      <c r="G125" s="23">
        <f>E125*0.45</f>
        <v/>
      </c>
      <c r="H125" s="14" t="n"/>
      <c r="I125" s="72" t="n"/>
      <c r="J125" s="39" t="n"/>
    </row>
    <row r="126" ht="16.5" customHeight="1" s="92" thickBot="1">
      <c r="A126" s="94">
        <f>RIGHT(D126:D241,4)</f>
        <v/>
      </c>
      <c r="B126" s="47" t="inlineStr">
        <is>
          <t>ОСТАН.ТРАДИЦ.пельм пл.0.9кг зам._120с</t>
        </is>
      </c>
      <c r="C126" s="36" t="inlineStr">
        <is>
          <t>ШТ</t>
        </is>
      </c>
      <c r="D126" s="28" t="n">
        <v>1002112606313</v>
      </c>
      <c r="E126" s="24" t="n"/>
      <c r="F126" s="23" t="n">
        <v>0.9</v>
      </c>
      <c r="G126" s="23">
        <f>E126*0.9</f>
        <v/>
      </c>
      <c r="H126" s="14" t="n">
        <v>9</v>
      </c>
      <c r="I126" s="72" t="n">
        <v>120</v>
      </c>
      <c r="J126" s="39" t="n"/>
    </row>
    <row r="127" ht="16.5" customHeight="1" s="92" thickBot="1" thickTop="1">
      <c r="A127" s="94">
        <f>RIGHT(D127:D242,4)</f>
        <v/>
      </c>
      <c r="B127" s="74" t="inlineStr">
        <is>
          <t>Полуфабрикаты с картофелем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Bot="1" thickTop="1">
      <c r="A128" s="94">
        <f>RIGHT(D128:D243,4)</f>
        <v/>
      </c>
      <c r="B128" s="47" t="inlineStr">
        <is>
          <t>С КАРТОФЕЛЕМ вареники кор.0.5кг зам_120</t>
        </is>
      </c>
      <c r="C128" s="36" t="inlineStr">
        <is>
          <t>ШТ</t>
        </is>
      </c>
      <c r="D128" s="28" t="n">
        <v>1002151784945</v>
      </c>
      <c r="E128" s="24" t="n"/>
      <c r="F128" s="23" t="n">
        <v>0.5</v>
      </c>
      <c r="G128" s="23">
        <f>E128*0.5</f>
        <v/>
      </c>
      <c r="H128" s="14" t="n">
        <v>8</v>
      </c>
      <c r="I128" s="72" t="n">
        <v>120</v>
      </c>
      <c r="J128" s="39" t="n"/>
    </row>
    <row r="129" ht="16.5" customHeight="1" s="92" thickBot="1" thickTop="1">
      <c r="A129" s="94">
        <f>RIGHT(D129:D244,4)</f>
        <v/>
      </c>
      <c r="B129" s="74" t="inlineStr">
        <is>
          <t>Блины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Format="1" customHeight="1" s="88" thickBot="1" thickTop="1">
      <c r="A130" s="94">
        <f>RIGHT(D130:D245,4)</f>
        <v/>
      </c>
      <c r="B130" s="89" t="inlineStr">
        <is>
          <t>С КУРИЦЕЙ И ГРИБАМИ 1/420 10шт.зам.</t>
        </is>
      </c>
      <c r="C130" s="90" t="inlineStr">
        <is>
          <t>ШТ</t>
        </is>
      </c>
      <c r="D130" s="83" t="n">
        <v>1002133974956</v>
      </c>
      <c r="E130" s="84" t="n"/>
      <c r="F130" s="85" t="n">
        <v>0.42</v>
      </c>
      <c r="G130" s="85">
        <f>E130*0.42</f>
        <v/>
      </c>
      <c r="H130" s="86" t="n">
        <v>4.2</v>
      </c>
      <c r="I130" s="91" t="n">
        <v>120</v>
      </c>
      <c r="J130" s="86" t="n"/>
      <c r="K130" s="87" t="n"/>
    </row>
    <row r="131" ht="16.5" customHeight="1" s="92" thickTop="1">
      <c r="A131" s="94">
        <f>RIGHT(D131:D246,4)</f>
        <v/>
      </c>
      <c r="B131" s="47" t="inlineStr">
        <is>
          <t>БЛИНЧ.С МЯСОМ пл.1/420 10шт.зам.</t>
        </is>
      </c>
      <c r="C131" s="33" t="inlineStr">
        <is>
          <t>ШТ</t>
        </is>
      </c>
      <c r="D131" s="28" t="n">
        <v>1002131151762</v>
      </c>
      <c r="E131" s="24" t="n"/>
      <c r="F131" s="23" t="n">
        <v>0.42</v>
      </c>
      <c r="G131" s="23">
        <f>E131*0.42</f>
        <v/>
      </c>
      <c r="H131" s="14" t="n">
        <v>4.2</v>
      </c>
      <c r="I131" s="72" t="n">
        <v>120</v>
      </c>
      <c r="J131" s="39" t="n"/>
    </row>
    <row r="132" ht="16.5" customHeight="1" s="92" thickBot="1">
      <c r="A132" s="94">
        <f>RIGHT(D132:D247,4)</f>
        <v/>
      </c>
      <c r="B132" s="47" t="inlineStr">
        <is>
          <t>БЛИНЧ. С ТВОРОГОМ 1/420 12шт.зам.</t>
        </is>
      </c>
      <c r="C132" s="36" t="inlineStr">
        <is>
          <t>ШТ</t>
        </is>
      </c>
      <c r="D132" s="28" t="n">
        <v>1002131181764</v>
      </c>
      <c r="E132" s="24" t="n"/>
      <c r="F132" s="23" t="n">
        <v>0.42</v>
      </c>
      <c r="G132" s="23">
        <f>E132*0.42</f>
        <v/>
      </c>
      <c r="H132" s="14" t="n">
        <v>4.2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Консервы мясные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RIGHT(D134:D249,4)</f>
        <v/>
      </c>
      <c r="B134" s="74" t="inlineStr">
        <is>
          <t>Мясокостные замороженные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RIGHT(D135:D250,4)</f>
        <v/>
      </c>
      <c r="B135" s="47" t="inlineStr">
        <is>
          <t xml:space="preserve"> РАГУ СВИНОЕ 1кг 8шт.зам_120с </t>
        </is>
      </c>
      <c r="C135" s="36" t="inlineStr">
        <is>
          <t>ШТ</t>
        </is>
      </c>
      <c r="D135" s="68" t="inlineStr">
        <is>
          <t>1002162156004</t>
        </is>
      </c>
      <c r="E135" s="24" t="n"/>
      <c r="F135" s="23" t="n">
        <v>1</v>
      </c>
      <c r="G135" s="23">
        <f>E135*1</f>
        <v/>
      </c>
      <c r="H135" s="14" t="n">
        <v>8</v>
      </c>
      <c r="I135" s="72" t="n">
        <v>120</v>
      </c>
      <c r="J135" s="39" t="n"/>
    </row>
    <row r="136" ht="15.75" customHeight="1" s="92" thickTop="1">
      <c r="A136" s="94">
        <f>RIGHT(D136:D251,4)</f>
        <v/>
      </c>
      <c r="B136" s="47" t="inlineStr">
        <is>
          <t>ШАШЛЫК ИЗ СВИНИНЫ зам.</t>
        </is>
      </c>
      <c r="C136" s="30" t="inlineStr">
        <is>
          <t>КГ</t>
        </is>
      </c>
      <c r="D136" s="68" t="inlineStr">
        <is>
          <t>1002162215417</t>
        </is>
      </c>
      <c r="E136" s="24" t="n"/>
      <c r="F136" s="23" t="n">
        <v>2</v>
      </c>
      <c r="G136" s="23">
        <f>E136*1</f>
        <v/>
      </c>
      <c r="H136" s="14" t="n">
        <v>6</v>
      </c>
      <c r="I136" s="72" t="n">
        <v>90</v>
      </c>
      <c r="J136" s="39" t="n"/>
    </row>
    <row r="137" ht="15.75" customHeight="1" s="92" thickBot="1">
      <c r="A137" s="94">
        <f>RIGHT(D137:D252,4)</f>
        <v/>
      </c>
      <c r="B137" s="47" t="inlineStr">
        <is>
          <t>РЕБРЫШКИ ОБЫКНОВЕННЫЕ 1кг 12шт.зам.</t>
        </is>
      </c>
      <c r="C137" s="36" t="inlineStr">
        <is>
          <t>ШТ</t>
        </is>
      </c>
      <c r="D137" s="69" t="inlineStr">
        <is>
          <t>1002162166019</t>
        </is>
      </c>
      <c r="E137" s="24" t="n"/>
      <c r="F137" s="23" t="n">
        <v>1</v>
      </c>
      <c r="G137" s="23">
        <f>E137*1</f>
        <v/>
      </c>
      <c r="H137" s="14" t="n">
        <v>12</v>
      </c>
      <c r="I137" s="72" t="n">
        <v>120</v>
      </c>
      <c r="J137" s="39" t="n"/>
    </row>
    <row r="138" ht="16.5" customHeight="1" s="92" thickBot="1" thickTop="1">
      <c r="A138" s="77" t="n"/>
      <c r="B138" s="77" t="inlineStr">
        <is>
          <t>ВСЕГО:</t>
        </is>
      </c>
      <c r="C138" s="16" t="n"/>
      <c r="D138" s="48" t="n"/>
      <c r="E138" s="17">
        <f>SUM(E5:E137)</f>
        <v/>
      </c>
      <c r="F138" s="17">
        <f>SUM(F10:F137)</f>
        <v/>
      </c>
      <c r="G138" s="17">
        <f>SUM(G11:G137)</f>
        <v/>
      </c>
      <c r="H138" s="17">
        <f>SUM(H10:H134)</f>
        <v/>
      </c>
      <c r="I138" s="17" t="n"/>
      <c r="J138" s="17" t="n"/>
    </row>
    <row r="139" ht="15.75" customHeight="1" s="92" thickTop="1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</sheetData>
  <autoFilter ref="A9:J138"/>
  <mergeCells count="2">
    <mergeCell ref="E1:J1"/>
    <mergeCell ref="G3:J3"/>
  </mergeCells>
  <dataValidations disablePrompts="1" count="2">
    <dataValidation sqref="B131" showDropDown="0" showInputMessage="1" showErrorMessage="1" allowBlank="0" type="textLength" operator="lessThanOrEqual">
      <formula1>40</formula1>
    </dataValidation>
    <dataValidation sqref="D135:D13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2024-09-30T11:49:34Z</dcterms:modified>
  <cp:lastModifiedBy>Uaer4</cp:lastModifiedBy>
  <cp:lastPrinted>2023-11-08T08:22:20Z</cp:lastPrinted>
</cp:coreProperties>
</file>