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1B6EF45D-FB47-4045-8A6F-EE9443D6557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P5" i="1" l="1"/>
  <c r="O40" i="1"/>
  <c r="O46" i="1"/>
  <c r="O7" i="1"/>
  <c r="O8" i="1"/>
  <c r="O9" i="1"/>
  <c r="O10" i="1"/>
  <c r="O12" i="1"/>
  <c r="O17" i="1"/>
  <c r="O18" i="1"/>
  <c r="O27" i="1"/>
  <c r="O31" i="1"/>
  <c r="O34" i="1"/>
  <c r="O35" i="1"/>
  <c r="O36" i="1"/>
  <c r="O43" i="1"/>
  <c r="R47" i="1"/>
  <c r="R46" i="1"/>
  <c r="R7" i="1"/>
  <c r="R8" i="1"/>
  <c r="R9" i="1"/>
  <c r="R10" i="1"/>
  <c r="R30" i="1"/>
  <c r="R11" i="1"/>
  <c r="R12" i="1"/>
  <c r="AF12" i="1" s="1"/>
  <c r="R13" i="1"/>
  <c r="R14" i="1"/>
  <c r="R16" i="1"/>
  <c r="R18" i="1"/>
  <c r="R19" i="1"/>
  <c r="R20" i="1"/>
  <c r="R22" i="1"/>
  <c r="R23" i="1"/>
  <c r="R25" i="1"/>
  <c r="AF25" i="1" s="1"/>
  <c r="R27" i="1"/>
  <c r="R29" i="1"/>
  <c r="R31" i="1"/>
  <c r="R15" i="1"/>
  <c r="R17" i="1"/>
  <c r="R21" i="1"/>
  <c r="R24" i="1"/>
  <c r="R32" i="1"/>
  <c r="R33" i="1"/>
  <c r="R34" i="1"/>
  <c r="R35" i="1"/>
  <c r="R26" i="1"/>
  <c r="R28" i="1"/>
  <c r="R36" i="1"/>
  <c r="R37" i="1"/>
  <c r="R38" i="1"/>
  <c r="R39" i="1"/>
  <c r="R40" i="1"/>
  <c r="R41" i="1"/>
  <c r="R42" i="1"/>
  <c r="R43" i="1"/>
  <c r="R44" i="1"/>
  <c r="R6" i="1"/>
  <c r="AF7" i="1"/>
  <c r="AF8" i="1"/>
  <c r="AF9" i="1"/>
  <c r="AF10" i="1"/>
  <c r="AF30" i="1"/>
  <c r="AF11" i="1"/>
  <c r="AF13" i="1"/>
  <c r="AF16" i="1"/>
  <c r="AF18" i="1"/>
  <c r="AF19" i="1"/>
  <c r="AF22" i="1"/>
  <c r="AF23" i="1"/>
  <c r="AF29" i="1"/>
  <c r="AF31" i="1"/>
  <c r="AF15" i="1"/>
  <c r="AF17" i="1"/>
  <c r="AF21" i="1"/>
  <c r="AF24" i="1"/>
  <c r="AF32" i="1"/>
  <c r="AF33" i="1"/>
  <c r="AF34" i="1"/>
  <c r="AF35" i="1"/>
  <c r="AF26" i="1"/>
  <c r="AF28" i="1"/>
  <c r="AF36" i="1"/>
  <c r="AF37" i="1"/>
  <c r="AF38" i="1"/>
  <c r="AF39" i="1"/>
  <c r="AF40" i="1"/>
  <c r="AF41" i="1"/>
  <c r="AF42" i="1"/>
  <c r="AF43" i="1"/>
  <c r="AF44" i="1"/>
  <c r="AF6" i="1"/>
  <c r="AF27" i="1" l="1"/>
  <c r="AF20" i="1"/>
  <c r="X46" i="1"/>
  <c r="W46" i="1"/>
  <c r="W47" i="1"/>
  <c r="X47" i="1"/>
  <c r="AF14" i="1"/>
  <c r="X40" i="1"/>
  <c r="W40" i="1"/>
  <c r="W44" i="1"/>
  <c r="X44" i="1"/>
  <c r="W42" i="1"/>
  <c r="X42" i="1"/>
  <c r="W38" i="1"/>
  <c r="X38" i="1"/>
  <c r="W36" i="1"/>
  <c r="X36" i="1"/>
  <c r="W26" i="1"/>
  <c r="X26" i="1"/>
  <c r="W34" i="1"/>
  <c r="X34" i="1"/>
  <c r="W32" i="1"/>
  <c r="X32" i="1"/>
  <c r="W21" i="1"/>
  <c r="X21" i="1"/>
  <c r="W15" i="1"/>
  <c r="X15" i="1"/>
  <c r="W29" i="1"/>
  <c r="X29" i="1"/>
  <c r="W25" i="1"/>
  <c r="X25" i="1"/>
  <c r="W22" i="1"/>
  <c r="X22" i="1"/>
  <c r="W19" i="1"/>
  <c r="X19" i="1"/>
  <c r="W16" i="1"/>
  <c r="X16" i="1"/>
  <c r="W13" i="1"/>
  <c r="X13" i="1"/>
  <c r="W11" i="1"/>
  <c r="X11" i="1"/>
  <c r="W10" i="1"/>
  <c r="X10" i="1"/>
  <c r="W8" i="1"/>
  <c r="X8" i="1"/>
  <c r="X6" i="1"/>
  <c r="W6" i="1"/>
  <c r="W43" i="1"/>
  <c r="X43" i="1"/>
  <c r="W41" i="1"/>
  <c r="X41" i="1"/>
  <c r="W39" i="1"/>
  <c r="X39" i="1"/>
  <c r="W37" i="1"/>
  <c r="X37" i="1"/>
  <c r="W28" i="1"/>
  <c r="X28" i="1"/>
  <c r="W35" i="1"/>
  <c r="X35" i="1"/>
  <c r="W33" i="1"/>
  <c r="X33" i="1"/>
  <c r="W24" i="1"/>
  <c r="X24" i="1"/>
  <c r="W17" i="1"/>
  <c r="X17" i="1"/>
  <c r="W31" i="1"/>
  <c r="X31" i="1"/>
  <c r="W27" i="1"/>
  <c r="X27" i="1"/>
  <c r="W23" i="1"/>
  <c r="X23" i="1"/>
  <c r="W20" i="1"/>
  <c r="X20" i="1"/>
  <c r="W18" i="1"/>
  <c r="X18" i="1"/>
  <c r="X14" i="1"/>
  <c r="W12" i="1"/>
  <c r="X12" i="1"/>
  <c r="W30" i="1"/>
  <c r="X30" i="1"/>
  <c r="W9" i="1"/>
  <c r="X9" i="1"/>
  <c r="W7" i="1"/>
  <c r="X7" i="1"/>
  <c r="O5" i="1"/>
  <c r="W14" i="1" l="1"/>
  <c r="K44" i="1"/>
  <c r="K43" i="1"/>
  <c r="K42" i="1"/>
  <c r="K41" i="1"/>
  <c r="K40" i="1"/>
  <c r="K39" i="1"/>
  <c r="K38" i="1"/>
  <c r="K37" i="1"/>
  <c r="K36" i="1"/>
  <c r="K28" i="1"/>
  <c r="K26" i="1"/>
  <c r="K35" i="1"/>
  <c r="K34" i="1"/>
  <c r="K33" i="1"/>
  <c r="K32" i="1"/>
  <c r="K24" i="1"/>
  <c r="K21" i="1"/>
  <c r="K17" i="1"/>
  <c r="K15" i="1"/>
  <c r="K31" i="1"/>
  <c r="K29" i="1"/>
  <c r="K27" i="1"/>
  <c r="K25" i="1"/>
  <c r="K23" i="1"/>
  <c r="K22" i="1"/>
  <c r="K20" i="1"/>
  <c r="K19" i="1"/>
  <c r="K18" i="1"/>
  <c r="K16" i="1"/>
  <c r="K14" i="1"/>
  <c r="K13" i="1"/>
  <c r="K12" i="1"/>
  <c r="K11" i="1"/>
  <c r="K30" i="1"/>
  <c r="K10" i="1"/>
  <c r="K9" i="1"/>
  <c r="K47" i="1"/>
  <c r="K46" i="1"/>
  <c r="K8" i="1"/>
  <c r="K7" i="1"/>
  <c r="K6" i="1"/>
  <c r="AF5" i="1"/>
  <c r="AD5" i="1"/>
  <c r="AC5" i="1"/>
  <c r="AB5" i="1"/>
  <c r="AA5" i="1"/>
  <c r="Z5" i="1"/>
  <c r="Y5" i="1"/>
  <c r="U5" i="1"/>
  <c r="T5" i="1"/>
  <c r="R5" i="1"/>
  <c r="Q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<sst xmlns="http://schemas.openxmlformats.org/spreadsheetml/2006/main" count="146" uniqueCount="91">
  <si>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</si>
  <si>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</si>
  <si>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</si>
  <si>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</si>
  <si>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</si>
  <si>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</si>
  <si>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</si>
  <si>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</si>
  <si>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</si>
  <si>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</si>
  <si>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</si>
  <si>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</si>
  <si>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</si>
  <si>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</si>
  <si>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</si>
  <si>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</si>
  <si>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</si>
  <si>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</si>
  <si>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</si>
  <si>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</si>
  <si>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</si>
  <si>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</si>
  <si>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</si>
  <si>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23,09,</t>
  </si>
  <si>
    <t>30,09,</t>
  </si>
  <si>
    <t>16,09,</t>
  </si>
  <si>
    <t>09,09,</t>
  </si>
  <si>
    <t>02,09,</t>
  </si>
  <si>
    <t>26,08,</t>
  </si>
  <si>
    <t>19,08,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</si>
  <si>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</si>
  <si>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</si>
  <si>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</si>
  <si>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</si>
  <si>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</si>
  <si>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</si>
  <si>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</si>
  <si>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необходимо увеличить продажи / 09,09 завод отгрузил 150шт. из 250шт.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</si>
  <si>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</si>
  <si>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</si>
  <si>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</si>
  <si>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</si>
  <si>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</si>
  <si>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</si>
  <si>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</si>
  <si>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09,09 завод отгрузил 220шт. из 280шт.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</si>
  <si>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</si>
  <si>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</si>
  <si>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</si>
  <si>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</si>
  <si>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</si>
  <si>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16,09,24 завод не отгрузил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</si>
  <si>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</si>
  <si>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</si>
  <si>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</si>
  <si>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</si>
  <si>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</si>
  <si>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</si>
  <si>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</si>
  <si>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</si>
  <si>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09,09,24; 16,09,24 завод не отгрузил / поступление товара 23,09</t>
  </si>
  <si>
    <t>Сыр Папа Может Гауда  45% 200гр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</si>
  <si>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</si>
  <si>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</si>
  <si>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</si>
  <si>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</si>
  <si>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</si>
  <si>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09,09 завод отгрузил 800кг из 1100кг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</si>
  <si>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</si>
  <si>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</si>
  <si>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</si>
  <si>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</si>
  <si>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</si>
  <si>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 xml:space="preserve">09,09 завод отгрузил 125кг из 190кг; 16,09,24 завод не отгрузит 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</si>
  <si>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</si>
  <si>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</si>
  <si>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</si>
  <si>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</si>
  <si>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</si>
  <si>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</si>
  <si>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</si>
  <si>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</si>
  <si>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РАЗНИЦА</t>
  </si>
  <si>
    <t>ПУТАНИЦА</t>
  </si>
  <si>
    <t>получен</t>
  </si>
  <si>
    <t>перемещение</t>
  </si>
  <si>
    <t>09,09 завод отгрузил 110шт. из 150шт.</t>
  </si>
  <si>
    <t>09,09 завод отгрузил 40шт. из 60шт.</t>
  </si>
  <si>
    <t>30,09,24 завод не отгрузил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</si>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</sst>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164" fontId="6" fillId="4" borderId="1" xfId="1" applyNumberFormat="1" applyFont="1" applyFill="1"/>
    <xf numFmtId="0" fontId="4" fillId="0" borderId="0" xfId="0" applyFon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5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U4" sqref="U4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4.85546875" style="10" customWidth="1"/>
    <col min="8" max="8" width="4.85546875" customWidth="1"/>
    <col min="9" max="9" width="8.7109375" bestFit="1" customWidth="1"/>
    <col min="10" max="11" width="6.85546875" customWidth="1"/>
    <col min="12" max="13" width="0.42578125" customWidth="1"/>
    <col min="14" max="14" width="12.42578125" customWidth="1"/>
    <col min="15" max="16" width="9.140625" style="15" customWidth="1"/>
    <col min="17" max="21" width="6.42578125" customWidth="1"/>
    <col min="22" max="22" width="22.85546875" customWidth="1"/>
    <col min="23" max="24" width="6" customWidth="1"/>
    <col min="25" max="30" width="6.140625" customWidth="1"/>
    <col min="31" max="31" width="42.7109375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1" t="s">
        <v>83</v>
      </c>
      <c r="O1" s="11"/>
      <c r="P1" s="1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84</v>
      </c>
      <c r="O2" s="11" t="s">
        <v>82</v>
      </c>
      <c r="P2" s="1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12"/>
      <c r="P3" s="12" t="s">
        <v>85</v>
      </c>
      <c r="Q3" s="2" t="s">
        <v>13</v>
      </c>
      <c r="R3" s="2" t="s">
        <v>14</v>
      </c>
      <c r="S3" s="3" t="s">
        <v>15</v>
      </c>
      <c r="T3" s="3" t="s">
        <v>89</v>
      </c>
      <c r="U3" s="16" t="s">
        <v>16</v>
      </c>
      <c r="V3" s="1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1"/>
      <c r="P4" s="11"/>
      <c r="Q4" s="1" t="s">
        <v>24</v>
      </c>
      <c r="R4" s="1" t="s">
        <v>24</v>
      </c>
      <c r="S4" s="1"/>
      <c r="T4" s="1" t="s">
        <v>90</v>
      </c>
      <c r="U4" s="1"/>
      <c r="V4" s="1"/>
      <c r="W4" s="1"/>
      <c r="X4" s="1"/>
      <c r="Y4" s="1" t="s">
        <v>23</v>
      </c>
      <c r="Z4" s="1" t="s">
        <v>25</v>
      </c>
      <c r="AA4" s="1" t="s">
        <v>26</v>
      </c>
      <c r="AB4" s="1" t="s">
        <v>27</v>
      </c>
      <c r="AC4" s="1" t="s">
        <v>28</v>
      </c>
      <c r="AD4" s="1" t="s">
        <v>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SUM(E6:E497)</f>
        <v>10675.277999999998</v>
      </c>
      <c r="F5" s="4">
        <f>SUM(F6:F497)</f>
        <v>26114.633999999998</v>
      </c>
      <c r="G5" s="7"/>
      <c r="H5" s="1"/>
      <c r="I5" s="1"/>
      <c r="J5" s="4">
        <f t="shared" ref="J5:U5" si="0">SUM(J6:J497)</f>
        <v>10913.5</v>
      </c>
      <c r="K5" s="4">
        <f t="shared" si="0"/>
        <v>-238.22199999999998</v>
      </c>
      <c r="L5" s="4">
        <f t="shared" si="0"/>
        <v>0</v>
      </c>
      <c r="M5" s="4">
        <f t="shared" si="0"/>
        <v>0</v>
      </c>
      <c r="N5" s="4">
        <f t="shared" si="0"/>
        <v>10978.012999999999</v>
      </c>
      <c r="O5" s="13">
        <f t="shared" si="0"/>
        <v>6416.0959999999995</v>
      </c>
      <c r="P5" s="13">
        <f t="shared" si="0"/>
        <v>3053</v>
      </c>
      <c r="Q5" s="4">
        <f t="shared" si="0"/>
        <v>21544.753000000001</v>
      </c>
      <c r="R5" s="4">
        <f t="shared" si="0"/>
        <v>2135.0555999999997</v>
      </c>
      <c r="S5" s="4">
        <v>1689.9612000000002</v>
      </c>
      <c r="T5" s="4">
        <f t="shared" si="0"/>
        <v>4958.3999999999996</v>
      </c>
      <c r="U5" s="4">
        <f t="shared" si="0"/>
        <v>3350</v>
      </c>
      <c r="V5" s="1"/>
      <c r="W5" s="1"/>
      <c r="X5" s="1"/>
      <c r="Y5" s="4">
        <f t="shared" ref="Y5:AD5" si="1">SUM(Y6:Y497)</f>
        <v>2434.6858000000002</v>
      </c>
      <c r="Z5" s="4">
        <f t="shared" si="1"/>
        <v>1860.3561999999999</v>
      </c>
      <c r="AA5" s="4">
        <f t="shared" si="1"/>
        <v>2260.4686000000002</v>
      </c>
      <c r="AB5" s="4">
        <f t="shared" si="1"/>
        <v>2277.1841999999997</v>
      </c>
      <c r="AC5" s="4">
        <f t="shared" si="1"/>
        <v>1813.7150000000001</v>
      </c>
      <c r="AD5" s="4">
        <f t="shared" si="1"/>
        <v>2263.1090000000004</v>
      </c>
      <c r="AE5" s="1"/>
      <c r="AF5" s="4">
        <f>SUM(AF6:AF497)</f>
        <v>2784.9120000000003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235</v>
      </c>
      <c r="D6" s="1"/>
      <c r="E6" s="1">
        <v>84</v>
      </c>
      <c r="F6" s="1">
        <v>151</v>
      </c>
      <c r="G6" s="7">
        <v>0.14000000000000001</v>
      </c>
      <c r="H6" s="1">
        <v>180</v>
      </c>
      <c r="I6" s="1">
        <v>9988421</v>
      </c>
      <c r="J6" s="1">
        <v>85</v>
      </c>
      <c r="K6" s="1">
        <f t="shared" ref="K6:K44" si="2">E6-J6</f>
        <v>-1</v>
      </c>
      <c r="L6" s="1"/>
      <c r="M6" s="1"/>
      <c r="N6" s="1"/>
      <c r="O6" s="11"/>
      <c r="P6" s="11"/>
      <c r="Q6" s="1">
        <v>340.4</v>
      </c>
      <c r="R6" s="1">
        <f t="shared" ref="R6:R44" si="3">E6/5</f>
        <v>16.8</v>
      </c>
      <c r="S6" s="5"/>
      <c r="T6" s="5"/>
      <c r="U6" s="5">
        <v>200</v>
      </c>
      <c r="V6" s="1"/>
      <c r="W6" s="1">
        <f>(F6+Q6+T6+P6)/R6</f>
        <v>29.249999999999996</v>
      </c>
      <c r="X6" s="1">
        <f>(F6+Q6+P6)/R6</f>
        <v>29.249999999999996</v>
      </c>
      <c r="Y6" s="1">
        <v>27.4</v>
      </c>
      <c r="Z6" s="1">
        <v>13.2</v>
      </c>
      <c r="AA6" s="1">
        <v>22</v>
      </c>
      <c r="AB6" s="1">
        <v>26</v>
      </c>
      <c r="AC6" s="1">
        <v>9.6</v>
      </c>
      <c r="AD6" s="1">
        <v>22.6</v>
      </c>
      <c r="AE6" s="1"/>
      <c r="AF6" s="1">
        <f t="shared" ref="AF6:AF44" si="4"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221</v>
      </c>
      <c r="D7" s="1">
        <v>192</v>
      </c>
      <c r="E7" s="1">
        <v>165</v>
      </c>
      <c r="F7" s="1">
        <v>248</v>
      </c>
      <c r="G7" s="7">
        <v>0.18</v>
      </c>
      <c r="H7" s="1">
        <v>270</v>
      </c>
      <c r="I7" s="1">
        <v>9988438</v>
      </c>
      <c r="J7" s="1">
        <v>163</v>
      </c>
      <c r="K7" s="1">
        <f t="shared" si="2"/>
        <v>2</v>
      </c>
      <c r="L7" s="1"/>
      <c r="M7" s="1"/>
      <c r="N7" s="1">
        <v>463</v>
      </c>
      <c r="O7" s="11">
        <f t="shared" ref="O7:O46" si="5">N7-D7</f>
        <v>271</v>
      </c>
      <c r="P7" s="11">
        <v>294</v>
      </c>
      <c r="Q7" s="1"/>
      <c r="R7" s="1">
        <f t="shared" si="3"/>
        <v>33</v>
      </c>
      <c r="S7" s="5">
        <v>52</v>
      </c>
      <c r="T7" s="5">
        <v>200</v>
      </c>
      <c r="U7" s="5">
        <v>200</v>
      </c>
      <c r="V7" s="1"/>
      <c r="W7" s="1">
        <f t="shared" ref="W7:W44" si="6">(F7+Q7+T7+P7)/R7</f>
        <v>22.484848484848484</v>
      </c>
      <c r="X7" s="1">
        <f t="shared" ref="X7:X44" si="7">(F7+Q7+P7)/R7</f>
        <v>16.424242424242426</v>
      </c>
      <c r="Y7" s="1">
        <v>19.2</v>
      </c>
      <c r="Z7" s="1">
        <v>39</v>
      </c>
      <c r="AA7" s="1">
        <v>25.6</v>
      </c>
      <c r="AB7" s="1">
        <v>13</v>
      </c>
      <c r="AC7" s="1">
        <v>26.4</v>
      </c>
      <c r="AD7" s="1">
        <v>31.2</v>
      </c>
      <c r="AE7" s="1"/>
      <c r="AF7" s="1">
        <f t="shared" si="4"/>
        <v>36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191</v>
      </c>
      <c r="D8" s="1">
        <v>224</v>
      </c>
      <c r="E8" s="1">
        <v>213</v>
      </c>
      <c r="F8" s="1">
        <v>201</v>
      </c>
      <c r="G8" s="7">
        <v>0.18</v>
      </c>
      <c r="H8" s="1">
        <v>270</v>
      </c>
      <c r="I8" s="1">
        <v>9988445</v>
      </c>
      <c r="J8" s="1">
        <v>184</v>
      </c>
      <c r="K8" s="1">
        <f t="shared" si="2"/>
        <v>29</v>
      </c>
      <c r="L8" s="1"/>
      <c r="M8" s="1"/>
      <c r="N8" s="1">
        <v>481</v>
      </c>
      <c r="O8" s="11">
        <f t="shared" si="5"/>
        <v>257</v>
      </c>
      <c r="P8" s="11">
        <v>269</v>
      </c>
      <c r="Q8" s="1">
        <v>117.6</v>
      </c>
      <c r="R8" s="1">
        <f t="shared" si="3"/>
        <v>42.6</v>
      </c>
      <c r="S8" s="5">
        <v>179.20000000000005</v>
      </c>
      <c r="T8" s="5">
        <v>200</v>
      </c>
      <c r="U8" s="5">
        <v>200</v>
      </c>
      <c r="V8" s="1"/>
      <c r="W8" s="1">
        <f t="shared" si="6"/>
        <v>18.48826291079812</v>
      </c>
      <c r="X8" s="1">
        <f t="shared" si="7"/>
        <v>13.793427230046948</v>
      </c>
      <c r="Y8" s="1">
        <v>37.6</v>
      </c>
      <c r="Z8" s="1">
        <v>43</v>
      </c>
      <c r="AA8" s="1">
        <v>28.4</v>
      </c>
      <c r="AB8" s="1">
        <v>8</v>
      </c>
      <c r="AC8" s="1">
        <v>31</v>
      </c>
      <c r="AD8" s="1">
        <v>37.4</v>
      </c>
      <c r="AE8" s="1"/>
      <c r="AF8" s="1">
        <f t="shared" si="4"/>
        <v>36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36</v>
      </c>
      <c r="B9" s="1" t="s">
        <v>31</v>
      </c>
      <c r="C9" s="1">
        <v>39</v>
      </c>
      <c r="D9" s="1">
        <v>90</v>
      </c>
      <c r="E9" s="1">
        <v>41</v>
      </c>
      <c r="F9" s="1">
        <v>88</v>
      </c>
      <c r="G9" s="7">
        <v>0.4</v>
      </c>
      <c r="H9" s="1">
        <v>270</v>
      </c>
      <c r="I9" s="1">
        <v>9988452</v>
      </c>
      <c r="J9" s="1">
        <v>44</v>
      </c>
      <c r="K9" s="1">
        <f t="shared" si="2"/>
        <v>-3</v>
      </c>
      <c r="L9" s="1"/>
      <c r="M9" s="1"/>
      <c r="N9" s="1">
        <v>502</v>
      </c>
      <c r="O9" s="11">
        <f t="shared" si="5"/>
        <v>412</v>
      </c>
      <c r="P9" s="11">
        <v>420</v>
      </c>
      <c r="Q9" s="1"/>
      <c r="R9" s="1">
        <f t="shared" si="3"/>
        <v>8.1999999999999993</v>
      </c>
      <c r="S9" s="5"/>
      <c r="T9" s="5"/>
      <c r="U9" s="5"/>
      <c r="V9" s="1"/>
      <c r="W9" s="1">
        <f t="shared" si="6"/>
        <v>61.951219512195131</v>
      </c>
      <c r="X9" s="1">
        <f t="shared" si="7"/>
        <v>61.951219512195131</v>
      </c>
      <c r="Y9" s="1">
        <v>9.6</v>
      </c>
      <c r="Z9" s="1">
        <v>23.6</v>
      </c>
      <c r="AA9" s="1">
        <v>9.8000000000000007</v>
      </c>
      <c r="AB9" s="1">
        <v>17.8</v>
      </c>
      <c r="AC9" s="1">
        <v>11.4</v>
      </c>
      <c r="AD9" s="1">
        <v>7.6</v>
      </c>
      <c r="AE9" s="36" t="s">
        <v>37</v>
      </c>
      <c r="AF9" s="1">
        <f t="shared" si="4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38</v>
      </c>
      <c r="B10" s="1" t="s">
        <v>31</v>
      </c>
      <c r="C10" s="1">
        <v>68</v>
      </c>
      <c r="D10" s="1"/>
      <c r="E10" s="1">
        <v>36</v>
      </c>
      <c r="F10" s="1">
        <v>32</v>
      </c>
      <c r="G10" s="7">
        <v>0.4</v>
      </c>
      <c r="H10" s="1">
        <v>270</v>
      </c>
      <c r="I10" s="1">
        <v>9988476</v>
      </c>
      <c r="J10" s="1">
        <v>38</v>
      </c>
      <c r="K10" s="1">
        <f t="shared" si="2"/>
        <v>-2</v>
      </c>
      <c r="L10" s="1"/>
      <c r="M10" s="1"/>
      <c r="N10" s="1">
        <v>294</v>
      </c>
      <c r="O10" s="11">
        <f t="shared" si="5"/>
        <v>294</v>
      </c>
      <c r="P10" s="11"/>
      <c r="Q10" s="1"/>
      <c r="R10" s="1">
        <f t="shared" si="3"/>
        <v>7.2</v>
      </c>
      <c r="S10" s="5">
        <v>97.6</v>
      </c>
      <c r="T10" s="5">
        <v>120</v>
      </c>
      <c r="U10" s="5"/>
      <c r="V10" s="1"/>
      <c r="W10" s="1">
        <f t="shared" si="6"/>
        <v>21.111111111111111</v>
      </c>
      <c r="X10" s="1">
        <f t="shared" si="7"/>
        <v>4.4444444444444446</v>
      </c>
      <c r="Y10" s="1">
        <v>4.4000000000000004</v>
      </c>
      <c r="Z10" s="1">
        <v>15.4</v>
      </c>
      <c r="AA10" s="1">
        <v>4</v>
      </c>
      <c r="AB10" s="1">
        <v>11.2</v>
      </c>
      <c r="AC10" s="1">
        <v>4.8</v>
      </c>
      <c r="AD10" s="1">
        <v>4.4000000000000004</v>
      </c>
      <c r="AE10" s="1" t="s">
        <v>86</v>
      </c>
      <c r="AF10" s="1">
        <f t="shared" si="4"/>
        <v>48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42</v>
      </c>
      <c r="B11" s="1" t="s">
        <v>31</v>
      </c>
      <c r="C11" s="1">
        <v>450</v>
      </c>
      <c r="D11" s="1"/>
      <c r="E11" s="1">
        <v>225</v>
      </c>
      <c r="F11" s="1">
        <v>202</v>
      </c>
      <c r="G11" s="7">
        <v>0.18</v>
      </c>
      <c r="H11" s="1">
        <v>150</v>
      </c>
      <c r="I11" s="1">
        <v>5034819</v>
      </c>
      <c r="J11" s="1">
        <v>204</v>
      </c>
      <c r="K11" s="1">
        <f t="shared" si="2"/>
        <v>21</v>
      </c>
      <c r="L11" s="1"/>
      <c r="M11" s="1"/>
      <c r="N11" s="1"/>
      <c r="O11" s="11"/>
      <c r="P11" s="11"/>
      <c r="Q11" s="1">
        <v>841.2</v>
      </c>
      <c r="R11" s="1">
        <f t="shared" si="3"/>
        <v>45</v>
      </c>
      <c r="S11" s="5"/>
      <c r="T11" s="5"/>
      <c r="U11" s="5"/>
      <c r="V11" s="1"/>
      <c r="W11" s="1">
        <f t="shared" si="6"/>
        <v>23.182222222222222</v>
      </c>
      <c r="X11" s="1">
        <f t="shared" si="7"/>
        <v>23.182222222222222</v>
      </c>
      <c r="Y11" s="1">
        <v>61.2</v>
      </c>
      <c r="Z11" s="1">
        <v>35.4</v>
      </c>
      <c r="AA11" s="1">
        <v>46.8</v>
      </c>
      <c r="AB11" s="1">
        <v>53.4</v>
      </c>
      <c r="AC11" s="1">
        <v>32.200000000000003</v>
      </c>
      <c r="AD11" s="1">
        <v>47.2</v>
      </c>
      <c r="AE11" s="1"/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43</v>
      </c>
      <c r="B12" s="1" t="s">
        <v>40</v>
      </c>
      <c r="C12" s="1">
        <v>20.3</v>
      </c>
      <c r="D12" s="1">
        <v>1.409</v>
      </c>
      <c r="E12" s="1">
        <v>21.709</v>
      </c>
      <c r="F12" s="1"/>
      <c r="G12" s="7">
        <v>1</v>
      </c>
      <c r="H12" s="1">
        <v>150</v>
      </c>
      <c r="I12" s="1">
        <v>5039845</v>
      </c>
      <c r="J12" s="1">
        <v>27.5</v>
      </c>
      <c r="K12" s="1">
        <f t="shared" si="2"/>
        <v>-5.7910000000000004</v>
      </c>
      <c r="L12" s="1"/>
      <c r="M12" s="1"/>
      <c r="N12" s="1">
        <v>214.09399999999999</v>
      </c>
      <c r="O12" s="11">
        <f t="shared" si="5"/>
        <v>212.685</v>
      </c>
      <c r="P12" s="11"/>
      <c r="Q12" s="1"/>
      <c r="R12" s="1">
        <f t="shared" si="3"/>
        <v>4.3418000000000001</v>
      </c>
      <c r="S12" s="5">
        <v>78.1524</v>
      </c>
      <c r="T12" s="5">
        <v>100</v>
      </c>
      <c r="U12" s="5">
        <v>150</v>
      </c>
      <c r="V12" s="1"/>
      <c r="W12" s="1">
        <f t="shared" si="6"/>
        <v>23.031922244230504</v>
      </c>
      <c r="X12" s="1">
        <f t="shared" si="7"/>
        <v>0</v>
      </c>
      <c r="Y12" s="1">
        <v>4.4996</v>
      </c>
      <c r="Z12" s="1">
        <v>10.2728</v>
      </c>
      <c r="AA12" s="1">
        <v>4.0423999999999998</v>
      </c>
      <c r="AB12" s="1">
        <v>6.6596000000000002</v>
      </c>
      <c r="AC12" s="1">
        <v>1.4776</v>
      </c>
      <c r="AD12" s="1">
        <v>4.7723999999999993</v>
      </c>
      <c r="AE12" s="1" t="s">
        <v>87</v>
      </c>
      <c r="AF12" s="1">
        <f t="shared" si="4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thickBot="1" x14ac:dyDescent="0.3">
      <c r="A13" s="1" t="s">
        <v>44</v>
      </c>
      <c r="B13" s="1" t="s">
        <v>31</v>
      </c>
      <c r="C13" s="1">
        <v>264</v>
      </c>
      <c r="D13" s="1">
        <v>368</v>
      </c>
      <c r="E13" s="1">
        <v>108</v>
      </c>
      <c r="F13" s="1">
        <v>514</v>
      </c>
      <c r="G13" s="7">
        <v>0.1</v>
      </c>
      <c r="H13" s="1">
        <v>90</v>
      </c>
      <c r="I13" s="1">
        <v>8444163</v>
      </c>
      <c r="J13" s="1">
        <v>104</v>
      </c>
      <c r="K13" s="1">
        <f t="shared" si="2"/>
        <v>4</v>
      </c>
      <c r="L13" s="1"/>
      <c r="M13" s="1"/>
      <c r="N13" s="1">
        <v>370.99999999999989</v>
      </c>
      <c r="O13" s="11"/>
      <c r="P13" s="11"/>
      <c r="Q13" s="1">
        <v>356.20000000000022</v>
      </c>
      <c r="R13" s="1">
        <f t="shared" si="3"/>
        <v>21.6</v>
      </c>
      <c r="S13" s="5"/>
      <c r="T13" s="5"/>
      <c r="U13" s="5"/>
      <c r="V13" s="1"/>
      <c r="W13" s="1">
        <f t="shared" si="6"/>
        <v>40.287037037037045</v>
      </c>
      <c r="X13" s="1">
        <f t="shared" si="7"/>
        <v>40.287037037037045</v>
      </c>
      <c r="Y13" s="1">
        <v>47.2</v>
      </c>
      <c r="Z13" s="1">
        <v>34.799999999999997</v>
      </c>
      <c r="AA13" s="1">
        <v>37</v>
      </c>
      <c r="AB13" s="1">
        <v>40</v>
      </c>
      <c r="AC13" s="1">
        <v>28.6</v>
      </c>
      <c r="AD13" s="1">
        <v>31.8</v>
      </c>
      <c r="AE13" s="1" t="s">
        <v>45</v>
      </c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7" t="s">
        <v>46</v>
      </c>
      <c r="B14" s="18" t="s">
        <v>31</v>
      </c>
      <c r="C14" s="18">
        <v>290</v>
      </c>
      <c r="D14" s="18"/>
      <c r="E14" s="18">
        <v>285</v>
      </c>
      <c r="F14" s="19"/>
      <c r="G14" s="7">
        <v>0.18</v>
      </c>
      <c r="H14" s="1">
        <v>150</v>
      </c>
      <c r="I14" s="1">
        <v>5038411</v>
      </c>
      <c r="J14" s="1">
        <v>304</v>
      </c>
      <c r="K14" s="1">
        <f t="shared" si="2"/>
        <v>-19</v>
      </c>
      <c r="L14" s="1"/>
      <c r="M14" s="1"/>
      <c r="N14" s="1"/>
      <c r="O14" s="11"/>
      <c r="P14" s="11"/>
      <c r="Q14" s="1">
        <v>1478.6</v>
      </c>
      <c r="R14" s="1">
        <f t="shared" si="3"/>
        <v>57</v>
      </c>
      <c r="S14" s="5">
        <v>372.40000000000009</v>
      </c>
      <c r="T14" s="5">
        <f>22*(R14+R15)-Q14-Q15-P14-P15-F14-F15</f>
        <v>888.40000000000009</v>
      </c>
      <c r="U14" s="5"/>
      <c r="V14" s="1"/>
      <c r="W14" s="1">
        <f t="shared" si="6"/>
        <v>41.526315789473685</v>
      </c>
      <c r="X14" s="1">
        <f t="shared" si="7"/>
        <v>25.94035087719298</v>
      </c>
      <c r="Y14" s="1">
        <v>82.8</v>
      </c>
      <c r="Z14" s="1">
        <v>2</v>
      </c>
      <c r="AA14" s="1">
        <v>0</v>
      </c>
      <c r="AB14" s="1">
        <v>0</v>
      </c>
      <c r="AC14" s="1">
        <v>-0.2</v>
      </c>
      <c r="AD14" s="1">
        <v>-0.8</v>
      </c>
      <c r="AE14" s="1"/>
      <c r="AF14" s="1">
        <f t="shared" si="4"/>
        <v>159.91200000000001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thickBot="1" x14ac:dyDescent="0.3">
      <c r="A15" s="21" t="s">
        <v>61</v>
      </c>
      <c r="B15" s="22" t="s">
        <v>31</v>
      </c>
      <c r="C15" s="22">
        <v>832</v>
      </c>
      <c r="D15" s="22"/>
      <c r="E15" s="22">
        <v>360</v>
      </c>
      <c r="F15" s="23">
        <v>471</v>
      </c>
      <c r="G15" s="24">
        <v>0</v>
      </c>
      <c r="H15" s="25" t="e">
        <v>#N/A</v>
      </c>
      <c r="I15" s="25" t="s">
        <v>41</v>
      </c>
      <c r="J15" s="25">
        <v>350</v>
      </c>
      <c r="K15" s="25">
        <f>E15-J15</f>
        <v>10</v>
      </c>
      <c r="L15" s="25"/>
      <c r="M15" s="25"/>
      <c r="N15" s="25"/>
      <c r="O15" s="26"/>
      <c r="P15" s="26"/>
      <c r="Q15" s="25"/>
      <c r="R15" s="25">
        <f t="shared" si="3"/>
        <v>72</v>
      </c>
      <c r="S15" s="27"/>
      <c r="T15" s="27"/>
      <c r="U15" s="27"/>
      <c r="V15" s="25"/>
      <c r="W15" s="25">
        <f t="shared" si="6"/>
        <v>6.541666666666667</v>
      </c>
      <c r="X15" s="25">
        <f t="shared" si="7"/>
        <v>6.541666666666667</v>
      </c>
      <c r="Y15" s="25">
        <v>40.799999999999997</v>
      </c>
      <c r="Z15" s="25">
        <v>54.4</v>
      </c>
      <c r="AA15" s="25">
        <v>91</v>
      </c>
      <c r="AB15" s="25">
        <v>137.4</v>
      </c>
      <c r="AC15" s="25">
        <v>76</v>
      </c>
      <c r="AD15" s="25">
        <v>116.4</v>
      </c>
      <c r="AE15" s="25"/>
      <c r="AF15" s="25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7" t="s">
        <v>47</v>
      </c>
      <c r="B16" s="18" t="s">
        <v>31</v>
      </c>
      <c r="C16" s="18"/>
      <c r="D16" s="18"/>
      <c r="E16" s="18"/>
      <c r="F16" s="19"/>
      <c r="G16" s="7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/>
      <c r="O16" s="11"/>
      <c r="P16" s="11"/>
      <c r="Q16" s="1">
        <v>1140.8</v>
      </c>
      <c r="R16" s="1">
        <f t="shared" si="3"/>
        <v>0</v>
      </c>
      <c r="S16" s="5"/>
      <c r="T16" s="5"/>
      <c r="U16" s="5"/>
      <c r="V16" s="1"/>
      <c r="W16" s="1" t="e">
        <f t="shared" si="6"/>
        <v>#DIV/0!</v>
      </c>
      <c r="X16" s="1" t="e">
        <f t="shared" si="7"/>
        <v>#DIV/0!</v>
      </c>
      <c r="Y16" s="1">
        <v>-0.2</v>
      </c>
      <c r="Z16" s="1">
        <v>0</v>
      </c>
      <c r="AA16" s="1">
        <v>0</v>
      </c>
      <c r="AB16" s="1">
        <v>0</v>
      </c>
      <c r="AC16" s="1">
        <v>-0.2</v>
      </c>
      <c r="AD16" s="1">
        <v>-0.6</v>
      </c>
      <c r="AE16" s="1"/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21" t="s">
        <v>62</v>
      </c>
      <c r="B17" s="22" t="s">
        <v>31</v>
      </c>
      <c r="C17" s="22">
        <v>1320</v>
      </c>
      <c r="D17" s="22">
        <v>120</v>
      </c>
      <c r="E17" s="22">
        <v>510</v>
      </c>
      <c r="F17" s="23">
        <v>920</v>
      </c>
      <c r="G17" s="24">
        <v>0</v>
      </c>
      <c r="H17" s="25" t="e">
        <v>#N/A</v>
      </c>
      <c r="I17" s="25" t="s">
        <v>41</v>
      </c>
      <c r="J17" s="25">
        <v>479</v>
      </c>
      <c r="K17" s="25">
        <f>E17-J17</f>
        <v>31</v>
      </c>
      <c r="L17" s="25"/>
      <c r="M17" s="25"/>
      <c r="N17" s="25"/>
      <c r="O17" s="26">
        <f t="shared" si="5"/>
        <v>-120</v>
      </c>
      <c r="P17" s="26">
        <v>-120</v>
      </c>
      <c r="Q17" s="25"/>
      <c r="R17" s="25">
        <f t="shared" si="3"/>
        <v>102</v>
      </c>
      <c r="S17" s="27"/>
      <c r="T17" s="27"/>
      <c r="U17" s="27"/>
      <c r="V17" s="25"/>
      <c r="W17" s="25">
        <f t="shared" si="6"/>
        <v>7.8431372549019605</v>
      </c>
      <c r="X17" s="25">
        <f t="shared" si="7"/>
        <v>7.8431372549019605</v>
      </c>
      <c r="Y17" s="25">
        <v>117</v>
      </c>
      <c r="Z17" s="25">
        <v>58.8</v>
      </c>
      <c r="AA17" s="25">
        <v>95.8</v>
      </c>
      <c r="AB17" s="25">
        <v>145.6</v>
      </c>
      <c r="AC17" s="25">
        <v>53.8</v>
      </c>
      <c r="AD17" s="25">
        <v>80.400000000000006</v>
      </c>
      <c r="AE17" s="25"/>
      <c r="AF17" s="25">
        <f t="shared" si="4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48</v>
      </c>
      <c r="B18" s="1" t="s">
        <v>31</v>
      </c>
      <c r="C18" s="1">
        <v>1055</v>
      </c>
      <c r="D18" s="1">
        <v>200</v>
      </c>
      <c r="E18" s="1">
        <v>334</v>
      </c>
      <c r="F18" s="1">
        <v>920</v>
      </c>
      <c r="G18" s="7">
        <v>0.18</v>
      </c>
      <c r="H18" s="1">
        <v>150</v>
      </c>
      <c r="I18" s="1">
        <v>5038831</v>
      </c>
      <c r="J18" s="1">
        <v>342</v>
      </c>
      <c r="K18" s="1">
        <f t="shared" si="2"/>
        <v>-8</v>
      </c>
      <c r="L18" s="1"/>
      <c r="M18" s="1"/>
      <c r="N18" s="1"/>
      <c r="O18" s="11">
        <f t="shared" si="5"/>
        <v>-200</v>
      </c>
      <c r="P18" s="11">
        <v>-200</v>
      </c>
      <c r="Q18" s="1">
        <v>662.8</v>
      </c>
      <c r="R18" s="1">
        <f t="shared" si="3"/>
        <v>66.8</v>
      </c>
      <c r="S18" s="5"/>
      <c r="T18" s="5"/>
      <c r="U18" s="5"/>
      <c r="V18" s="1"/>
      <c r="W18" s="1">
        <f t="shared" si="6"/>
        <v>20.700598802395209</v>
      </c>
      <c r="X18" s="1">
        <f t="shared" si="7"/>
        <v>20.700598802395209</v>
      </c>
      <c r="Y18" s="1">
        <v>81.8</v>
      </c>
      <c r="Z18" s="1">
        <v>38</v>
      </c>
      <c r="AA18" s="1">
        <v>53</v>
      </c>
      <c r="AB18" s="1">
        <v>98.2</v>
      </c>
      <c r="AC18" s="1">
        <v>58.6</v>
      </c>
      <c r="AD18" s="1">
        <v>109</v>
      </c>
      <c r="AE18" s="1"/>
      <c r="AF18" s="1">
        <f t="shared" si="4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thickBot="1" x14ac:dyDescent="0.3">
      <c r="A19" s="1" t="s">
        <v>49</v>
      </c>
      <c r="B19" s="1" t="s">
        <v>31</v>
      </c>
      <c r="C19" s="1">
        <v>98</v>
      </c>
      <c r="D19" s="1">
        <v>331</v>
      </c>
      <c r="E19" s="1">
        <v>98</v>
      </c>
      <c r="F19" s="1">
        <v>327</v>
      </c>
      <c r="G19" s="7">
        <v>0.18</v>
      </c>
      <c r="H19" s="1">
        <v>120</v>
      </c>
      <c r="I19" s="1">
        <v>5038855</v>
      </c>
      <c r="J19" s="1">
        <v>157</v>
      </c>
      <c r="K19" s="1">
        <f t="shared" si="2"/>
        <v>-59</v>
      </c>
      <c r="L19" s="1"/>
      <c r="M19" s="1"/>
      <c r="N19" s="1">
        <v>333.00000000000011</v>
      </c>
      <c r="O19" s="11"/>
      <c r="P19" s="11"/>
      <c r="Q19" s="1">
        <v>1496.2</v>
      </c>
      <c r="R19" s="1">
        <f t="shared" si="3"/>
        <v>19.600000000000001</v>
      </c>
      <c r="S19" s="5"/>
      <c r="T19" s="5"/>
      <c r="U19" s="5"/>
      <c r="V19" s="1"/>
      <c r="W19" s="1">
        <f t="shared" si="6"/>
        <v>93.020408163265301</v>
      </c>
      <c r="X19" s="1">
        <f t="shared" si="7"/>
        <v>93.020408163265301</v>
      </c>
      <c r="Y19" s="1">
        <v>87.6</v>
      </c>
      <c r="Z19" s="1">
        <v>35.200000000000003</v>
      </c>
      <c r="AA19" s="1">
        <v>55.8</v>
      </c>
      <c r="AB19" s="1">
        <v>109.6</v>
      </c>
      <c r="AC19" s="1">
        <v>1</v>
      </c>
      <c r="AD19" s="1">
        <v>70.2</v>
      </c>
      <c r="AE19" s="1"/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7" t="s">
        <v>50</v>
      </c>
      <c r="B20" s="18" t="s">
        <v>31</v>
      </c>
      <c r="C20" s="18">
        <v>38</v>
      </c>
      <c r="D20" s="18"/>
      <c r="E20" s="18">
        <v>38</v>
      </c>
      <c r="F20" s="19"/>
      <c r="G20" s="7">
        <v>0.18</v>
      </c>
      <c r="H20" s="1">
        <v>150</v>
      </c>
      <c r="I20" s="1">
        <v>5038435</v>
      </c>
      <c r="J20" s="1">
        <v>114</v>
      </c>
      <c r="K20" s="1">
        <f t="shared" si="2"/>
        <v>-76</v>
      </c>
      <c r="L20" s="1"/>
      <c r="M20" s="1"/>
      <c r="N20" s="1"/>
      <c r="O20" s="11"/>
      <c r="P20" s="11"/>
      <c r="Q20" s="1">
        <v>2024.4</v>
      </c>
      <c r="R20" s="1">
        <f t="shared" si="3"/>
        <v>7.6</v>
      </c>
      <c r="S20" s="5">
        <v>321.19999999999982</v>
      </c>
      <c r="T20" s="5">
        <v>1000</v>
      </c>
      <c r="U20" s="5"/>
      <c r="V20" s="1"/>
      <c r="W20" s="1">
        <f t="shared" si="6"/>
        <v>397.94736842105266</v>
      </c>
      <c r="X20" s="1">
        <f t="shared" si="7"/>
        <v>266.36842105263162</v>
      </c>
      <c r="Y20" s="1">
        <v>56.6</v>
      </c>
      <c r="Z20" s="1">
        <v>0</v>
      </c>
      <c r="AA20" s="1">
        <v>-1.2</v>
      </c>
      <c r="AB20" s="1">
        <v>0</v>
      </c>
      <c r="AC20" s="1">
        <v>117.4</v>
      </c>
      <c r="AD20" s="1">
        <v>168.6</v>
      </c>
      <c r="AE20" s="1" t="s">
        <v>51</v>
      </c>
      <c r="AF20" s="1">
        <f t="shared" si="4"/>
        <v>180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thickBot="1" x14ac:dyDescent="0.3">
      <c r="A21" s="21" t="s">
        <v>63</v>
      </c>
      <c r="B21" s="22" t="s">
        <v>31</v>
      </c>
      <c r="C21" s="22">
        <v>1083</v>
      </c>
      <c r="D21" s="22"/>
      <c r="E21" s="22">
        <v>713</v>
      </c>
      <c r="F21" s="23">
        <v>358</v>
      </c>
      <c r="G21" s="24">
        <v>0</v>
      </c>
      <c r="H21" s="25" t="e">
        <v>#N/A</v>
      </c>
      <c r="I21" s="25" t="s">
        <v>41</v>
      </c>
      <c r="J21" s="25">
        <v>697</v>
      </c>
      <c r="K21" s="25">
        <f>E21-J21</f>
        <v>16</v>
      </c>
      <c r="L21" s="25"/>
      <c r="M21" s="25"/>
      <c r="N21" s="25"/>
      <c r="O21" s="26"/>
      <c r="P21" s="26"/>
      <c r="Q21" s="25"/>
      <c r="R21" s="25">
        <f t="shared" si="3"/>
        <v>142.6</v>
      </c>
      <c r="S21" s="27"/>
      <c r="T21" s="27"/>
      <c r="U21" s="27"/>
      <c r="V21" s="25"/>
      <c r="W21" s="25">
        <f t="shared" si="6"/>
        <v>2.5105189340813467</v>
      </c>
      <c r="X21" s="25">
        <f t="shared" si="7"/>
        <v>2.5105189340813467</v>
      </c>
      <c r="Y21" s="25">
        <v>92.8</v>
      </c>
      <c r="Z21" s="25">
        <v>99.4</v>
      </c>
      <c r="AA21" s="25">
        <v>150.6</v>
      </c>
      <c r="AB21" s="25">
        <v>183.4</v>
      </c>
      <c r="AC21" s="25">
        <v>8.4</v>
      </c>
      <c r="AD21" s="25">
        <v>0</v>
      </c>
      <c r="AE21" s="25"/>
      <c r="AF21" s="25">
        <f t="shared" si="4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thickBot="1" x14ac:dyDescent="0.3">
      <c r="A22" s="1" t="s">
        <v>52</v>
      </c>
      <c r="B22" s="1" t="s">
        <v>31</v>
      </c>
      <c r="C22" s="1">
        <v>544</v>
      </c>
      <c r="D22" s="1"/>
      <c r="E22" s="1">
        <v>106</v>
      </c>
      <c r="F22" s="1">
        <v>434</v>
      </c>
      <c r="G22" s="7">
        <v>0.4</v>
      </c>
      <c r="H22" s="1" t="e">
        <v>#N/A</v>
      </c>
      <c r="I22" s="1">
        <v>5039609</v>
      </c>
      <c r="J22" s="1">
        <v>102</v>
      </c>
      <c r="K22" s="1">
        <f t="shared" si="2"/>
        <v>4</v>
      </c>
      <c r="L22" s="1"/>
      <c r="M22" s="1"/>
      <c r="N22" s="1"/>
      <c r="O22" s="11"/>
      <c r="P22" s="11"/>
      <c r="Q22" s="1"/>
      <c r="R22" s="1">
        <f t="shared" si="3"/>
        <v>21.2</v>
      </c>
      <c r="S22" s="5"/>
      <c r="T22" s="5"/>
      <c r="U22" s="5"/>
      <c r="V22" s="1"/>
      <c r="W22" s="1">
        <f t="shared" si="6"/>
        <v>20.471698113207548</v>
      </c>
      <c r="X22" s="1">
        <f t="shared" si="7"/>
        <v>20.471698113207548</v>
      </c>
      <c r="Y22" s="1">
        <v>8.6</v>
      </c>
      <c r="Z22" s="1">
        <v>9</v>
      </c>
      <c r="AA22" s="1">
        <v>0</v>
      </c>
      <c r="AB22" s="1">
        <v>0</v>
      </c>
      <c r="AC22" s="1">
        <v>0</v>
      </c>
      <c r="AD22" s="1">
        <v>0</v>
      </c>
      <c r="AE22" s="1" t="s">
        <v>53</v>
      </c>
      <c r="AF22" s="1">
        <f t="shared" si="4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7" t="s">
        <v>54</v>
      </c>
      <c r="B23" s="18" t="s">
        <v>31</v>
      </c>
      <c r="C23" s="18"/>
      <c r="D23" s="18"/>
      <c r="E23" s="18">
        <v>-1</v>
      </c>
      <c r="F23" s="19"/>
      <c r="G23" s="7">
        <v>0.18</v>
      </c>
      <c r="H23" s="1">
        <v>120</v>
      </c>
      <c r="I23" s="1">
        <v>5038398</v>
      </c>
      <c r="J23" s="1"/>
      <c r="K23" s="1">
        <f t="shared" si="2"/>
        <v>-1</v>
      </c>
      <c r="L23" s="1"/>
      <c r="M23" s="1"/>
      <c r="N23" s="1"/>
      <c r="O23" s="11"/>
      <c r="P23" s="11"/>
      <c r="Q23" s="1">
        <v>1103.8</v>
      </c>
      <c r="R23" s="1">
        <f t="shared" si="3"/>
        <v>-0.2</v>
      </c>
      <c r="S23" s="5"/>
      <c r="T23" s="5"/>
      <c r="U23" s="5"/>
      <c r="V23" s="1"/>
      <c r="W23" s="1">
        <f t="shared" si="6"/>
        <v>-5518.9999999999991</v>
      </c>
      <c r="X23" s="1">
        <f t="shared" si="7"/>
        <v>-5518.9999999999991</v>
      </c>
      <c r="Y23" s="1">
        <v>-0.2</v>
      </c>
      <c r="Z23" s="1">
        <v>0</v>
      </c>
      <c r="AA23" s="1">
        <v>-1.6</v>
      </c>
      <c r="AB23" s="1">
        <v>0</v>
      </c>
      <c r="AC23" s="1">
        <v>-1.2</v>
      </c>
      <c r="AD23" s="1">
        <v>-0.4</v>
      </c>
      <c r="AE23" s="1"/>
      <c r="AF23" s="1">
        <f t="shared" si="4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thickBot="1" x14ac:dyDescent="0.3">
      <c r="A24" s="21" t="s">
        <v>64</v>
      </c>
      <c r="B24" s="22" t="s">
        <v>31</v>
      </c>
      <c r="C24" s="22">
        <v>871</v>
      </c>
      <c r="D24" s="22"/>
      <c r="E24" s="22">
        <v>257</v>
      </c>
      <c r="F24" s="23">
        <v>607</v>
      </c>
      <c r="G24" s="24">
        <v>0</v>
      </c>
      <c r="H24" s="25" t="e">
        <v>#N/A</v>
      </c>
      <c r="I24" s="25" t="s">
        <v>41</v>
      </c>
      <c r="J24" s="25">
        <v>252</v>
      </c>
      <c r="K24" s="25">
        <f>E24-J24</f>
        <v>5</v>
      </c>
      <c r="L24" s="25"/>
      <c r="M24" s="25"/>
      <c r="N24" s="25"/>
      <c r="O24" s="26"/>
      <c r="P24" s="26"/>
      <c r="Q24" s="25"/>
      <c r="R24" s="25">
        <f t="shared" si="3"/>
        <v>51.4</v>
      </c>
      <c r="S24" s="27"/>
      <c r="T24" s="27"/>
      <c r="U24" s="27"/>
      <c r="V24" s="25"/>
      <c r="W24" s="25">
        <f t="shared" si="6"/>
        <v>11.809338521400779</v>
      </c>
      <c r="X24" s="25">
        <f t="shared" si="7"/>
        <v>11.809338521400779</v>
      </c>
      <c r="Y24" s="25">
        <v>94</v>
      </c>
      <c r="Z24" s="25">
        <v>44.4</v>
      </c>
      <c r="AA24" s="25">
        <v>60.2</v>
      </c>
      <c r="AB24" s="25">
        <v>109.8</v>
      </c>
      <c r="AC24" s="25">
        <v>43</v>
      </c>
      <c r="AD24" s="25">
        <v>86.4</v>
      </c>
      <c r="AE24" s="25"/>
      <c r="AF24" s="25">
        <f t="shared" si="4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7" t="s">
        <v>55</v>
      </c>
      <c r="B25" s="18" t="s">
        <v>40</v>
      </c>
      <c r="C25" s="18"/>
      <c r="D25" s="18">
        <v>160.77000000000001</v>
      </c>
      <c r="E25" s="18">
        <v>48.59</v>
      </c>
      <c r="F25" s="19">
        <v>112.18</v>
      </c>
      <c r="G25" s="7">
        <v>1</v>
      </c>
      <c r="H25" s="1">
        <v>150</v>
      </c>
      <c r="I25" s="1">
        <v>5038572</v>
      </c>
      <c r="J25" s="1">
        <v>45</v>
      </c>
      <c r="K25" s="1">
        <f t="shared" si="2"/>
        <v>3.5900000000000034</v>
      </c>
      <c r="L25" s="1"/>
      <c r="M25" s="1"/>
      <c r="N25" s="1">
        <v>600</v>
      </c>
      <c r="O25" s="11"/>
      <c r="P25" s="11"/>
      <c r="Q25" s="1">
        <v>179.50280000000001</v>
      </c>
      <c r="R25" s="1">
        <f t="shared" si="3"/>
        <v>9.718</v>
      </c>
      <c r="S25" s="5">
        <v>173.09199999999998</v>
      </c>
      <c r="T25" s="5">
        <v>600</v>
      </c>
      <c r="U25" s="5">
        <v>600</v>
      </c>
      <c r="V25" s="1"/>
      <c r="W25" s="1">
        <f t="shared" si="6"/>
        <v>91.755793373122046</v>
      </c>
      <c r="X25" s="1">
        <f t="shared" si="7"/>
        <v>30.014694381559995</v>
      </c>
      <c r="Y25" s="1">
        <v>34.502000000000002</v>
      </c>
      <c r="Z25" s="1">
        <v>65.548599999999993</v>
      </c>
      <c r="AA25" s="1">
        <v>62.854999999999997</v>
      </c>
      <c r="AB25" s="1">
        <v>62.575800000000001</v>
      </c>
      <c r="AC25" s="1">
        <v>40.5334</v>
      </c>
      <c r="AD25" s="1">
        <v>58.145400000000002</v>
      </c>
      <c r="AE25" s="1"/>
      <c r="AF25" s="1">
        <f t="shared" si="4"/>
        <v>600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thickBot="1" x14ac:dyDescent="0.3">
      <c r="A26" s="21" t="s">
        <v>70</v>
      </c>
      <c r="B26" s="22" t="s">
        <v>40</v>
      </c>
      <c r="C26" s="22">
        <v>667.39200000000005</v>
      </c>
      <c r="D26" s="22">
        <v>440.44200000000001</v>
      </c>
      <c r="E26" s="22">
        <v>300.46800000000002</v>
      </c>
      <c r="F26" s="23">
        <v>791.83399999999995</v>
      </c>
      <c r="G26" s="24">
        <v>0</v>
      </c>
      <c r="H26" s="25" t="e">
        <v>#N/A</v>
      </c>
      <c r="I26" s="25" t="s">
        <v>41</v>
      </c>
      <c r="J26" s="25">
        <v>281.5</v>
      </c>
      <c r="K26" s="25">
        <f>E26-J26</f>
        <v>18.968000000000018</v>
      </c>
      <c r="L26" s="25"/>
      <c r="M26" s="25"/>
      <c r="N26" s="25"/>
      <c r="O26" s="26"/>
      <c r="P26" s="26"/>
      <c r="Q26" s="25"/>
      <c r="R26" s="25">
        <f t="shared" si="3"/>
        <v>60.093600000000002</v>
      </c>
      <c r="S26" s="27"/>
      <c r="T26" s="27"/>
      <c r="U26" s="27"/>
      <c r="V26" s="25"/>
      <c r="W26" s="25">
        <f t="shared" si="6"/>
        <v>13.176677716096222</v>
      </c>
      <c r="X26" s="25">
        <f t="shared" si="7"/>
        <v>13.176677716096222</v>
      </c>
      <c r="Y26" s="25">
        <v>30.8184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/>
      <c r="AF26" s="25">
        <f t="shared" si="4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7" t="s">
        <v>56</v>
      </c>
      <c r="B27" s="18" t="s">
        <v>40</v>
      </c>
      <c r="C27" s="18">
        <v>25</v>
      </c>
      <c r="D27" s="18">
        <v>206.22</v>
      </c>
      <c r="E27" s="18">
        <v>21.408999999999999</v>
      </c>
      <c r="F27" s="19">
        <v>206.22</v>
      </c>
      <c r="G27" s="7">
        <v>1</v>
      </c>
      <c r="H27" s="1">
        <v>150</v>
      </c>
      <c r="I27" s="1">
        <v>5038596</v>
      </c>
      <c r="J27" s="1">
        <v>34.5</v>
      </c>
      <c r="K27" s="1">
        <f t="shared" si="2"/>
        <v>-13.091000000000001</v>
      </c>
      <c r="L27" s="1"/>
      <c r="M27" s="1"/>
      <c r="N27" s="1">
        <v>810.73000000000013</v>
      </c>
      <c r="O27" s="11">
        <f t="shared" si="5"/>
        <v>604.5100000000001</v>
      </c>
      <c r="P27" s="11"/>
      <c r="Q27" s="1">
        <v>124.3667999999998</v>
      </c>
      <c r="R27" s="1">
        <f t="shared" si="3"/>
        <v>4.2817999999999996</v>
      </c>
      <c r="S27" s="5">
        <v>78.916800000000222</v>
      </c>
      <c r="T27" s="5">
        <v>250</v>
      </c>
      <c r="U27" s="5">
        <v>600</v>
      </c>
      <c r="V27" s="1"/>
      <c r="W27" s="1">
        <f t="shared" si="6"/>
        <v>135.59409594095939</v>
      </c>
      <c r="X27" s="1">
        <f t="shared" si="7"/>
        <v>77.207436124994118</v>
      </c>
      <c r="Y27" s="1">
        <v>31.1416</v>
      </c>
      <c r="Z27" s="1">
        <v>57.557600000000001</v>
      </c>
      <c r="AA27" s="1">
        <v>25.126200000000001</v>
      </c>
      <c r="AB27" s="1">
        <v>9.3873999999999995</v>
      </c>
      <c r="AC27" s="1">
        <v>37.362400000000001</v>
      </c>
      <c r="AD27" s="1">
        <v>18.924600000000002</v>
      </c>
      <c r="AE27" s="1"/>
      <c r="AF27" s="1">
        <f t="shared" si="4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thickBot="1" x14ac:dyDescent="0.3">
      <c r="A28" s="21" t="s">
        <v>71</v>
      </c>
      <c r="B28" s="22" t="s">
        <v>40</v>
      </c>
      <c r="C28" s="22">
        <v>89.864000000000004</v>
      </c>
      <c r="D28" s="22">
        <v>7.05</v>
      </c>
      <c r="E28" s="22">
        <v>92.341999999999999</v>
      </c>
      <c r="F28" s="23"/>
      <c r="G28" s="24">
        <v>0</v>
      </c>
      <c r="H28" s="25" t="e">
        <v>#N/A</v>
      </c>
      <c r="I28" s="25" t="s">
        <v>41</v>
      </c>
      <c r="J28" s="25">
        <v>98.5</v>
      </c>
      <c r="K28" s="25">
        <f>E28-J28</f>
        <v>-6.1580000000000013</v>
      </c>
      <c r="L28" s="25"/>
      <c r="M28" s="25"/>
      <c r="N28" s="25"/>
      <c r="O28" s="26"/>
      <c r="P28" s="26"/>
      <c r="Q28" s="25"/>
      <c r="R28" s="25">
        <f t="shared" si="3"/>
        <v>18.468399999999999</v>
      </c>
      <c r="S28" s="27"/>
      <c r="T28" s="27"/>
      <c r="U28" s="27"/>
      <c r="V28" s="25"/>
      <c r="W28" s="25">
        <f t="shared" si="6"/>
        <v>0</v>
      </c>
      <c r="X28" s="25">
        <f t="shared" si="7"/>
        <v>0</v>
      </c>
      <c r="Y28" s="25">
        <v>16.4268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/>
      <c r="AF28" s="25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9" t="s">
        <v>57</v>
      </c>
      <c r="B29" s="30" t="s">
        <v>40</v>
      </c>
      <c r="C29" s="30"/>
      <c r="D29" s="30"/>
      <c r="E29" s="30"/>
      <c r="F29" s="31"/>
      <c r="G29" s="32">
        <v>1</v>
      </c>
      <c r="H29" s="33">
        <v>120</v>
      </c>
      <c r="I29" s="33">
        <v>8785204</v>
      </c>
      <c r="J29" s="33"/>
      <c r="K29" s="33">
        <f t="shared" si="2"/>
        <v>0</v>
      </c>
      <c r="L29" s="33"/>
      <c r="M29" s="33"/>
      <c r="N29" s="33"/>
      <c r="O29" s="34"/>
      <c r="P29" s="34"/>
      <c r="Q29" s="33"/>
      <c r="R29" s="33">
        <f t="shared" si="3"/>
        <v>0</v>
      </c>
      <c r="S29" s="35"/>
      <c r="T29" s="35"/>
      <c r="U29" s="35">
        <v>500</v>
      </c>
      <c r="V29" s="33"/>
      <c r="W29" s="33" t="e">
        <f t="shared" si="6"/>
        <v>#DIV/0!</v>
      </c>
      <c r="X29" s="33" t="e">
        <f t="shared" si="7"/>
        <v>#DIV/0!</v>
      </c>
      <c r="Y29" s="33">
        <v>0</v>
      </c>
      <c r="Z29" s="33">
        <v>-0.24</v>
      </c>
      <c r="AA29" s="33">
        <v>0</v>
      </c>
      <c r="AB29" s="33">
        <v>-0.504</v>
      </c>
      <c r="AC29" s="33">
        <v>42.703600000000002</v>
      </c>
      <c r="AD29" s="33">
        <v>69.075400000000002</v>
      </c>
      <c r="AE29" s="33" t="s">
        <v>58</v>
      </c>
      <c r="AF29" s="33">
        <f t="shared" si="4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thickBot="1" x14ac:dyDescent="0.3">
      <c r="A30" s="21" t="s">
        <v>39</v>
      </c>
      <c r="B30" s="22" t="s">
        <v>40</v>
      </c>
      <c r="C30" s="22">
        <v>812.17700000000002</v>
      </c>
      <c r="D30" s="22"/>
      <c r="E30" s="22">
        <v>295.45800000000003</v>
      </c>
      <c r="F30" s="23">
        <v>516.71900000000005</v>
      </c>
      <c r="G30" s="24">
        <v>0</v>
      </c>
      <c r="H30" s="25" t="e">
        <v>#N/A</v>
      </c>
      <c r="I30" s="25" t="s">
        <v>41</v>
      </c>
      <c r="J30" s="25">
        <v>307</v>
      </c>
      <c r="K30" s="25">
        <f>E30-J30</f>
        <v>-11.541999999999973</v>
      </c>
      <c r="L30" s="25"/>
      <c r="M30" s="25"/>
      <c r="N30" s="25"/>
      <c r="O30" s="26"/>
      <c r="P30" s="26"/>
      <c r="Q30" s="25"/>
      <c r="R30" s="25">
        <f t="shared" si="3"/>
        <v>59.091600000000007</v>
      </c>
      <c r="S30" s="27"/>
      <c r="T30" s="27"/>
      <c r="U30" s="27"/>
      <c r="V30" s="25"/>
      <c r="W30" s="25">
        <f t="shared" si="6"/>
        <v>8.7443731427140232</v>
      </c>
      <c r="X30" s="25">
        <f t="shared" si="7"/>
        <v>8.7443731427140232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/>
      <c r="AF30" s="25">
        <f t="shared" si="4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59</v>
      </c>
      <c r="B31" s="1" t="s">
        <v>40</v>
      </c>
      <c r="C31" s="1"/>
      <c r="D31" s="1">
        <v>156.12</v>
      </c>
      <c r="E31" s="1">
        <v>4.8639999999999999</v>
      </c>
      <c r="F31" s="1">
        <v>151.256</v>
      </c>
      <c r="G31" s="7">
        <v>1</v>
      </c>
      <c r="H31" s="1">
        <v>180</v>
      </c>
      <c r="I31" s="1">
        <v>5038619</v>
      </c>
      <c r="J31" s="1">
        <v>6</v>
      </c>
      <c r="K31" s="1">
        <f t="shared" si="2"/>
        <v>-1.1360000000000001</v>
      </c>
      <c r="L31" s="1"/>
      <c r="M31" s="1"/>
      <c r="N31" s="1">
        <v>350</v>
      </c>
      <c r="O31" s="11">
        <f t="shared" si="5"/>
        <v>193.88</v>
      </c>
      <c r="P31" s="11"/>
      <c r="Q31" s="1">
        <v>200</v>
      </c>
      <c r="R31" s="1">
        <f t="shared" si="3"/>
        <v>0.9728</v>
      </c>
      <c r="S31" s="5"/>
      <c r="T31" s="5">
        <v>250</v>
      </c>
      <c r="U31" s="5">
        <v>400</v>
      </c>
      <c r="V31" s="1"/>
      <c r="W31" s="1">
        <f t="shared" si="6"/>
        <v>618.06743421052624</v>
      </c>
      <c r="X31" s="1">
        <f t="shared" si="7"/>
        <v>361.0773026315789</v>
      </c>
      <c r="Y31" s="1">
        <v>0</v>
      </c>
      <c r="Z31" s="1">
        <v>0</v>
      </c>
      <c r="AA31" s="1">
        <v>16.942399999999999</v>
      </c>
      <c r="AB31" s="1">
        <v>17.34</v>
      </c>
      <c r="AC31" s="1">
        <v>28.722999999999999</v>
      </c>
      <c r="AD31" s="1">
        <v>14.097200000000001</v>
      </c>
      <c r="AE31" s="1" t="s">
        <v>60</v>
      </c>
      <c r="AF31" s="1">
        <f t="shared" si="4"/>
        <v>250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65</v>
      </c>
      <c r="B32" s="1" t="s">
        <v>31</v>
      </c>
      <c r="C32" s="1">
        <v>704</v>
      </c>
      <c r="D32" s="1"/>
      <c r="E32" s="1">
        <v>195</v>
      </c>
      <c r="F32" s="1">
        <v>500</v>
      </c>
      <c r="G32" s="7">
        <v>0.1</v>
      </c>
      <c r="H32" s="1">
        <v>60</v>
      </c>
      <c r="I32" s="1">
        <v>8444170</v>
      </c>
      <c r="J32" s="1">
        <v>178</v>
      </c>
      <c r="K32" s="1">
        <f t="shared" si="2"/>
        <v>17</v>
      </c>
      <c r="L32" s="1"/>
      <c r="M32" s="1"/>
      <c r="N32" s="1"/>
      <c r="O32" s="11"/>
      <c r="P32" s="11"/>
      <c r="Q32" s="1">
        <v>64.600000000000023</v>
      </c>
      <c r="R32" s="1">
        <f t="shared" si="3"/>
        <v>39</v>
      </c>
      <c r="S32" s="5">
        <v>137.39999999999998</v>
      </c>
      <c r="T32" s="5">
        <v>250</v>
      </c>
      <c r="U32" s="5"/>
      <c r="V32" s="1"/>
      <c r="W32" s="1">
        <f t="shared" si="6"/>
        <v>20.887179487179488</v>
      </c>
      <c r="X32" s="1">
        <f t="shared" si="7"/>
        <v>14.476923076923077</v>
      </c>
      <c r="Y32" s="1">
        <v>36.6</v>
      </c>
      <c r="Z32" s="1">
        <v>35.200000000000003</v>
      </c>
      <c r="AA32" s="1">
        <v>58.4</v>
      </c>
      <c r="AB32" s="1">
        <v>30.6</v>
      </c>
      <c r="AC32" s="1">
        <v>35</v>
      </c>
      <c r="AD32" s="1">
        <v>40</v>
      </c>
      <c r="AE32" s="1"/>
      <c r="AF32" s="1">
        <f t="shared" si="4"/>
        <v>25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66</v>
      </c>
      <c r="B33" s="1" t="s">
        <v>40</v>
      </c>
      <c r="C33" s="1">
        <v>847.68299999999999</v>
      </c>
      <c r="D33" s="1">
        <v>385.04199999999997</v>
      </c>
      <c r="E33" s="1">
        <v>415.358</v>
      </c>
      <c r="F33" s="1">
        <v>814.74699999999996</v>
      </c>
      <c r="G33" s="7">
        <v>1</v>
      </c>
      <c r="H33" s="1">
        <v>120</v>
      </c>
      <c r="I33" s="1">
        <v>5522704</v>
      </c>
      <c r="J33" s="1">
        <v>461</v>
      </c>
      <c r="K33" s="1">
        <f t="shared" si="2"/>
        <v>-45.641999999999996</v>
      </c>
      <c r="L33" s="1"/>
      <c r="M33" s="1"/>
      <c r="N33" s="1">
        <v>400</v>
      </c>
      <c r="O33" s="11"/>
      <c r="P33" s="11"/>
      <c r="Q33" s="1">
        <v>869.92259999999999</v>
      </c>
      <c r="R33" s="1">
        <f t="shared" si="3"/>
        <v>83.071600000000004</v>
      </c>
      <c r="S33" s="5"/>
      <c r="T33" s="5"/>
      <c r="U33" s="5"/>
      <c r="V33" s="1"/>
      <c r="W33" s="1">
        <f t="shared" si="6"/>
        <v>20.279729775278192</v>
      </c>
      <c r="X33" s="1">
        <f t="shared" si="7"/>
        <v>20.279729775278192</v>
      </c>
      <c r="Y33" s="1">
        <v>100.7136</v>
      </c>
      <c r="Z33" s="1">
        <v>48.568600000000004</v>
      </c>
      <c r="AA33" s="1">
        <v>98.985399999999998</v>
      </c>
      <c r="AB33" s="1">
        <v>96.848800000000011</v>
      </c>
      <c r="AC33" s="1">
        <v>14.2014</v>
      </c>
      <c r="AD33" s="1">
        <v>0</v>
      </c>
      <c r="AE33" s="1" t="s">
        <v>67</v>
      </c>
      <c r="AF33" s="1">
        <f t="shared" si="4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68</v>
      </c>
      <c r="B34" s="1" t="s">
        <v>31</v>
      </c>
      <c r="C34" s="1">
        <v>392</v>
      </c>
      <c r="D34" s="1">
        <v>64</v>
      </c>
      <c r="E34" s="1">
        <v>115</v>
      </c>
      <c r="F34" s="1">
        <v>341</v>
      </c>
      <c r="G34" s="7">
        <v>0.14000000000000001</v>
      </c>
      <c r="H34" s="1">
        <v>180</v>
      </c>
      <c r="I34" s="1">
        <v>9988391</v>
      </c>
      <c r="J34" s="1">
        <v>98</v>
      </c>
      <c r="K34" s="1">
        <f t="shared" si="2"/>
        <v>17</v>
      </c>
      <c r="L34" s="1"/>
      <c r="M34" s="1"/>
      <c r="N34" s="1"/>
      <c r="O34" s="11">
        <f t="shared" si="5"/>
        <v>-64</v>
      </c>
      <c r="P34" s="11">
        <v>-30</v>
      </c>
      <c r="Q34" s="1">
        <v>624.4</v>
      </c>
      <c r="R34" s="1">
        <f t="shared" si="3"/>
        <v>23</v>
      </c>
      <c r="S34" s="5"/>
      <c r="T34" s="5"/>
      <c r="U34" s="5"/>
      <c r="V34" s="1"/>
      <c r="W34" s="1">
        <f t="shared" si="6"/>
        <v>40.669565217391302</v>
      </c>
      <c r="X34" s="1">
        <f t="shared" si="7"/>
        <v>40.669565217391302</v>
      </c>
      <c r="Y34" s="1">
        <v>48.4</v>
      </c>
      <c r="Z34" s="1">
        <v>23.4</v>
      </c>
      <c r="AA34" s="1">
        <v>39</v>
      </c>
      <c r="AB34" s="1">
        <v>47.2</v>
      </c>
      <c r="AC34" s="1">
        <v>21.8</v>
      </c>
      <c r="AD34" s="1">
        <v>32.4</v>
      </c>
      <c r="AE34" s="1"/>
      <c r="AF34" s="1">
        <f t="shared" si="4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20" t="s">
        <v>69</v>
      </c>
      <c r="B35" s="1" t="s">
        <v>31</v>
      </c>
      <c r="C35" s="1">
        <v>793</v>
      </c>
      <c r="D35" s="1">
        <v>480</v>
      </c>
      <c r="E35" s="1">
        <v>271</v>
      </c>
      <c r="F35" s="1">
        <v>1002</v>
      </c>
      <c r="G35" s="7">
        <v>0.18</v>
      </c>
      <c r="H35" s="1">
        <v>270</v>
      </c>
      <c r="I35" s="1">
        <v>9988681</v>
      </c>
      <c r="J35" s="1">
        <v>257</v>
      </c>
      <c r="K35" s="1">
        <f t="shared" si="2"/>
        <v>14</v>
      </c>
      <c r="L35" s="1"/>
      <c r="M35" s="1"/>
      <c r="N35" s="1"/>
      <c r="O35" s="11">
        <f t="shared" si="5"/>
        <v>-480</v>
      </c>
      <c r="P35" s="11">
        <v>-480</v>
      </c>
      <c r="Q35" s="1">
        <v>950</v>
      </c>
      <c r="R35" s="1">
        <f t="shared" si="3"/>
        <v>54.2</v>
      </c>
      <c r="S35" s="5"/>
      <c r="T35" s="5"/>
      <c r="U35" s="5"/>
      <c r="V35" s="1"/>
      <c r="W35" s="1">
        <f t="shared" si="6"/>
        <v>27.158671586715865</v>
      </c>
      <c r="X35" s="1">
        <f t="shared" si="7"/>
        <v>27.158671586715865</v>
      </c>
      <c r="Y35" s="1">
        <v>83</v>
      </c>
      <c r="Z35" s="1">
        <v>51.4</v>
      </c>
      <c r="AA35" s="1">
        <v>74.400000000000006</v>
      </c>
      <c r="AB35" s="1">
        <v>68</v>
      </c>
      <c r="AC35" s="1">
        <v>51</v>
      </c>
      <c r="AD35" s="1">
        <v>88.6</v>
      </c>
      <c r="AE35" s="1"/>
      <c r="AF35" s="1">
        <f t="shared" si="4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72</v>
      </c>
      <c r="B36" s="1" t="s">
        <v>40</v>
      </c>
      <c r="C36" s="1">
        <v>10.199999999999999</v>
      </c>
      <c r="D36" s="1"/>
      <c r="E36" s="1">
        <v>9.1340000000000003</v>
      </c>
      <c r="F36" s="1"/>
      <c r="G36" s="7">
        <v>1</v>
      </c>
      <c r="H36" s="1">
        <v>120</v>
      </c>
      <c r="I36" s="1">
        <v>8785198</v>
      </c>
      <c r="J36" s="1">
        <v>27.5</v>
      </c>
      <c r="K36" s="1">
        <f t="shared" si="2"/>
        <v>-18.366</v>
      </c>
      <c r="L36" s="1"/>
      <c r="M36" s="1"/>
      <c r="N36" s="1">
        <v>80</v>
      </c>
      <c r="O36" s="11">
        <f t="shared" si="5"/>
        <v>80</v>
      </c>
      <c r="P36" s="11"/>
      <c r="Q36" s="1">
        <v>394.44220000000013</v>
      </c>
      <c r="R36" s="1">
        <f t="shared" si="3"/>
        <v>1.8268</v>
      </c>
      <c r="S36" s="5"/>
      <c r="T36" s="5"/>
      <c r="U36" s="5">
        <v>200</v>
      </c>
      <c r="V36" s="1"/>
      <c r="W36" s="1">
        <f t="shared" si="6"/>
        <v>215.91975038318378</v>
      </c>
      <c r="X36" s="1">
        <f t="shared" si="7"/>
        <v>215.91975038318378</v>
      </c>
      <c r="Y36" s="1">
        <v>23.078199999999999</v>
      </c>
      <c r="Z36" s="1">
        <v>4.9268000000000001</v>
      </c>
      <c r="AA36" s="1">
        <v>16.486599999999999</v>
      </c>
      <c r="AB36" s="1">
        <v>14.371600000000001</v>
      </c>
      <c r="AC36" s="1">
        <v>5.4588000000000001</v>
      </c>
      <c r="AD36" s="1">
        <v>14.820399999999999</v>
      </c>
      <c r="AE36" s="1" t="s">
        <v>73</v>
      </c>
      <c r="AF36" s="1">
        <f t="shared" si="4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74</v>
      </c>
      <c r="B37" s="1" t="s">
        <v>31</v>
      </c>
      <c r="C37" s="1">
        <v>798</v>
      </c>
      <c r="D37" s="1">
        <v>504</v>
      </c>
      <c r="E37" s="1">
        <v>234</v>
      </c>
      <c r="F37" s="1">
        <v>1062</v>
      </c>
      <c r="G37" s="7">
        <v>0.1</v>
      </c>
      <c r="H37" s="1">
        <v>60</v>
      </c>
      <c r="I37" s="1">
        <v>8444187</v>
      </c>
      <c r="J37" s="1">
        <v>240</v>
      </c>
      <c r="K37" s="1">
        <f t="shared" si="2"/>
        <v>-6</v>
      </c>
      <c r="L37" s="1"/>
      <c r="M37" s="1"/>
      <c r="N37" s="1">
        <v>506</v>
      </c>
      <c r="O37" s="11"/>
      <c r="P37" s="11"/>
      <c r="Q37" s="1"/>
      <c r="R37" s="1">
        <f t="shared" si="3"/>
        <v>46.8</v>
      </c>
      <c r="S37" s="5"/>
      <c r="T37" s="5"/>
      <c r="U37" s="5"/>
      <c r="V37" s="1"/>
      <c r="W37" s="1">
        <f t="shared" si="6"/>
        <v>22.692307692307693</v>
      </c>
      <c r="X37" s="1">
        <f t="shared" si="7"/>
        <v>22.692307692307693</v>
      </c>
      <c r="Y37" s="1">
        <v>46.8</v>
      </c>
      <c r="Z37" s="1">
        <v>62</v>
      </c>
      <c r="AA37" s="1">
        <v>69.599999999999994</v>
      </c>
      <c r="AB37" s="1">
        <v>31</v>
      </c>
      <c r="AC37" s="1">
        <v>59.6</v>
      </c>
      <c r="AD37" s="1">
        <v>72.2</v>
      </c>
      <c r="AE37" s="1"/>
      <c r="AF37" s="1">
        <f t="shared" si="4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75</v>
      </c>
      <c r="B38" s="1" t="s">
        <v>31</v>
      </c>
      <c r="C38" s="1">
        <v>748</v>
      </c>
      <c r="D38" s="1">
        <v>600</v>
      </c>
      <c r="E38" s="1">
        <v>334</v>
      </c>
      <c r="F38" s="1">
        <v>1013</v>
      </c>
      <c r="G38" s="7">
        <v>0.1</v>
      </c>
      <c r="H38" s="1">
        <v>90</v>
      </c>
      <c r="I38" s="1">
        <v>8444194</v>
      </c>
      <c r="J38" s="1">
        <v>322</v>
      </c>
      <c r="K38" s="1">
        <f t="shared" si="2"/>
        <v>12</v>
      </c>
      <c r="L38" s="1"/>
      <c r="M38" s="1"/>
      <c r="N38" s="1">
        <v>602</v>
      </c>
      <c r="O38" s="11"/>
      <c r="P38" s="11"/>
      <c r="Q38" s="1">
        <v>451.8</v>
      </c>
      <c r="R38" s="1">
        <f t="shared" si="3"/>
        <v>66.8</v>
      </c>
      <c r="S38" s="5"/>
      <c r="T38" s="5"/>
      <c r="U38" s="5"/>
      <c r="V38" s="1"/>
      <c r="W38" s="1">
        <f t="shared" si="6"/>
        <v>21.928143712574851</v>
      </c>
      <c r="X38" s="1">
        <f t="shared" si="7"/>
        <v>21.928143712574851</v>
      </c>
      <c r="Y38" s="1">
        <v>85.8</v>
      </c>
      <c r="Z38" s="1">
        <v>71.2</v>
      </c>
      <c r="AA38" s="1">
        <v>78.400000000000006</v>
      </c>
      <c r="AB38" s="1">
        <v>45</v>
      </c>
      <c r="AC38" s="1">
        <v>62.8</v>
      </c>
      <c r="AD38" s="1">
        <v>71</v>
      </c>
      <c r="AE38" s="1"/>
      <c r="AF38" s="1">
        <f t="shared" si="4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thickBot="1" x14ac:dyDescent="0.3">
      <c r="A39" s="1" t="s">
        <v>76</v>
      </c>
      <c r="B39" s="1" t="s">
        <v>31</v>
      </c>
      <c r="C39" s="1">
        <v>945</v>
      </c>
      <c r="D39" s="1"/>
      <c r="E39" s="1">
        <v>474</v>
      </c>
      <c r="F39" s="1">
        <v>465</v>
      </c>
      <c r="G39" s="7">
        <v>0.2</v>
      </c>
      <c r="H39" s="1">
        <v>120</v>
      </c>
      <c r="I39" s="1">
        <v>783798</v>
      </c>
      <c r="J39" s="1">
        <v>467</v>
      </c>
      <c r="K39" s="1">
        <f t="shared" si="2"/>
        <v>7</v>
      </c>
      <c r="L39" s="1"/>
      <c r="M39" s="1"/>
      <c r="N39" s="1"/>
      <c r="O39" s="11"/>
      <c r="P39" s="11"/>
      <c r="Q39" s="1">
        <v>1517</v>
      </c>
      <c r="R39" s="1">
        <f t="shared" si="3"/>
        <v>94.8</v>
      </c>
      <c r="S39" s="5"/>
      <c r="T39" s="5"/>
      <c r="U39" s="5"/>
      <c r="V39" s="1"/>
      <c r="W39" s="1">
        <f t="shared" si="6"/>
        <v>20.907172995780591</v>
      </c>
      <c r="X39" s="1">
        <f t="shared" si="7"/>
        <v>20.907172995780591</v>
      </c>
      <c r="Y39" s="1">
        <v>117</v>
      </c>
      <c r="Z39" s="1">
        <v>43.2</v>
      </c>
      <c r="AA39" s="1">
        <v>80</v>
      </c>
      <c r="AB39" s="1">
        <v>119.4</v>
      </c>
      <c r="AC39" s="1">
        <v>54.6</v>
      </c>
      <c r="AD39" s="1">
        <v>81.400000000000006</v>
      </c>
      <c r="AE39" s="1"/>
      <c r="AF39" s="1">
        <f t="shared" si="4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7" t="s">
        <v>77</v>
      </c>
      <c r="B40" s="18" t="s">
        <v>40</v>
      </c>
      <c r="C40" s="18">
        <v>871.274</v>
      </c>
      <c r="D40" s="18"/>
      <c r="E40" s="18">
        <v>97.438000000000002</v>
      </c>
      <c r="F40" s="19">
        <v>759</v>
      </c>
      <c r="G40" s="7">
        <v>1</v>
      </c>
      <c r="H40" s="1">
        <v>120</v>
      </c>
      <c r="I40" s="1">
        <v>783811</v>
      </c>
      <c r="J40" s="1">
        <v>167</v>
      </c>
      <c r="K40" s="1">
        <f t="shared" si="2"/>
        <v>-69.561999999999998</v>
      </c>
      <c r="L40" s="1"/>
      <c r="M40" s="1"/>
      <c r="N40" s="1">
        <v>200</v>
      </c>
      <c r="O40" s="11">
        <f>N40-D40-D41</f>
        <v>183.83199999999999</v>
      </c>
      <c r="P40" s="11"/>
      <c r="Q40" s="28">
        <v>1454.318600000001</v>
      </c>
      <c r="R40" s="1">
        <f t="shared" si="3"/>
        <v>19.4876</v>
      </c>
      <c r="S40" s="5">
        <v>200</v>
      </c>
      <c r="T40" s="5">
        <v>300</v>
      </c>
      <c r="U40" s="5">
        <v>300</v>
      </c>
      <c r="V40" s="1"/>
      <c r="W40" s="1">
        <f>(F40+T40+P40)/R40</f>
        <v>54.342248404113384</v>
      </c>
      <c r="X40" s="1">
        <f>(F40+P40)/R40</f>
        <v>38.947843757055765</v>
      </c>
      <c r="Y40" s="1">
        <v>0</v>
      </c>
      <c r="Z40" s="1">
        <v>1.2629999999999999</v>
      </c>
      <c r="AA40" s="1">
        <v>58.1736</v>
      </c>
      <c r="AB40" s="1">
        <v>44.121400000000001</v>
      </c>
      <c r="AC40" s="1">
        <v>22.287199999999999</v>
      </c>
      <c r="AD40" s="1">
        <v>27.791599999999999</v>
      </c>
      <c r="AE40" s="1" t="s">
        <v>88</v>
      </c>
      <c r="AF40" s="1">
        <f t="shared" si="4"/>
        <v>300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thickBot="1" x14ac:dyDescent="0.3">
      <c r="A41" s="21" t="s">
        <v>78</v>
      </c>
      <c r="B41" s="22" t="s">
        <v>40</v>
      </c>
      <c r="C41" s="22">
        <v>105</v>
      </c>
      <c r="D41" s="22">
        <v>16.167999999999999</v>
      </c>
      <c r="E41" s="22">
        <v>115.16800000000001</v>
      </c>
      <c r="F41" s="23"/>
      <c r="G41" s="24">
        <v>0</v>
      </c>
      <c r="H41" s="25" t="e">
        <v>#N/A</v>
      </c>
      <c r="I41" s="25" t="s">
        <v>41</v>
      </c>
      <c r="J41" s="25">
        <v>161.5</v>
      </c>
      <c r="K41" s="25">
        <f t="shared" si="2"/>
        <v>-46.331999999999994</v>
      </c>
      <c r="L41" s="25"/>
      <c r="M41" s="25"/>
      <c r="N41" s="25"/>
      <c r="O41" s="26"/>
      <c r="P41" s="26"/>
      <c r="Q41" s="25"/>
      <c r="R41" s="25">
        <f t="shared" si="3"/>
        <v>23.0336</v>
      </c>
      <c r="S41" s="27"/>
      <c r="T41" s="27"/>
      <c r="U41" s="27"/>
      <c r="V41" s="25"/>
      <c r="W41" s="25">
        <f t="shared" si="6"/>
        <v>0</v>
      </c>
      <c r="X41" s="25">
        <f t="shared" si="7"/>
        <v>0</v>
      </c>
      <c r="Y41" s="25">
        <v>124.9806</v>
      </c>
      <c r="Z41" s="25">
        <v>67.189400000000006</v>
      </c>
      <c r="AA41" s="25">
        <v>41.354199999999999</v>
      </c>
      <c r="AB41" s="25">
        <v>30.295400000000001</v>
      </c>
      <c r="AC41" s="25">
        <v>0</v>
      </c>
      <c r="AD41" s="25">
        <v>0</v>
      </c>
      <c r="AE41" s="25"/>
      <c r="AF41" s="25">
        <f t="shared" si="4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thickBot="1" x14ac:dyDescent="0.3">
      <c r="A42" s="1" t="s">
        <v>79</v>
      </c>
      <c r="B42" s="1" t="s">
        <v>31</v>
      </c>
      <c r="C42" s="1">
        <v>1185</v>
      </c>
      <c r="D42" s="1"/>
      <c r="E42" s="1">
        <v>453</v>
      </c>
      <c r="F42" s="1">
        <v>727</v>
      </c>
      <c r="G42" s="7">
        <v>0.2</v>
      </c>
      <c r="H42" s="1">
        <v>120</v>
      </c>
      <c r="I42" s="1">
        <v>783804</v>
      </c>
      <c r="J42" s="1">
        <v>443</v>
      </c>
      <c r="K42" s="1">
        <f t="shared" si="2"/>
        <v>10</v>
      </c>
      <c r="L42" s="1"/>
      <c r="M42" s="1"/>
      <c r="N42" s="1"/>
      <c r="O42" s="11"/>
      <c r="P42" s="11"/>
      <c r="Q42" s="1">
        <v>1002.4</v>
      </c>
      <c r="R42" s="1">
        <f t="shared" si="3"/>
        <v>90.6</v>
      </c>
      <c r="S42" s="5"/>
      <c r="T42" s="5"/>
      <c r="U42" s="5"/>
      <c r="V42" s="1"/>
      <c r="W42" s="1">
        <f t="shared" si="6"/>
        <v>19.088300220750554</v>
      </c>
      <c r="X42" s="1">
        <f t="shared" si="7"/>
        <v>19.088300220750554</v>
      </c>
      <c r="Y42" s="1">
        <v>99.2</v>
      </c>
      <c r="Z42" s="1">
        <v>29.6</v>
      </c>
      <c r="AA42" s="1">
        <v>93.8</v>
      </c>
      <c r="AB42" s="1">
        <v>104.8</v>
      </c>
      <c r="AC42" s="1">
        <v>30.6</v>
      </c>
      <c r="AD42" s="1">
        <v>66</v>
      </c>
      <c r="AE42" s="1"/>
      <c r="AF42" s="1">
        <f t="shared" si="4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7" t="s">
        <v>80</v>
      </c>
      <c r="B43" s="18" t="s">
        <v>40</v>
      </c>
      <c r="C43" s="18">
        <v>2337.1680000000001</v>
      </c>
      <c r="D43" s="18"/>
      <c r="E43" s="18">
        <v>494.89</v>
      </c>
      <c r="F43" s="19">
        <v>1837.6780000000001</v>
      </c>
      <c r="G43" s="7">
        <v>1</v>
      </c>
      <c r="H43" s="1">
        <v>120</v>
      </c>
      <c r="I43" s="1">
        <v>783828</v>
      </c>
      <c r="J43" s="1">
        <v>480</v>
      </c>
      <c r="K43" s="1">
        <f t="shared" si="2"/>
        <v>14.889999999999986</v>
      </c>
      <c r="L43" s="1"/>
      <c r="M43" s="1"/>
      <c r="N43" s="1">
        <v>1871.1889999999989</v>
      </c>
      <c r="O43" s="11">
        <f t="shared" si="5"/>
        <v>1871.1889999999989</v>
      </c>
      <c r="P43" s="11"/>
      <c r="Q43" s="1"/>
      <c r="R43" s="1">
        <f t="shared" si="3"/>
        <v>98.977999999999994</v>
      </c>
      <c r="S43" s="5"/>
      <c r="T43" s="5">
        <v>800</v>
      </c>
      <c r="U43" s="5"/>
      <c r="V43" s="1"/>
      <c r="W43" s="1">
        <f t="shared" si="6"/>
        <v>26.649134151023461</v>
      </c>
      <c r="X43" s="1">
        <f t="shared" si="7"/>
        <v>18.566529935945365</v>
      </c>
      <c r="Y43" s="1">
        <v>0</v>
      </c>
      <c r="Z43" s="1">
        <v>0</v>
      </c>
      <c r="AA43" s="1">
        <v>30.299800000000001</v>
      </c>
      <c r="AB43" s="1">
        <v>0</v>
      </c>
      <c r="AC43" s="1">
        <v>103.8584</v>
      </c>
      <c r="AD43" s="1">
        <v>116.482</v>
      </c>
      <c r="AE43" s="1"/>
      <c r="AF43" s="1">
        <f t="shared" si="4"/>
        <v>800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thickBot="1" x14ac:dyDescent="0.3">
      <c r="A44" s="21" t="s">
        <v>81</v>
      </c>
      <c r="B44" s="22" t="s">
        <v>40</v>
      </c>
      <c r="C44" s="22"/>
      <c r="D44" s="22">
        <v>3.45</v>
      </c>
      <c r="E44" s="22">
        <v>3.45</v>
      </c>
      <c r="F44" s="23"/>
      <c r="G44" s="24">
        <v>0</v>
      </c>
      <c r="H44" s="25" t="e">
        <v>#N/A</v>
      </c>
      <c r="I44" s="25" t="s">
        <v>41</v>
      </c>
      <c r="J44" s="25">
        <v>3.5</v>
      </c>
      <c r="K44" s="25">
        <f t="shared" si="2"/>
        <v>-4.9999999999999822E-2</v>
      </c>
      <c r="L44" s="25"/>
      <c r="M44" s="25"/>
      <c r="N44" s="25"/>
      <c r="O44" s="26"/>
      <c r="P44" s="26"/>
      <c r="Q44" s="25"/>
      <c r="R44" s="25">
        <f t="shared" si="3"/>
        <v>0.69000000000000006</v>
      </c>
      <c r="S44" s="27"/>
      <c r="T44" s="27"/>
      <c r="U44" s="27"/>
      <c r="V44" s="25"/>
      <c r="W44" s="25">
        <f t="shared" si="6"/>
        <v>0</v>
      </c>
      <c r="X44" s="25">
        <f t="shared" si="7"/>
        <v>0</v>
      </c>
      <c r="Y44" s="25">
        <v>7.5250000000000004</v>
      </c>
      <c r="Z44" s="25">
        <v>136.86940000000001</v>
      </c>
      <c r="AA44" s="25">
        <v>12.603</v>
      </c>
      <c r="AB44" s="25">
        <v>26.688199999999998</v>
      </c>
      <c r="AC44" s="25">
        <v>12.1092</v>
      </c>
      <c r="AD44" s="25">
        <v>0</v>
      </c>
      <c r="AE44" s="25"/>
      <c r="AF44" s="25">
        <f t="shared" si="4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6"/>
      <c r="B45" s="6"/>
      <c r="C45" s="6"/>
      <c r="D45" s="6"/>
      <c r="E45" s="6"/>
      <c r="F45" s="6"/>
      <c r="G45" s="9"/>
      <c r="H45" s="6"/>
      <c r="I45" s="6"/>
      <c r="J45" s="6"/>
      <c r="K45" s="6"/>
      <c r="L45" s="6"/>
      <c r="M45" s="6"/>
      <c r="N45" s="6"/>
      <c r="O45" s="14"/>
      <c r="P45" s="14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0" t="s">
        <v>34</v>
      </c>
      <c r="B46" s="1" t="s">
        <v>31</v>
      </c>
      <c r="C46" s="1">
        <v>775</v>
      </c>
      <c r="D46" s="1"/>
      <c r="E46" s="1">
        <v>649</v>
      </c>
      <c r="F46" s="1">
        <v>115</v>
      </c>
      <c r="G46" s="7">
        <v>0.18</v>
      </c>
      <c r="H46" s="1">
        <v>120</v>
      </c>
      <c r="I46" s="1"/>
      <c r="J46" s="1">
        <v>713</v>
      </c>
      <c r="K46" s="1">
        <f>E46-J46</f>
        <v>-64</v>
      </c>
      <c r="L46" s="1"/>
      <c r="M46" s="1"/>
      <c r="N46" s="1">
        <v>2900</v>
      </c>
      <c r="O46" s="11">
        <f t="shared" si="5"/>
        <v>2900</v>
      </c>
      <c r="P46" s="11">
        <v>2900</v>
      </c>
      <c r="Q46" s="1">
        <v>950</v>
      </c>
      <c r="R46" s="1">
        <f t="shared" ref="R46:R47" si="8">E46/5</f>
        <v>129.80000000000001</v>
      </c>
      <c r="S46" s="5"/>
      <c r="T46" s="5"/>
      <c r="U46" s="5"/>
      <c r="V46" s="1"/>
      <c r="W46" s="1">
        <f t="shared" ref="W46:W47" si="9">(F46+Q46+T46+P46)/R46</f>
        <v>30.546995377503848</v>
      </c>
      <c r="X46" s="1">
        <f t="shared" ref="X46:X47" si="10">(F46+Q46+P46)/R46</f>
        <v>30.546995377503848</v>
      </c>
      <c r="Y46" s="1">
        <v>155</v>
      </c>
      <c r="Z46" s="1">
        <v>134.80000000000001</v>
      </c>
      <c r="AA46" s="1">
        <v>194.4</v>
      </c>
      <c r="AB46" s="1">
        <v>95</v>
      </c>
      <c r="AC46" s="1">
        <v>152</v>
      </c>
      <c r="AD46" s="1">
        <v>137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35</v>
      </c>
      <c r="B47" s="1" t="s">
        <v>31</v>
      </c>
      <c r="C47" s="1">
        <v>7210</v>
      </c>
      <c r="D47" s="1">
        <v>5500</v>
      </c>
      <c r="E47" s="1">
        <v>2458</v>
      </c>
      <c r="F47" s="1">
        <v>10227</v>
      </c>
      <c r="G47" s="7">
        <v>0.18</v>
      </c>
      <c r="H47" s="1">
        <v>120</v>
      </c>
      <c r="I47" s="1"/>
      <c r="J47" s="1">
        <v>2476</v>
      </c>
      <c r="K47" s="1">
        <f>E47-J47</f>
        <v>-18</v>
      </c>
      <c r="L47" s="1"/>
      <c r="M47" s="1"/>
      <c r="N47" s="1"/>
      <c r="O47" s="11"/>
      <c r="P47" s="11"/>
      <c r="Q47" s="1">
        <v>3200</v>
      </c>
      <c r="R47" s="1">
        <f t="shared" si="8"/>
        <v>491.6</v>
      </c>
      <c r="S47" s="5"/>
      <c r="T47" s="5"/>
      <c r="U47" s="5"/>
      <c r="V47" s="1"/>
      <c r="W47" s="1">
        <f t="shared" si="9"/>
        <v>27.312855980471927</v>
      </c>
      <c r="X47" s="1">
        <f t="shared" si="10"/>
        <v>27.312855980471927</v>
      </c>
      <c r="Y47" s="1">
        <v>521</v>
      </c>
      <c r="Z47" s="1">
        <v>472</v>
      </c>
      <c r="AA47" s="1">
        <v>528.4</v>
      </c>
      <c r="AB47" s="1">
        <v>475</v>
      </c>
      <c r="AC47" s="1">
        <v>537</v>
      </c>
      <c r="AD47" s="1">
        <v>539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1"/>
      <c r="P48" s="1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1"/>
      <c r="P49" s="1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1"/>
      <c r="P50" s="1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1"/>
      <c r="P51" s="1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1"/>
      <c r="P52" s="1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1"/>
      <c r="P53" s="1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1"/>
      <c r="P54" s="1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1"/>
      <c r="P55" s="1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1"/>
      <c r="P56" s="1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1"/>
      <c r="P57" s="1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1"/>
      <c r="P58" s="1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1"/>
      <c r="P59" s="1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1"/>
      <c r="P60" s="1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1"/>
      <c r="P61" s="1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1"/>
      <c r="P62" s="1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1"/>
      <c r="P63" s="1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1"/>
      <c r="P64" s="1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1"/>
      <c r="P65" s="1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1"/>
      <c r="P66" s="1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1"/>
      <c r="P67" s="1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1"/>
      <c r="P68" s="1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1"/>
      <c r="P69" s="1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1"/>
      <c r="P70" s="1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1"/>
      <c r="P71" s="1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1"/>
      <c r="P72" s="1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1"/>
      <c r="P73" s="1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1"/>
      <c r="P74" s="1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1"/>
      <c r="P75" s="1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1"/>
      <c r="P76" s="1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1"/>
      <c r="P77" s="1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1"/>
      <c r="P78" s="1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1"/>
      <c r="P79" s="1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1"/>
      <c r="P80" s="1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1"/>
      <c r="P81" s="1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1"/>
      <c r="P82" s="1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1"/>
      <c r="P83" s="1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1"/>
      <c r="P84" s="1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1"/>
      <c r="P85" s="1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1"/>
      <c r="P86" s="1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1"/>
      <c r="P87" s="1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1"/>
      <c r="P88" s="1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1"/>
      <c r="P89" s="1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1"/>
      <c r="P90" s="1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1"/>
      <c r="P91" s="1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1"/>
      <c r="P92" s="1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1"/>
      <c r="P93" s="1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1"/>
      <c r="P94" s="1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1"/>
      <c r="P95" s="1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1"/>
      <c r="P96" s="1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1"/>
      <c r="P97" s="1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1"/>
      <c r="P98" s="1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1"/>
      <c r="P99" s="1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1"/>
      <c r="P100" s="1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1"/>
      <c r="P101" s="1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1"/>
      <c r="P102" s="1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1"/>
      <c r="P103" s="1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1"/>
      <c r="P104" s="1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1"/>
      <c r="P105" s="1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1"/>
      <c r="P106" s="1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1"/>
      <c r="P107" s="1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1"/>
      <c r="P108" s="1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1"/>
      <c r="P109" s="1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1"/>
      <c r="P110" s="1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1"/>
      <c r="P111" s="1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1"/>
      <c r="P112" s="1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1"/>
      <c r="P113" s="1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1"/>
      <c r="P114" s="1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1"/>
      <c r="P115" s="1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1"/>
      <c r="P116" s="1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1"/>
      <c r="P117" s="1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1"/>
      <c r="P118" s="1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1"/>
      <c r="P119" s="1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1"/>
      <c r="P120" s="1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1"/>
      <c r="P121" s="1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1"/>
      <c r="P122" s="1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1"/>
      <c r="P123" s="1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1"/>
      <c r="P124" s="1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1"/>
      <c r="P125" s="1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1"/>
      <c r="P126" s="1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1"/>
      <c r="P127" s="1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1"/>
      <c r="P128" s="1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1"/>
      <c r="P129" s="1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1"/>
      <c r="P130" s="1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1"/>
      <c r="P131" s="1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1"/>
      <c r="P132" s="1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1"/>
      <c r="P133" s="1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1"/>
      <c r="P134" s="1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1"/>
      <c r="P135" s="1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1"/>
      <c r="P136" s="1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1"/>
      <c r="P137" s="1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1"/>
      <c r="P138" s="1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1"/>
      <c r="P139" s="1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1"/>
      <c r="P140" s="1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1"/>
      <c r="P141" s="1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1"/>
      <c r="P142" s="1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1"/>
      <c r="P143" s="1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1"/>
      <c r="P144" s="1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1"/>
      <c r="P145" s="1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1"/>
      <c r="P146" s="1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1"/>
      <c r="P147" s="1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1"/>
      <c r="P148" s="1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1"/>
      <c r="P149" s="1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1"/>
      <c r="P150" s="1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1"/>
      <c r="P151" s="1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1"/>
      <c r="P152" s="1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1"/>
      <c r="P153" s="1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1"/>
      <c r="P154" s="1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1"/>
      <c r="P155" s="1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1"/>
      <c r="P156" s="1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1"/>
      <c r="P157" s="1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1"/>
      <c r="P158" s="1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1"/>
      <c r="P159" s="1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1"/>
      <c r="P160" s="1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1"/>
      <c r="P161" s="1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1"/>
      <c r="P162" s="1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1"/>
      <c r="P163" s="1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1"/>
      <c r="P164" s="1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1"/>
      <c r="P165" s="1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1"/>
      <c r="P166" s="1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1"/>
      <c r="P167" s="1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1"/>
      <c r="P168" s="1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1"/>
      <c r="P169" s="1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1"/>
      <c r="P170" s="1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1"/>
      <c r="P171" s="1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1"/>
      <c r="P172" s="1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1"/>
      <c r="P173" s="1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1"/>
      <c r="P174" s="1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1"/>
      <c r="P175" s="1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1"/>
      <c r="P176" s="1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1"/>
      <c r="P177" s="1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1"/>
      <c r="P178" s="1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1"/>
      <c r="P179" s="1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1"/>
      <c r="P180" s="1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1"/>
      <c r="P181" s="1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1"/>
      <c r="P182" s="1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1"/>
      <c r="P183" s="1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1"/>
      <c r="P184" s="1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1"/>
      <c r="P185" s="1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1"/>
      <c r="P186" s="1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1"/>
      <c r="P187" s="1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1"/>
      <c r="P188" s="1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1"/>
      <c r="P189" s="1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1"/>
      <c r="P190" s="1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1"/>
      <c r="P191" s="1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1"/>
      <c r="P192" s="1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1"/>
      <c r="P193" s="1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1"/>
      <c r="P194" s="1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1"/>
      <c r="P195" s="1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1"/>
      <c r="P196" s="1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1"/>
      <c r="P197" s="1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1"/>
      <c r="P198" s="1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1"/>
      <c r="P199" s="1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1"/>
      <c r="P200" s="1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1"/>
      <c r="P201" s="1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1"/>
      <c r="P202" s="1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1"/>
      <c r="P203" s="1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1"/>
      <c r="P204" s="1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1"/>
      <c r="P205" s="1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1"/>
      <c r="P206" s="1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1"/>
      <c r="P207" s="1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1"/>
      <c r="P208" s="1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1"/>
      <c r="P209" s="1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1"/>
      <c r="P210" s="1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1"/>
      <c r="P211" s="1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1"/>
      <c r="P212" s="1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1"/>
      <c r="P213" s="1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1"/>
      <c r="P214" s="1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1"/>
      <c r="P215" s="1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1"/>
      <c r="P216" s="1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1"/>
      <c r="P217" s="1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1"/>
      <c r="P218" s="1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1"/>
      <c r="P219" s="1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1"/>
      <c r="P220" s="1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1"/>
      <c r="P221" s="1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1"/>
      <c r="P222" s="1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1"/>
      <c r="P223" s="1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1"/>
      <c r="P224" s="1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1"/>
      <c r="P225" s="1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1"/>
      <c r="P226" s="1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1"/>
      <c r="P227" s="1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1"/>
      <c r="P228" s="1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1"/>
      <c r="P229" s="1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1"/>
      <c r="P230" s="1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1"/>
      <c r="P231" s="1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1"/>
      <c r="P232" s="1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1"/>
      <c r="P233" s="1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1"/>
      <c r="P234" s="1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1"/>
      <c r="P235" s="1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1"/>
      <c r="P236" s="1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1"/>
      <c r="P237" s="1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1"/>
      <c r="P238" s="1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1"/>
      <c r="P239" s="1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1"/>
      <c r="P240" s="1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1"/>
      <c r="P241" s="1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1"/>
      <c r="P242" s="1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1"/>
      <c r="P243" s="1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1"/>
      <c r="P244" s="1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1"/>
      <c r="P245" s="1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1"/>
      <c r="P246" s="1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1"/>
      <c r="P247" s="1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1"/>
      <c r="P248" s="1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1"/>
      <c r="P249" s="1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1"/>
      <c r="P250" s="1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1"/>
      <c r="P251" s="1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1"/>
      <c r="P252" s="1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1"/>
      <c r="P253" s="1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1"/>
      <c r="P254" s="1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1"/>
      <c r="P255" s="1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1"/>
      <c r="P256" s="1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1"/>
      <c r="P257" s="1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1"/>
      <c r="P258" s="1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1"/>
      <c r="P259" s="1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1"/>
      <c r="P260" s="1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1"/>
      <c r="P261" s="1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1"/>
      <c r="P262" s="1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1"/>
      <c r="P263" s="1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1"/>
      <c r="P264" s="1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1"/>
      <c r="P265" s="1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1"/>
      <c r="P266" s="1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1"/>
      <c r="P267" s="1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1"/>
      <c r="P268" s="1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1"/>
      <c r="P269" s="1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1"/>
      <c r="P270" s="1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1"/>
      <c r="P271" s="1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1"/>
      <c r="P272" s="1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1"/>
      <c r="P273" s="1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1"/>
      <c r="P274" s="1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1"/>
      <c r="P275" s="1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1"/>
      <c r="P276" s="1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1"/>
      <c r="P277" s="1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1"/>
      <c r="P278" s="1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1"/>
      <c r="P279" s="1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1"/>
      <c r="P280" s="1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1"/>
      <c r="P281" s="1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1"/>
      <c r="P282" s="1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1"/>
      <c r="P283" s="1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1"/>
      <c r="P284" s="1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1"/>
      <c r="P285" s="1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1"/>
      <c r="P286" s="1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1"/>
      <c r="P287" s="1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1"/>
      <c r="P288" s="1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1"/>
      <c r="P289" s="1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1"/>
      <c r="P290" s="1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1"/>
      <c r="P291" s="1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1"/>
      <c r="P292" s="1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1"/>
      <c r="P293" s="1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1"/>
      <c r="P294" s="1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1"/>
      <c r="P295" s="1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1"/>
      <c r="P296" s="1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1"/>
      <c r="P297" s="1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1"/>
      <c r="P298" s="1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1"/>
      <c r="P299" s="1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1"/>
      <c r="P300" s="1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1"/>
      <c r="P301" s="1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1"/>
      <c r="P302" s="1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1"/>
      <c r="P303" s="1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1"/>
      <c r="P304" s="1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1"/>
      <c r="P305" s="1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1"/>
      <c r="P306" s="1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1"/>
      <c r="P307" s="1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1"/>
      <c r="P308" s="1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1"/>
      <c r="P309" s="1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1"/>
      <c r="P310" s="1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1"/>
      <c r="P311" s="1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1"/>
      <c r="P312" s="1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1"/>
      <c r="P313" s="1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1"/>
      <c r="P314" s="1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1"/>
      <c r="P315" s="1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1"/>
      <c r="P316" s="1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1"/>
      <c r="P317" s="1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1"/>
      <c r="P318" s="1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1"/>
      <c r="P319" s="1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1"/>
      <c r="P320" s="1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1"/>
      <c r="P321" s="1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1"/>
      <c r="P322" s="1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1"/>
      <c r="P323" s="1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1"/>
      <c r="P324" s="1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1"/>
      <c r="P325" s="1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1"/>
      <c r="P326" s="1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1"/>
      <c r="P327" s="1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1"/>
      <c r="P328" s="1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1"/>
      <c r="P329" s="1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1"/>
      <c r="P330" s="1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1"/>
      <c r="P331" s="1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1"/>
      <c r="P332" s="1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1"/>
      <c r="P333" s="1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1"/>
      <c r="P334" s="1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1"/>
      <c r="P335" s="1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1"/>
      <c r="P336" s="1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1"/>
      <c r="P337" s="1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1"/>
      <c r="P338" s="1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1"/>
      <c r="P339" s="1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1"/>
      <c r="P340" s="1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1"/>
      <c r="P341" s="1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1"/>
      <c r="P342" s="1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1"/>
      <c r="P343" s="1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1"/>
      <c r="P344" s="1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1"/>
      <c r="P345" s="1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1"/>
      <c r="P346" s="1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1"/>
      <c r="P347" s="1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1"/>
      <c r="P348" s="1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1"/>
      <c r="P349" s="1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1"/>
      <c r="P350" s="1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1"/>
      <c r="P351" s="1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1"/>
      <c r="P352" s="1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1"/>
      <c r="P353" s="1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1"/>
      <c r="P354" s="1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1"/>
      <c r="P355" s="1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1"/>
      <c r="P356" s="1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1"/>
      <c r="P357" s="1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1"/>
      <c r="P358" s="1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1"/>
      <c r="P359" s="1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1"/>
      <c r="P360" s="1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1"/>
      <c r="P361" s="1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1"/>
      <c r="P362" s="1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1"/>
      <c r="P363" s="1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1"/>
      <c r="P364" s="1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1"/>
      <c r="P365" s="1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1"/>
      <c r="P366" s="1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1"/>
      <c r="P367" s="1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1"/>
      <c r="P368" s="1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1"/>
      <c r="P369" s="1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1"/>
      <c r="P370" s="1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1"/>
      <c r="P371" s="1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1"/>
      <c r="P372" s="1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1"/>
      <c r="P373" s="1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1"/>
      <c r="P374" s="1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1"/>
      <c r="P375" s="1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1"/>
      <c r="P376" s="1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1"/>
      <c r="P377" s="1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1"/>
      <c r="P378" s="1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1"/>
      <c r="P379" s="1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1"/>
      <c r="P380" s="1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1"/>
      <c r="P381" s="1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1"/>
      <c r="P382" s="1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1"/>
      <c r="P383" s="1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1"/>
      <c r="P384" s="1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1"/>
      <c r="P385" s="1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1"/>
      <c r="P386" s="1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1"/>
      <c r="P387" s="1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1"/>
      <c r="P388" s="1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1"/>
      <c r="P389" s="1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1"/>
      <c r="P390" s="1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1"/>
      <c r="P391" s="1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1"/>
      <c r="P392" s="1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1"/>
      <c r="P393" s="1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1"/>
      <c r="P394" s="1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1"/>
      <c r="P395" s="1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1"/>
      <c r="P396" s="1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1"/>
      <c r="P397" s="1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1"/>
      <c r="P398" s="1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1"/>
      <c r="P399" s="1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1"/>
      <c r="P400" s="1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1"/>
      <c r="P401" s="1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1"/>
      <c r="P402" s="1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1"/>
      <c r="P403" s="1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1"/>
      <c r="P404" s="1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1"/>
      <c r="P405" s="1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1"/>
      <c r="P406" s="1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1"/>
      <c r="P407" s="1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1"/>
      <c r="P408" s="1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1"/>
      <c r="P409" s="1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1"/>
      <c r="P410" s="1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1"/>
      <c r="P411" s="1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1"/>
      <c r="P412" s="1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1"/>
      <c r="P413" s="1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1"/>
      <c r="P414" s="1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1"/>
      <c r="P415" s="1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1"/>
      <c r="P416" s="1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1"/>
      <c r="P417" s="1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1"/>
      <c r="P418" s="1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1"/>
      <c r="P419" s="1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1"/>
      <c r="P420" s="1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1"/>
      <c r="P421" s="1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1"/>
      <c r="P422" s="1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1"/>
      <c r="P423" s="1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1"/>
      <c r="P424" s="1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1"/>
      <c r="P425" s="1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1"/>
      <c r="P426" s="1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1"/>
      <c r="P427" s="1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1"/>
      <c r="P428" s="1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1"/>
      <c r="P429" s="1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1"/>
      <c r="P430" s="1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1"/>
      <c r="P431" s="1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1"/>
      <c r="P432" s="1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1"/>
      <c r="P433" s="1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1"/>
      <c r="P434" s="1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1"/>
      <c r="P435" s="1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1"/>
      <c r="P436" s="1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1"/>
      <c r="P437" s="1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1"/>
      <c r="P438" s="1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1"/>
      <c r="P439" s="1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1"/>
      <c r="P440" s="1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1"/>
      <c r="P441" s="1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1"/>
      <c r="P442" s="1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1"/>
      <c r="P443" s="1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1"/>
      <c r="P444" s="1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1"/>
      <c r="P445" s="1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1"/>
      <c r="P446" s="1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1"/>
      <c r="P447" s="1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1"/>
      <c r="P448" s="1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1"/>
      <c r="P449" s="1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1"/>
      <c r="P450" s="1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1"/>
      <c r="P451" s="1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1"/>
      <c r="P452" s="1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1"/>
      <c r="P453" s="1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1"/>
      <c r="P454" s="1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1"/>
      <c r="P455" s="1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1"/>
      <c r="P456" s="1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1"/>
      <c r="P457" s="1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1"/>
      <c r="P458" s="1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1"/>
      <c r="P459" s="1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1"/>
      <c r="P460" s="1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1"/>
      <c r="P461" s="1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1"/>
      <c r="P462" s="1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1"/>
      <c r="P463" s="1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1"/>
      <c r="P464" s="1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1"/>
      <c r="P465" s="1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1"/>
      <c r="P466" s="1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1"/>
      <c r="P467" s="1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1"/>
      <c r="P468" s="1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1"/>
      <c r="P469" s="1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1"/>
      <c r="P470" s="1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1"/>
      <c r="P471" s="1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1"/>
      <c r="P472" s="1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1"/>
      <c r="P473" s="1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1"/>
      <c r="P474" s="1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1"/>
      <c r="P475" s="1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1"/>
      <c r="P476" s="1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1"/>
      <c r="P477" s="1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1"/>
      <c r="P478" s="1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1"/>
      <c r="P479" s="1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1"/>
      <c r="P480" s="1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1"/>
      <c r="P481" s="1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1"/>
      <c r="P482" s="1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1"/>
      <c r="P483" s="1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1"/>
      <c r="P484" s="1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1"/>
      <c r="P485" s="1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1"/>
      <c r="P486" s="1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1"/>
      <c r="P487" s="1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1"/>
      <c r="P488" s="1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1"/>
      <c r="P489" s="1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1"/>
      <c r="P490" s="1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1"/>
      <c r="P491" s="1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1"/>
      <c r="P492" s="1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1"/>
      <c r="P493" s="1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1"/>
      <c r="P494" s="1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1"/>
      <c r="P495" s="1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1"/>
      <c r="P496" s="1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1"/>
      <c r="P497" s="1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</sheetData>
  <autoFilter ref="A3:AF44" xr:uid="{B362F4D2-C838-47FE-91D4-44E5B36766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2024-09-30T12:48:01Z</dcterms:created>
  <dcterms:modified xsi:type="dcterms:W3CDTF">2024-10-02T10:50:21Z</dcterms:modified>
</cp:coreProperties>
</file>