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1"/>
  <sheetViews>
    <sheetView tabSelected="1" zoomScale="87" zoomScaleNormal="87" workbookViewId="0">
      <pane ySplit="9" topLeftCell="A129" activePane="bottomLeft" state="frozen"/>
      <selection pane="bottomLeft" activeCell="N134" sqref="N13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RIGHT(D12:D137,4)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RIGHT(D28:D151,4)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RIGHT(D30:D153,4)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RIGHT(D31:D153,4)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RIGHT(D32:D154,4)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120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RIGHT(D33:D155,4)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RIGHT(D34:D157,4)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RIGHT(D35:D158,4)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RIGHT(D36:D160,4)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RIGHT(D37:D158,4)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RIGHT(D38:D159,4)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RIGHT(D39:D161,4)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RIGHT(D40:D162,4)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RIGHT(D41:D161,4)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RIGHT(D42:D162,4)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RIGHT(D43:D163,4)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RIGHT(D44:D164,4)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RIGHT(D45:D169,4)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70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RIGHT(D46:D170,4)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RIGHT(D47:D174,4)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RIGHT(D48:D175,4)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RIGHT(D49:D175,4)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RIGHT(D50:D176,4)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30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RIGHT(D51:D177,4)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RIGHT(D52:D177,4)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RIGHT(D53:D178,4)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40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RIGHT(D54:D180,4)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RIGHT(D55:D181,4)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RIGHT(D56:D182,4)</f>
        <v/>
      </c>
      <c r="B56" s="46" t="inlineStr">
        <is>
          <t>МОЛОЧНЫЕ ГОСТ сос ц/о мгс 1*4</t>
        </is>
      </c>
      <c r="C56" s="31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40" t="n"/>
      <c r="K56" s="83" t="n"/>
    </row>
    <row r="57" ht="16.5" customHeight="1" s="95">
      <c r="A57" s="97">
        <f>RIGHT(D57:D182,4)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RIGHT(D58:D183,4)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40" t="n"/>
    </row>
    <row r="59" ht="16.5" customHeight="1" s="95">
      <c r="A59" s="97">
        <f>RIGHT(D59:D183,4)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RIGHT(D60:D183,4)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/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RIGHT(D61:D184,4)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>
        <v>200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RIGHT(D62:D185,4)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1000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>
        <v>40</v>
      </c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>
        <v>120</v>
      </c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/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>
        <v>40</v>
      </c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RIGHT(D67:D190,4)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/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RIGHT(D68:D183,4)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RIGHT(D69:D184,4)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>
        <v>40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RIGHT(D70:D187,4)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RIGHT(D71:D189,4)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/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RIGHT(D72:D190,4)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RIGHT(D73:D191,4)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RIGHT(D74:D192,4)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/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RIGHT(D75:D192,4)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>
        <v>80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RIGHT(D76:D193,4)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RIGHT(D77:D195,4)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RIGHT(D78:D196,4)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>
        <v>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RIGHT(D79:D198,4)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RIGHT(D80:D199,4)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RIGHT(D81:D199,4)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>
        <v>400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RIGHT(D83:D200,4)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/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RIGHT(D86:D202,4)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RIGHT(D87:D203,4)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RIGHT(D88:D203,4)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/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>
        <v>50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RIGHT(D92:D204,4)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>
        <v>80</v>
      </c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RIGHT(D93:D204,4)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>
        <v>180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RIGHT(D94:D205,4)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RIGHT(D95:D206,4)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RIGHT(D96:D207,4)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RIGHT(D97:D208,4)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RIGHT(D98:D209,4)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RIGHT(D99:D210,4)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RIGHT(D100:D211,4)</f>
        <v/>
      </c>
      <c r="B100" s="27" t="inlineStr">
        <is>
          <t>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>
        <v>80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RIGHT(D102:D214,4)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>
        <v>100</v>
      </c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RIGHT(D103:D218,4)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>
        <v>80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RIGHT(D104:D219,4)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>
        <v>200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RIGHT(D105:D222,4)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RIGHT(D106:D223,4)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>
        <v>80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RIGHT(D107:D224,4)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RIGHT(D108:D225,4)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RIGHT(D109:D226,4)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/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RIGHT(D110:D227,4)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RIGHT(D111:D228,4)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RIGHT(D112:D229,4)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RIGHT(D113:D229,4)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>
      <c r="A114" s="97">
        <f>RIGHT(D114:D230,4)</f>
        <v/>
      </c>
      <c r="B114" s="29" t="inlineStr">
        <is>
          <t>ВЕТЧ.НЕЖНАЯ Коровино п/о</t>
        </is>
      </c>
      <c r="C114" s="33" t="inlineStr">
        <is>
          <t>КГ</t>
        </is>
      </c>
      <c r="D114" s="81" t="n">
        <v>1001095716865</v>
      </c>
      <c r="E114" s="24" t="n"/>
      <c r="F114" s="23" t="n"/>
      <c r="G114" s="23">
        <f>E114*1</f>
        <v/>
      </c>
      <c r="H114" s="14" t="n"/>
      <c r="I114" s="14" t="n"/>
      <c r="J114" s="40" t="n"/>
      <c r="K114" s="83" t="n"/>
    </row>
    <row r="115" ht="16.5" customHeight="1" s="95" thickBot="1">
      <c r="A115" s="97">
        <f>RIGHT(D115:D227,4)</f>
        <v/>
      </c>
      <c r="B115" s="27" t="inlineStr">
        <is>
          <t>ВЕТЧ.МЯСНАЯ Папа может п/о 0.4кг 8шт.</t>
        </is>
      </c>
      <c r="C115" s="38" t="inlineStr">
        <is>
          <t>ШТ</t>
        </is>
      </c>
      <c r="D115" s="52" t="n">
        <v>1001094053215</v>
      </c>
      <c r="E115" s="24" t="n"/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40" t="n"/>
    </row>
    <row r="116" ht="16.5" customHeight="1" s="95" thickBot="1" thickTop="1">
      <c r="A116" s="97">
        <f>RIGHT(D116:D230,4)</f>
        <v/>
      </c>
      <c r="B116" s="75" t="inlineStr">
        <is>
          <t>Копчености варенокопченые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Top="1">
      <c r="A117" s="97">
        <f>RIGHT(D117:D233,4)</f>
        <v/>
      </c>
      <c r="B117" s="48" t="inlineStr">
        <is>
          <t>СВИНИНА ДЕЛИКАТЕСНАЯ к/в мл/к в/у 0.3кг</t>
        </is>
      </c>
      <c r="C117" s="36" t="inlineStr">
        <is>
          <t>ШТ</t>
        </is>
      </c>
      <c r="D117" s="28" t="n">
        <v>1001082576281</v>
      </c>
      <c r="E117" s="24" t="n"/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40" t="n"/>
    </row>
    <row r="118" ht="16.5" customHeight="1" s="95">
      <c r="A118" s="97">
        <f>RIGHT(D118:D234,4)</f>
        <v/>
      </c>
      <c r="B118" s="48" t="inlineStr">
        <is>
          <t>БАЛЫК И ШЕЙКА с/в с/н мгс 1/90 10 шт</t>
        </is>
      </c>
      <c r="C118" s="36" t="inlineStr">
        <is>
          <t>ШТ</t>
        </is>
      </c>
      <c r="D118" s="28" t="n">
        <v>1001225406223</v>
      </c>
      <c r="E118" s="24" t="n"/>
      <c r="F118" s="23" t="n"/>
      <c r="G118" s="23">
        <f>E118*0.09</f>
        <v/>
      </c>
      <c r="H118" s="99" t="n"/>
      <c r="I118" s="99" t="n"/>
      <c r="J118" s="96" t="n"/>
    </row>
    <row r="119" ht="16.5" customHeight="1" s="95" thickBot="1">
      <c r="A119" s="97">
        <f>RIGHT(D119:D234,4)</f>
        <v/>
      </c>
      <c r="B119" s="48" t="inlineStr">
        <is>
          <t xml:space="preserve">БЕКОН с/к с/н в/у 1/180 10шт. </t>
        </is>
      </c>
      <c r="C119" s="36" t="inlineStr">
        <is>
          <t>ШТ</t>
        </is>
      </c>
      <c r="D119" s="28" t="n">
        <v>1001233296445</v>
      </c>
      <c r="E119" s="24" t="n">
        <v>150</v>
      </c>
      <c r="F119" s="23" t="n"/>
      <c r="G119" s="23">
        <f>E119*0.18</f>
        <v/>
      </c>
      <c r="H119" s="99" t="n"/>
      <c r="I119" s="99" t="n"/>
      <c r="J119" s="96" t="n"/>
    </row>
    <row r="120" ht="16.5" customHeight="1" s="95" thickBot="1" thickTop="1">
      <c r="A120" s="97">
        <f>RIGHT(D120:D235,4)</f>
        <v/>
      </c>
      <c r="B120" s="75" t="inlineStr">
        <is>
          <t>Паштеты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7">
        <f>RIGHT(D121:D238,4)</f>
        <v/>
      </c>
      <c r="B121" s="75" t="inlineStr">
        <is>
          <t>Пельмени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Top="1">
      <c r="A122" s="97">
        <f>RIGHT(D122:D239,4)</f>
        <v/>
      </c>
      <c r="B122" s="48" t="inlineStr">
        <is>
          <t>ОСТАН.ТРАДИЦ. пельм кор.0.5кг зам._120с</t>
        </is>
      </c>
      <c r="C122" s="34" t="inlineStr">
        <is>
          <t>ШТ</t>
        </is>
      </c>
      <c r="D122" s="28" t="n">
        <v>1002112606314</v>
      </c>
      <c r="E122" s="24" t="n"/>
      <c r="F122" s="23" t="n">
        <v>0.5</v>
      </c>
      <c r="G122" s="23">
        <f>E122*0.5</f>
        <v/>
      </c>
      <c r="H122" s="14" t="n">
        <v>8</v>
      </c>
      <c r="I122" s="73" t="n">
        <v>120</v>
      </c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АДЖИКОЙ пл.0.45кг зам. </t>
        </is>
      </c>
      <c r="C123" s="34" t="inlineStr">
        <is>
          <t>ШТ</t>
        </is>
      </c>
      <c r="D123" s="28" t="n">
        <v>1002115036155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>
      <c r="A124" s="97">
        <f>RIGHT(D124:D241,4)</f>
        <v/>
      </c>
      <c r="B124" s="48" t="inlineStr">
        <is>
          <t xml:space="preserve">ПЕЛЬМ.С БЕЛ.ГРИБАМИ пл.0.45кг зам. </t>
        </is>
      </c>
      <c r="C124" s="34" t="inlineStr">
        <is>
          <t>ШТ</t>
        </is>
      </c>
      <c r="D124" s="28" t="n">
        <v>1002115056157</v>
      </c>
      <c r="E124" s="24" t="n"/>
      <c r="F124" s="23" t="n"/>
      <c r="G124" s="23">
        <f>E124*0.45</f>
        <v/>
      </c>
      <c r="H124" s="14" t="n"/>
      <c r="I124" s="73" t="n"/>
      <c r="J124" s="40" t="n"/>
    </row>
    <row r="125" ht="16.5" customHeight="1" s="95" thickBot="1">
      <c r="A125" s="97">
        <f>RIGHT(D125:D240,4)</f>
        <v/>
      </c>
      <c r="B125" s="48" t="inlineStr">
        <is>
          <t>ОСТАН.ТРАДИЦ.пельм пл.0.9кг зам._120с</t>
        </is>
      </c>
      <c r="C125" s="37" t="inlineStr">
        <is>
          <t>ШТ</t>
        </is>
      </c>
      <c r="D125" s="28" t="n">
        <v>1002112606313</v>
      </c>
      <c r="E125" s="24" t="n"/>
      <c r="F125" s="23" t="n">
        <v>0.9</v>
      </c>
      <c r="G125" s="23">
        <f>E125*0.9</f>
        <v/>
      </c>
      <c r="H125" s="14" t="n">
        <v>9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Полуфабрикаты с картофелем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7">
        <f>RIGHT(D127:D242,4)</f>
        <v/>
      </c>
      <c r="B127" s="48" t="inlineStr">
        <is>
          <t>С КАРТОФЕЛЕМ вареники кор.0.5кг зам_120</t>
        </is>
      </c>
      <c r="C127" s="37" t="inlineStr">
        <is>
          <t>ШТ</t>
        </is>
      </c>
      <c r="D127" s="28" t="n">
        <v>1002151784945</v>
      </c>
      <c r="E127" s="24" t="n"/>
      <c r="F127" s="23" t="n">
        <v>0.5</v>
      </c>
      <c r="G127" s="23">
        <f>E127*0.5</f>
        <v/>
      </c>
      <c r="H127" s="14" t="n">
        <v>8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Блины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Format="1" customHeight="1" s="91" thickBot="1" thickTop="1">
      <c r="A129" s="97">
        <f>RIGHT(D129:D244,4)</f>
        <v/>
      </c>
      <c r="B129" s="92" t="inlineStr">
        <is>
          <t>С КУРИЦЕЙ И ГРИБАМИ 1/420 10шт.зам.</t>
        </is>
      </c>
      <c r="C129" s="93" t="inlineStr">
        <is>
          <t>ШТ</t>
        </is>
      </c>
      <c r="D129" s="86" t="n">
        <v>1002133974956</v>
      </c>
      <c r="E129" s="87" t="n"/>
      <c r="F129" s="88" t="n">
        <v>0.42</v>
      </c>
      <c r="G129" s="88">
        <f>E129*0.42</f>
        <v/>
      </c>
      <c r="H129" s="89" t="n">
        <v>4.2</v>
      </c>
      <c r="I129" s="94" t="n">
        <v>120</v>
      </c>
      <c r="J129" s="89" t="n"/>
      <c r="K129" s="90" t="n"/>
    </row>
    <row r="130" ht="16.5" customHeight="1" s="95" thickTop="1">
      <c r="A130" s="97">
        <f>RIGHT(D130:D245,4)</f>
        <v/>
      </c>
      <c r="B130" s="48" t="inlineStr">
        <is>
          <t>БЛИНЧ.С МЯСОМ пл.1/420 10шт.зам.</t>
        </is>
      </c>
      <c r="C130" s="34" t="inlineStr">
        <is>
          <t>ШТ</t>
        </is>
      </c>
      <c r="D130" s="28" t="n">
        <v>1002131151762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>
      <c r="A131" s="97">
        <f>RIGHT(D131:D246,4)</f>
        <v/>
      </c>
      <c r="B131" s="48" t="inlineStr">
        <is>
          <t>БЛИНЧ. С ТВОРОГОМ 1/420 12шт.зам.</t>
        </is>
      </c>
      <c r="C131" s="37" t="inlineStr">
        <is>
          <t>ШТ</t>
        </is>
      </c>
      <c r="D131" s="28" t="n">
        <v>1002131181764</v>
      </c>
      <c r="E131" s="24" t="n"/>
      <c r="F131" s="23" t="n">
        <v>0.42</v>
      </c>
      <c r="G131" s="23">
        <f>E131*0.42</f>
        <v/>
      </c>
      <c r="H131" s="14" t="n">
        <v>4.2</v>
      </c>
      <c r="I131" s="73" t="n">
        <v>120</v>
      </c>
      <c r="J131" s="40" t="n"/>
    </row>
    <row r="132" ht="16.5" customHeight="1" s="95" thickBot="1" thickTop="1">
      <c r="A132" s="97">
        <f>RIGHT(D132:D247,4)</f>
        <v/>
      </c>
      <c r="B132" s="75" t="inlineStr">
        <is>
          <t>Консервы мясные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75" t="inlineStr">
        <is>
          <t>Мясокостные замороженные</t>
        </is>
      </c>
      <c r="C133" s="75" t="n"/>
      <c r="D133" s="75" t="n"/>
      <c r="E133" s="75" t="n"/>
      <c r="F133" s="74" t="n"/>
      <c r="G133" s="75" t="n"/>
      <c r="H133" s="75" t="n"/>
      <c r="I133" s="75" t="n"/>
      <c r="J133" s="76" t="n"/>
    </row>
    <row r="134" ht="16.5" customHeight="1" s="95" thickBot="1" thickTop="1">
      <c r="A134" s="97">
        <f>RIGHT(D134:D249,4)</f>
        <v/>
      </c>
      <c r="B134" s="48" t="inlineStr">
        <is>
          <t xml:space="preserve"> РАГУ СВИНОЕ 1кг 8шт.зам_120с </t>
        </is>
      </c>
      <c r="C134" s="37" t="inlineStr">
        <is>
          <t>ШТ</t>
        </is>
      </c>
      <c r="D134" s="69" t="inlineStr">
        <is>
          <t>1002162156004</t>
        </is>
      </c>
      <c r="E134" s="24" t="n"/>
      <c r="F134" s="23" t="n">
        <v>1</v>
      </c>
      <c r="G134" s="23">
        <f>E134*1</f>
        <v/>
      </c>
      <c r="H134" s="14" t="n">
        <v>8</v>
      </c>
      <c r="I134" s="73" t="n">
        <v>120</v>
      </c>
      <c r="J134" s="40" t="n"/>
    </row>
    <row r="135" ht="15.75" customHeight="1" s="95" thickTop="1">
      <c r="A135" s="97">
        <f>RIGHT(D135:D250,4)</f>
        <v/>
      </c>
      <c r="B135" s="48" t="inlineStr">
        <is>
          <t>ШАШЛЫК ИЗ СВИНИНЫ зам.</t>
        </is>
      </c>
      <c r="C135" s="31" t="inlineStr">
        <is>
          <t>КГ</t>
        </is>
      </c>
      <c r="D135" s="69" t="inlineStr">
        <is>
          <t>1002162215417</t>
        </is>
      </c>
      <c r="E135" s="24" t="n"/>
      <c r="F135" s="23" t="n">
        <v>2</v>
      </c>
      <c r="G135" s="23">
        <f>E135*1</f>
        <v/>
      </c>
      <c r="H135" s="14" t="n">
        <v>6</v>
      </c>
      <c r="I135" s="73" t="n">
        <v>90</v>
      </c>
      <c r="J135" s="40" t="n"/>
    </row>
    <row r="136" ht="15.75" customHeight="1" s="95" thickBot="1">
      <c r="A136" s="97">
        <f>RIGHT(D136:D251,4)</f>
        <v/>
      </c>
      <c r="B136" s="48" t="inlineStr">
        <is>
          <t>РЕБРЫШКИ ОБЫКНОВЕННЫЕ 1кг 12шт.зам.</t>
        </is>
      </c>
      <c r="C136" s="37" t="inlineStr">
        <is>
          <t>ШТ</t>
        </is>
      </c>
      <c r="D136" s="70" t="inlineStr">
        <is>
          <t>1002162166019</t>
        </is>
      </c>
      <c r="E136" s="24" t="n"/>
      <c r="F136" s="23" t="n">
        <v>1</v>
      </c>
      <c r="G136" s="23">
        <f>E136*1</f>
        <v/>
      </c>
      <c r="H136" s="14" t="n">
        <v>12</v>
      </c>
      <c r="I136" s="73" t="n">
        <v>120</v>
      </c>
      <c r="J136" s="40" t="n"/>
    </row>
    <row r="137" ht="16.5" customHeight="1" s="95" thickBot="1" thickTop="1">
      <c r="A137" s="78" t="n"/>
      <c r="B137" s="78" t="inlineStr">
        <is>
          <t>ВСЕГО:</t>
        </is>
      </c>
      <c r="C137" s="16" t="n"/>
      <c r="D137" s="49" t="n"/>
      <c r="E137" s="17">
        <f>SUM(E5:E136)</f>
        <v/>
      </c>
      <c r="F137" s="17">
        <f>SUM(F10:F136)</f>
        <v/>
      </c>
      <c r="G137" s="17">
        <f>SUM(G11:G136)</f>
        <v/>
      </c>
      <c r="H137" s="17">
        <f>SUM(H10:H133)</f>
        <v/>
      </c>
      <c r="I137" s="17" t="n"/>
      <c r="J137" s="17" t="n"/>
    </row>
    <row r="138" ht="15.75" customHeight="1" s="95" thickTop="1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dataValidations disablePrompts="1" count="2">
    <dataValidation sqref="B130" showDropDown="0" showInputMessage="1" showErrorMessage="1" allowBlank="0" type="textLength" operator="lessThanOrEqual">
      <formula1>40</formula1>
    </dataValidation>
    <dataValidation sqref="D134:D13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2024-06-21T12:38:22Z</dcterms:modified>
  <cp:lastModifiedBy>Uaer4</cp:lastModifiedBy>
  <cp:lastPrinted>2023-11-08T08:22:20Z</cp:lastPrinted>
</cp:coreProperties>
</file>