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2"/>
  <sheetViews>
    <sheetView tabSelected="1" zoomScale="87" zoomScaleNormal="87" workbookViewId="0">
      <pane ySplit="9" topLeftCell="A126" activePane="bottomLeft" state="frozen"/>
      <selection pane="bottomLeft" activeCell="G155" sqref="G15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RIGHT(D12:D138,4)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RIGHT(D14:D140,4)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RIGHT(D15:D140,4)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RIGHT(D16:D141,4)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RIGHT(D26:D150,4)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RIGHT(D27:D151,4)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RIGHT(D28:D152,4)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RIGHT(D29:D153,4)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RIGHT(D30:D154,4)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RIGHT(D31:D154,4)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RIGHT(D32:D155,4)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RIGHT(D33:D156,4)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RIGHT(D34:D158,4)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RIGHT(D35:D159,4)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RIGHT(D36:D161,4)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120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RIGHT(D37:D159,4)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RIGHT(D38:D160,4)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RIGHT(D39:D162,4)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RIGHT(D40:D163,4)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40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RIGHT(D41:D162,4)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RIGHT(D42:D163,4)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RIGHT(D43:D164,4)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RIGHT(D44:D165,4)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RIGHT(D45:D170,4)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90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RIGHT(D46:D171,4)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RIGHT(D47:D175,4)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40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RIGHT(D48:D176,4)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RIGHT(D49:D176,4)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RIGHT(D50:D177,4)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60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RIGHT(D51:D178,4)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160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RIGHT(D52:D178,4)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400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RIGHT(D53:D179,4)</f>
        <v/>
      </c>
      <c r="B53" s="46" t="inlineStr">
        <is>
          <t>СЛИВОЧНЫЕ сос ц/о мгс 0.41кг 8шт.</t>
        </is>
      </c>
      <c r="C53" s="34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40" t="n"/>
      <c r="K53" s="83" t="n"/>
    </row>
    <row r="54" ht="16.5" customHeight="1" s="95">
      <c r="A54" s="97">
        <f>RIGHT(D54:D179,4)</f>
        <v/>
      </c>
      <c r="B54" s="46" t="inlineStr">
        <is>
          <t>СЛИВОЧНЫЕ Папа может сос п/о мгс 2*2_45с</t>
        </is>
      </c>
      <c r="C54" s="31" t="inlineStr">
        <is>
          <t>КГ</t>
        </is>
      </c>
      <c r="D54" s="28" t="n">
        <v>1001022465820</v>
      </c>
      <c r="E54" s="24" t="n">
        <v>20</v>
      </c>
      <c r="F54" s="23" t="n"/>
      <c r="G54" s="23">
        <f>E54*1</f>
        <v/>
      </c>
      <c r="H54" s="14" t="n"/>
      <c r="I54" s="14" t="n">
        <v>45</v>
      </c>
      <c r="J54" s="40" t="n"/>
    </row>
    <row r="55" ht="16.5" customHeight="1" s="95">
      <c r="A55" s="97">
        <f>RIGHT(D55:D181,4)</f>
        <v/>
      </c>
      <c r="B55" s="46" t="inlineStr">
        <is>
          <t>СЛИВОЧНЫЕ сос ц/о мгс 1*4</t>
        </is>
      </c>
      <c r="C55" s="31" t="inlineStr">
        <is>
          <t>КГ</t>
        </is>
      </c>
      <c r="D55" s="28" t="n">
        <v>1001020846764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RIGHT(D56:D182,4)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RIGHT(D57:D183,4)</f>
        <v/>
      </c>
      <c r="B57" s="46" t="inlineStr">
        <is>
          <t>МОЛОЧНЫЕ ГОСТ сос ц/о мгс 1*4</t>
        </is>
      </c>
      <c r="C57" s="31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40" t="n"/>
      <c r="K57" s="83" t="n"/>
    </row>
    <row r="58" ht="16.5" customHeight="1" s="95">
      <c r="A58" s="97">
        <f>RIGHT(D58:D183,4)</f>
        <v/>
      </c>
      <c r="B58" s="46" t="inlineStr">
        <is>
          <t>МОЛОЧНЫЕ ТРАДИЦ. сос п/о в/у 1/360 (1+1)</t>
        </is>
      </c>
      <c r="C58" s="34" t="inlineStr">
        <is>
          <t>ШТ</t>
        </is>
      </c>
      <c r="D58" s="28" t="n">
        <v>1001020966144</v>
      </c>
      <c r="E58" s="24" t="n"/>
      <c r="F58" s="23" t="n">
        <v>0.36</v>
      </c>
      <c r="G58" s="23">
        <f>E58*0.36</f>
        <v/>
      </c>
      <c r="H58" s="14" t="n"/>
      <c r="I58" s="14" t="n">
        <v>45</v>
      </c>
      <c r="J58" s="40" t="n"/>
    </row>
    <row r="59" ht="16.5" customHeight="1" s="95">
      <c r="A59" s="97">
        <f>RIGHT(D59:D184,4)</f>
        <v/>
      </c>
      <c r="B59" s="46" t="inlineStr">
        <is>
          <t>РУБЛЕНЫЕ сос ц/о мгс 1*4</t>
        </is>
      </c>
      <c r="C59" s="31" t="inlineStr">
        <is>
          <t>КГ</t>
        </is>
      </c>
      <c r="D59" s="28" t="n">
        <v>1001023696767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 s="95">
      <c r="A60" s="97">
        <f>RIGHT(D60:D184,4)</f>
        <v/>
      </c>
      <c r="B60" s="46" t="inlineStr">
        <is>
          <t>РУБЛЕНЫЕ сос ц/о мгс 0.36кг 6шт.</t>
        </is>
      </c>
      <c r="C60" s="34" t="inlineStr">
        <is>
          <t>ШТ</t>
        </is>
      </c>
      <c r="D60" s="28" t="n">
        <v>1001023696765</v>
      </c>
      <c r="E60" s="24" t="n">
        <v>60</v>
      </c>
      <c r="F60" s="23" t="n"/>
      <c r="G60" s="23">
        <f>E60*0.36</f>
        <v/>
      </c>
      <c r="H60" s="14" t="n"/>
      <c r="I60" s="14" t="n"/>
      <c r="J60" s="40" t="n"/>
    </row>
    <row r="61" ht="16.5" customHeight="1" s="95">
      <c r="A61" s="97">
        <f>RIGHT(D61:D184,4)</f>
        <v/>
      </c>
      <c r="B61" s="46" t="inlineStr">
        <is>
          <t>СОЧНЫЕ ПМ сос п/о мгс 0,41кг 10шт</t>
        </is>
      </c>
      <c r="C61" s="34" t="inlineStr">
        <is>
          <t>ШТ</t>
        </is>
      </c>
      <c r="D61" s="28" t="n">
        <v>1001022376722</v>
      </c>
      <c r="E61" s="24" t="n">
        <v>800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40" t="n"/>
    </row>
    <row r="62" ht="16.5" customHeight="1" s="95">
      <c r="A62" s="97">
        <f>RIGHT(D62:D185,4)</f>
        <v/>
      </c>
      <c r="B62" s="46" t="inlineStr">
        <is>
          <t>СОЧНЫЕ сос п/о мгс 2*2</t>
        </is>
      </c>
      <c r="C62" s="31" t="inlineStr">
        <is>
          <t>КГ</t>
        </is>
      </c>
      <c r="D62" s="28" t="n">
        <v>1001022373812</v>
      </c>
      <c r="E62" s="24" t="n">
        <v>100</v>
      </c>
      <c r="F62" s="23" t="n">
        <v>2.125</v>
      </c>
      <c r="G62" s="23">
        <f>E62*1</f>
        <v/>
      </c>
      <c r="H62" s="14" t="n">
        <v>4.25</v>
      </c>
      <c r="I62" s="14" t="n">
        <v>45</v>
      </c>
      <c r="J62" s="40" t="n"/>
    </row>
    <row r="63" ht="16.5" customFormat="1" customHeight="1" s="15">
      <c r="A63" s="97">
        <f>RIGHT(D63:D186,4)</f>
        <v/>
      </c>
      <c r="B63" s="27" t="inlineStr">
        <is>
          <t>СОЧНЫЕ сос п/о мгс 1*6</t>
        </is>
      </c>
      <c r="C63" s="31" t="inlineStr">
        <is>
          <t>КГ</t>
        </is>
      </c>
      <c r="D63" s="28" t="n">
        <v>1001022376113</v>
      </c>
      <c r="E63" s="24" t="n">
        <v>500</v>
      </c>
      <c r="F63" s="23" t="n">
        <v>1.033333333333333</v>
      </c>
      <c r="G63" s="23">
        <f>E63*1</f>
        <v/>
      </c>
      <c r="H63" s="14" t="n">
        <v>6.200000000000001</v>
      </c>
      <c r="I63" s="14" t="n">
        <v>45</v>
      </c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СОЧНЫЙ ГРИЛЬ ПМ сос п/о мгс 1.5*4_Маяк</t>
        </is>
      </c>
      <c r="C64" s="31" t="inlineStr">
        <is>
          <t>КГ</t>
        </is>
      </c>
      <c r="D64" s="28" t="n">
        <v>1001022246661</v>
      </c>
      <c r="E64" s="24" t="n">
        <v>10</v>
      </c>
      <c r="F64" s="23" t="n"/>
      <c r="G64" s="23">
        <f>E64*1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СОЧНЫЙ ГРИЛЬ ПМ сос п/о мгс 0,41кг 8шт.</t>
        </is>
      </c>
      <c r="C65" s="36" t="inlineStr">
        <is>
          <t>ШТ</t>
        </is>
      </c>
      <c r="D65" s="28" t="n">
        <v>1001022246713</v>
      </c>
      <c r="E65" s="24" t="n">
        <v>240</v>
      </c>
      <c r="F65" s="23" t="n"/>
      <c r="G65" s="23">
        <f>E65*0.41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RIGHT(D66:D189,4)</f>
        <v/>
      </c>
      <c r="B66" s="27" t="inlineStr">
        <is>
          <t>С СЫРОМ Папа может сос ц/о мгс 0.4кг 6шт</t>
        </is>
      </c>
      <c r="C66" s="36" t="inlineStr">
        <is>
          <t>ШТ</t>
        </is>
      </c>
      <c r="D66" s="28" t="n">
        <v>1001025176475</v>
      </c>
      <c r="E66" s="24" t="n">
        <v>30</v>
      </c>
      <c r="F66" s="23" t="n"/>
      <c r="G66" s="23">
        <f>E66*0.4</f>
        <v/>
      </c>
      <c r="H66" s="14" t="n"/>
      <c r="I66" s="14" t="n"/>
      <c r="J66" s="40" t="n"/>
      <c r="K66" s="83" t="n"/>
    </row>
    <row r="67" ht="16.5" customFormat="1" customHeight="1" s="15">
      <c r="A67" s="97">
        <f>RIGHT(D67:D190,4)</f>
        <v/>
      </c>
      <c r="B67" s="27" t="inlineStr">
        <is>
          <t>ХОТ-ДОГ Папа может сос п/о мгс 0.35кг</t>
        </is>
      </c>
      <c r="C67" s="36" t="inlineStr">
        <is>
          <t>ШТ</t>
        </is>
      </c>
      <c r="D67" s="28" t="n">
        <v>1001025166776</v>
      </c>
      <c r="E67" s="24" t="n">
        <v>40</v>
      </c>
      <c r="F67" s="23" t="n"/>
      <c r="G67" s="23">
        <f>E67*0.35</f>
        <v/>
      </c>
      <c r="H67" s="14" t="n"/>
      <c r="I67" s="14" t="n"/>
      <c r="J67" s="40" t="n"/>
      <c r="K67" s="83" t="n"/>
    </row>
    <row r="68" ht="16.5" customHeight="1" s="95" thickBot="1">
      <c r="A68" s="97">
        <f>RIGHT(D68:D191,4)</f>
        <v/>
      </c>
      <c r="B68" s="47" t="inlineStr">
        <is>
          <t>ФИЛЕЙНЫЕ сос ц/о в/у 1/270 12шт_45с</t>
        </is>
      </c>
      <c r="C68" s="36" t="inlineStr">
        <is>
          <t>ШТ</t>
        </is>
      </c>
      <c r="D68" s="28" t="n">
        <v>1001022556297</v>
      </c>
      <c r="E68" s="24" t="n">
        <v>300</v>
      </c>
      <c r="F68" s="23" t="n"/>
      <c r="G68" s="23">
        <f>E68*0.27</f>
        <v/>
      </c>
      <c r="H68" s="14" t="n">
        <v>3.24</v>
      </c>
      <c r="I68" s="14" t="n">
        <v>45</v>
      </c>
      <c r="J68" s="40" t="n"/>
    </row>
    <row r="69" ht="16.5" customHeight="1" s="95" thickBot="1" thickTop="1">
      <c r="A69" s="97">
        <f>RIGHT(D69:D184,4)</f>
        <v/>
      </c>
      <c r="B69" s="75" t="inlineStr">
        <is>
          <t>Сардельки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7">
        <f>RIGHT(D70:D185,4)</f>
        <v/>
      </c>
      <c r="B70" s="47" t="inlineStr">
        <is>
          <t>СЫТНЫЕ Папа может сар б/о мгс 1*3 СНГ</t>
        </is>
      </c>
      <c r="C70" s="31" t="inlineStr">
        <is>
          <t>КГ</t>
        </is>
      </c>
      <c r="D70" s="28" t="n">
        <v>1001034063297</v>
      </c>
      <c r="E70" s="24" t="n">
        <v>30</v>
      </c>
      <c r="F70" s="23" t="n">
        <v>1.013333333333333</v>
      </c>
      <c r="G70" s="23">
        <f>E70*1</f>
        <v/>
      </c>
      <c r="H70" s="14" t="n">
        <v>3.04</v>
      </c>
      <c r="I70" s="14" t="n">
        <v>30</v>
      </c>
      <c r="J70" s="40" t="n"/>
    </row>
    <row r="71" ht="16.5" customHeight="1" s="95">
      <c r="A71" s="97">
        <f>RIGHT(D71:D188,4)</f>
        <v/>
      </c>
      <c r="B71" s="47" t="inlineStr">
        <is>
          <t>ШПИКАЧКИ СОЧНЫЕ ПМ сар б/о мгс 0.4кг_45с</t>
        </is>
      </c>
      <c r="C71" s="34" t="inlineStr">
        <is>
          <t>ШТ</t>
        </is>
      </c>
      <c r="D71" s="28" t="n">
        <v>1001031076528</v>
      </c>
      <c r="E71" s="24" t="n">
        <v>40</v>
      </c>
      <c r="F71" s="23" t="n"/>
      <c r="G71" s="23">
        <f>E71*0.4</f>
        <v/>
      </c>
      <c r="H71" s="14" t="n"/>
      <c r="I71" s="14" t="n"/>
      <c r="J71" s="40" t="n"/>
    </row>
    <row r="72" ht="16.5" customHeight="1" s="95" thickBot="1">
      <c r="A72" s="97">
        <f>RIGHT(D72:D190,4)</f>
        <v/>
      </c>
      <c r="B72" s="47" t="inlineStr">
        <is>
          <t>ШПИКАЧКИ СОЧНЫЕ ПМ САР Б/О МГС 1*3 45с</t>
        </is>
      </c>
      <c r="C72" s="31" t="inlineStr">
        <is>
          <t>КГ</t>
        </is>
      </c>
      <c r="D72" s="28" t="n">
        <v>1001031076527</v>
      </c>
      <c r="E72" s="24" t="n">
        <v>40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40" t="n"/>
    </row>
    <row r="73" ht="16.5" customHeight="1" s="95" thickBot="1" thickTop="1">
      <c r="A73" s="97">
        <f>RIGHT(D73:D191,4)</f>
        <v/>
      </c>
      <c r="B73" s="75" t="inlineStr">
        <is>
          <t>Полукопченые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7">
        <f>RIGHT(D74:D192,4)</f>
        <v/>
      </c>
      <c r="B74" s="27" t="inlineStr">
        <is>
          <t>БОЯNСКАЯ Папа может п/к в/у 0.28кг 8шт.</t>
        </is>
      </c>
      <c r="C74" s="34" t="inlineStr">
        <is>
          <t>ШТ</t>
        </is>
      </c>
      <c r="D74" s="28" t="n">
        <v>1001302276666</v>
      </c>
      <c r="E74" s="24" t="n">
        <v>80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>
      <c r="A75" s="97">
        <f>RIGHT(D75:D193,4)</f>
        <v/>
      </c>
      <c r="B75" s="27" t="inlineStr">
        <is>
          <t>ВЕНСКАЯ САЛЯМИ п/к в/у 0.33кг 8шт.</t>
        </is>
      </c>
      <c r="C75" s="34" t="inlineStr">
        <is>
          <t>ШТ</t>
        </is>
      </c>
      <c r="D75" s="28" t="n">
        <v>1001300516785</v>
      </c>
      <c r="E75" s="24" t="n">
        <v>40</v>
      </c>
      <c r="F75" s="23" t="n"/>
      <c r="G75" s="23">
        <f>E75*0.33</f>
        <v/>
      </c>
      <c r="H75" s="14" t="n"/>
      <c r="I75" s="14" t="n"/>
      <c r="J75" s="40" t="n"/>
    </row>
    <row r="76" ht="16.5" customHeight="1" s="95">
      <c r="A76" s="97">
        <f>RIGHT(D76:D193,4)</f>
        <v/>
      </c>
      <c r="B76" s="27" t="inlineStr">
        <is>
          <t>САЛЯМИ Папа может п/к в/у 0.28кг 8шт.</t>
        </is>
      </c>
      <c r="C76" s="34" t="inlineStr">
        <is>
          <t>ШТ</t>
        </is>
      </c>
      <c r="D76" s="28" t="n">
        <v>1001303106773</v>
      </c>
      <c r="E76" s="24" t="n">
        <v>40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5" thickBot="1">
      <c r="A77" s="97">
        <f>RIGHT(D77:D194,4)</f>
        <v/>
      </c>
      <c r="B77" s="27" t="inlineStr">
        <is>
          <t>САЛЯМИ ФИНСКАЯ п/к в/у</t>
        </is>
      </c>
      <c r="C77" s="31" t="inlineStr">
        <is>
          <t>КГ</t>
        </is>
      </c>
      <c r="D77" s="28" t="n">
        <v>1001043094342</v>
      </c>
      <c r="E77" s="24" t="n"/>
      <c r="F77" s="23" t="n">
        <v>0.61875</v>
      </c>
      <c r="G77" s="23">
        <f>E77*1</f>
        <v/>
      </c>
      <c r="H77" s="14" t="n">
        <v>4.95</v>
      </c>
      <c r="I77" s="14" t="n">
        <v>45</v>
      </c>
      <c r="J77" s="40" t="n"/>
    </row>
    <row r="78" ht="16.5" customHeight="1" s="95" thickBot="1" thickTop="1">
      <c r="A78" s="97">
        <f>RIGHT(D78:D196,4)</f>
        <v/>
      </c>
      <c r="B78" s="75" t="inlineStr">
        <is>
          <t>Варенокопченые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s="95" thickTop="1">
      <c r="A79" s="97">
        <f>RIGHT(D79:D197,4)</f>
        <v/>
      </c>
      <c r="B79" s="27" t="inlineStr">
        <is>
          <t>СЕРВЕЛАТ ЗЕРНИСТЫЙ ПМ в/к в/у срез 1/350</t>
        </is>
      </c>
      <c r="C79" s="34" t="inlineStr">
        <is>
          <t>ШТ</t>
        </is>
      </c>
      <c r="D79" s="28" t="n">
        <v>1001300386683</v>
      </c>
      <c r="E79" s="24" t="n">
        <v>240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5">
      <c r="A80" s="97">
        <f>RIGHT(D80:D199,4)</f>
        <v/>
      </c>
      <c r="B80" s="27" t="inlineStr">
        <is>
          <t>БАЛЫКОВАЯ в/к в/у 0.33кг 8шт.</t>
        </is>
      </c>
      <c r="C80" s="34" t="inlineStr">
        <is>
          <t>ШТ</t>
        </is>
      </c>
      <c r="D80" s="28" t="n">
        <v>1001303636793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RIGHT(D81:D200,4)</f>
        <v/>
      </c>
      <c r="B81" s="27" t="inlineStr">
        <is>
          <t>ОСТАНКИНСКАЯ в/к в/у 0.33кг 8шт.</t>
        </is>
      </c>
      <c r="C81" s="34" t="inlineStr">
        <is>
          <t>ШТ</t>
        </is>
      </c>
      <c r="D81" s="28" t="n">
        <v>1001302596795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RIGHT(D82:D200,4)</f>
        <v/>
      </c>
      <c r="B82" s="27" t="inlineStr">
        <is>
          <t>СЕРВЕЛАТ ЕВРОПЕЙСКИЙ в/к в/у 0,33кг 8шт.</t>
        </is>
      </c>
      <c r="C82" s="34" t="inlineStr">
        <is>
          <t>ШТ</t>
        </is>
      </c>
      <c r="D82" s="28" t="n">
        <v>1001300366807</v>
      </c>
      <c r="E82" s="24" t="n">
        <v>40</v>
      </c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RIGHT(D83:D200,4)</f>
        <v/>
      </c>
      <c r="B83" s="27" t="inlineStr">
        <is>
          <t>СЕРВЕЛАТ КАРЕЛЬСКИЙ ПМ в/к в/у 0.28кг</t>
        </is>
      </c>
      <c r="C83" s="34" t="inlineStr">
        <is>
          <t>ШТ</t>
        </is>
      </c>
      <c r="D83" s="28" t="n">
        <v>1001304506684</v>
      </c>
      <c r="E83" s="24" t="n">
        <v>400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5">
      <c r="A84" s="97">
        <f>RIGHT(D84:D201,4)</f>
        <v/>
      </c>
      <c r="B84" s="27" t="inlineStr">
        <is>
          <t>СЕРВЕЛАТ КАРЕЛЬСКИЙ СН в/к в/у 0.28к</t>
        </is>
      </c>
      <c r="C84" s="34" t="inlineStr">
        <is>
          <t>ШТ</t>
        </is>
      </c>
      <c r="D84" s="28" t="n">
        <v>1001304506562</v>
      </c>
      <c r="E84" s="24" t="n"/>
      <c r="F84" s="23" t="n"/>
      <c r="G84" s="23">
        <f>E84*0.28</f>
        <v/>
      </c>
      <c r="H84" s="14" t="n"/>
      <c r="I84" s="14" t="n"/>
      <c r="J84" s="40" t="n"/>
    </row>
    <row r="85" ht="16.5" customHeight="1" s="95">
      <c r="A85" s="97">
        <f>RIGHT(D85:D202,4)</f>
        <v/>
      </c>
      <c r="B85" s="27" t="inlineStr">
        <is>
          <t>СЕРВЕЛАТ КРЕМЛЕВСКИЙ в/к в/у 0.33кг 8шт.</t>
        </is>
      </c>
      <c r="C85" s="34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40" t="n"/>
    </row>
    <row r="86" ht="16.5" customHeight="1" s="95">
      <c r="A86" s="97">
        <f>RIGHT(D86:D202,4)</f>
        <v/>
      </c>
      <c r="B86" s="27" t="inlineStr">
        <is>
          <t>СЕРВЕЛАТ ОРЕХОВЫЙ СН в/к п/о 0,35кг 8шт</t>
        </is>
      </c>
      <c r="C86" s="34" t="inlineStr">
        <is>
          <t>ШТ</t>
        </is>
      </c>
      <c r="D86" s="28" t="n">
        <v>1001305196215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6.5" customHeight="1" s="95">
      <c r="A87" s="97">
        <f>RIGHT(D87:D203,4)</f>
        <v/>
      </c>
      <c r="B87" s="65" t="inlineStr">
        <is>
          <t>СЕРВЕЛАТ ОХОТНИЧИЙ в/к в/у срез 0.35кг</t>
        </is>
      </c>
      <c r="C87" s="34" t="inlineStr">
        <is>
          <t>ШТ</t>
        </is>
      </c>
      <c r="D87" s="28" t="n">
        <v>1001303986689</v>
      </c>
      <c r="E87" s="24" t="n"/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5">
      <c r="A88" s="97">
        <f>RIGHT(D88:D204,4)</f>
        <v/>
      </c>
      <c r="B88" s="65" t="inlineStr">
        <is>
          <t>СЕРВЕЛАТ ПРЕМИУМ в/к в/у 0.33кг 8шт.</t>
        </is>
      </c>
      <c r="C88" s="34" t="inlineStr">
        <is>
          <t>ШТ</t>
        </is>
      </c>
      <c r="D88" s="28" t="n">
        <v>1001304096791</v>
      </c>
      <c r="E88" s="24" t="n"/>
      <c r="F88" s="23" t="n"/>
      <c r="G88" s="23">
        <f>E88*0.33</f>
        <v/>
      </c>
      <c r="H88" s="14" t="n"/>
      <c r="I88" s="14" t="n"/>
      <c r="J88" s="40" t="n"/>
    </row>
    <row r="89" ht="16.5" customHeight="1" s="95">
      <c r="A89" s="97">
        <f>RIGHT(D89:D204,4)</f>
        <v/>
      </c>
      <c r="B89" s="65" t="inlineStr">
        <is>
          <t>СЕРВЕЛАТ ФИНСКИЙ СН в/к в/у</t>
        </is>
      </c>
      <c r="C89" s="31" t="inlineStr">
        <is>
          <t>КГ</t>
        </is>
      </c>
      <c r="D89" s="28" t="n">
        <v>1001301876212</v>
      </c>
      <c r="E89" s="24" t="n"/>
      <c r="F89" s="23" t="n">
        <v>0.68</v>
      </c>
      <c r="G89" s="23">
        <f>E89*1</f>
        <v/>
      </c>
      <c r="H89" s="14" t="n"/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СЕРВЕЛАТ ОХОТНИЧИЙ в/к в/у</t>
        </is>
      </c>
      <c r="C90" s="31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40" t="n"/>
    </row>
    <row r="91" ht="16.5" customHeight="1" s="95">
      <c r="A91" s="97">
        <f>RIGHT(D91:D206,4)</f>
        <v/>
      </c>
      <c r="B91" s="65" t="inlineStr">
        <is>
          <t>СЕРВЕЛАТ ПРИМА в/к в/у 0.28кг 8шт.</t>
        </is>
      </c>
      <c r="C91" s="34" t="inlineStr">
        <is>
          <t>ШТ</t>
        </is>
      </c>
      <c r="D91" s="28" t="n">
        <v>1001303056692</v>
      </c>
      <c r="E91" s="24" t="n">
        <v>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40" t="n"/>
    </row>
    <row r="92" ht="16.5" customHeight="1" s="95">
      <c r="A92" s="97">
        <f>RIGHT(D92:D207,4)</f>
        <v/>
      </c>
      <c r="B92" s="65" t="inlineStr">
        <is>
          <t>МРАМОРНАЯ И БАЛЫКОВАЯ в/к с/н мгс 1/90</t>
        </is>
      </c>
      <c r="C92" s="34" t="inlineStr">
        <is>
          <t>ШТ</t>
        </is>
      </c>
      <c r="D92" s="28" t="n">
        <v>1001215576586</v>
      </c>
      <c r="E92" s="24" t="n">
        <v>50</v>
      </c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RIGHT(D93:D205,4)</f>
        <v/>
      </c>
      <c r="B93" s="65" t="inlineStr">
        <is>
          <t>МЯСНОЕ АССОРТИ к/з с/н мгс 1/90 10шт.</t>
        </is>
      </c>
      <c r="C93" s="34" t="inlineStr">
        <is>
          <t>ШТ</t>
        </is>
      </c>
      <c r="D93" s="28" t="n">
        <v>1001225416228</v>
      </c>
      <c r="E93" s="24" t="n">
        <v>50</v>
      </c>
      <c r="F93" s="23" t="n"/>
      <c r="G93" s="23">
        <f>E93*0.09</f>
        <v/>
      </c>
      <c r="H93" s="14" t="n"/>
      <c r="I93" s="14" t="n"/>
      <c r="J93" s="40" t="n"/>
    </row>
    <row r="94" ht="16.5" customHeight="1" s="95">
      <c r="A94" s="97">
        <f>RIGHT(D94:D205,4)</f>
        <v/>
      </c>
      <c r="B94" s="27" t="inlineStr">
        <is>
          <t>СЕРВЕЛАТ ФИНСКИЙ в/к в/у_45с</t>
        </is>
      </c>
      <c r="C94" s="31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40" t="n"/>
    </row>
    <row r="95" ht="16.5" customHeight="1" s="95">
      <c r="A95" s="97">
        <f>RIGHT(D95:D206,4)</f>
        <v/>
      </c>
      <c r="B95" s="27" t="inlineStr">
        <is>
          <t>СЕРВЕЛАТ ФИНСКИЙ СН в/к п/о 0.35кг 8шт</t>
        </is>
      </c>
      <c r="C95" s="34" t="inlineStr">
        <is>
          <t>ШТ</t>
        </is>
      </c>
      <c r="D95" s="28" t="n">
        <v>1001301876213</v>
      </c>
      <c r="E95" s="24" t="n"/>
      <c r="F95" s="23" t="n"/>
      <c r="G95" s="23">
        <f>E95*0.35</f>
        <v/>
      </c>
      <c r="H95" s="14" t="n"/>
      <c r="I95" s="14" t="n"/>
      <c r="J95" s="40" t="n"/>
    </row>
    <row r="96" ht="15.75" customHeight="1" s="95" thickBot="1">
      <c r="A96" s="97">
        <f>RIGHT(D96:D207,4)</f>
        <v/>
      </c>
      <c r="B96" s="27" t="inlineStr">
        <is>
          <t>СЕРВЕЛАТ ФИНСКИЙ в/к в/у срез 0.35кг_45c</t>
        </is>
      </c>
      <c r="C96" s="37" t="inlineStr">
        <is>
          <t>ШТ</t>
        </is>
      </c>
      <c r="D96" s="28" t="n">
        <v>1001301876697</v>
      </c>
      <c r="E96" s="24" t="n">
        <v>600</v>
      </c>
      <c r="F96" s="23" t="n">
        <v>0.35</v>
      </c>
      <c r="G96" s="23">
        <f>E96*0.35</f>
        <v/>
      </c>
      <c r="H96" s="14" t="n">
        <v>2.8</v>
      </c>
      <c r="I96" s="14" t="n">
        <v>45</v>
      </c>
      <c r="J96" s="40" t="n"/>
    </row>
    <row r="97" ht="16.5" customHeight="1" s="95" thickBot="1" thickTop="1">
      <c r="A97" s="97">
        <f>RIGHT(D97:D208,4)</f>
        <v/>
      </c>
      <c r="B97" s="75" t="inlineStr">
        <is>
          <t>Сырокопченые колбасы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95" thickTop="1">
      <c r="A98" s="97">
        <f>RIGHT(D98:D209,4)</f>
        <v/>
      </c>
      <c r="B98" s="27" t="inlineStr">
        <is>
          <t>АРОМАТНАЯ Папа может с/к в/у 1/250 8шт.</t>
        </is>
      </c>
      <c r="C98" s="34" t="inlineStr">
        <is>
          <t>ШТ</t>
        </is>
      </c>
      <c r="D98" s="28" t="n">
        <v>1001061975706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7">
        <f>RIGHT(D99:D210,4)</f>
        <v/>
      </c>
      <c r="B99" s="27" t="inlineStr">
        <is>
          <t>АРОМАТНАЯ с/к с/н в/у 1/100*8_60с</t>
        </is>
      </c>
      <c r="C99" s="34" t="inlineStr">
        <is>
          <t>ШТ</t>
        </is>
      </c>
      <c r="D99" s="28" t="n">
        <v>1001201976454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5">
      <c r="A100" s="97">
        <f>RIGHT(D100:D211,4)</f>
        <v/>
      </c>
      <c r="B100" s="27" t="inlineStr">
        <is>
          <t xml:space="preserve"> ИТАЛЬЯНСКОЕ АССОРТИ с/в с/н мгс 1/90</t>
        </is>
      </c>
      <c r="C100" s="34" t="inlineStr">
        <is>
          <t>ШТ</t>
        </is>
      </c>
      <c r="D100" s="28" t="n">
        <v>1001205386222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7">
        <f>RIGHT(D101:D212,4)</f>
        <v/>
      </c>
      <c r="B101" s="27" t="inlineStr">
        <is>
          <t>ОХОТНИЧЬЯ Папа может с/к в/у 1/220 8шт.</t>
        </is>
      </c>
      <c r="C101" s="34" t="inlineStr">
        <is>
          <t>ШТ</t>
        </is>
      </c>
      <c r="D101" s="28" t="n">
        <v>1001060755931</v>
      </c>
      <c r="E101" s="24" t="n">
        <v>120</v>
      </c>
      <c r="F101" s="23" t="n">
        <v>0.22</v>
      </c>
      <c r="G101" s="23">
        <f>E101*0.22</f>
        <v/>
      </c>
      <c r="H101" s="14" t="n">
        <v>1.76</v>
      </c>
      <c r="I101" s="14" t="n">
        <v>120</v>
      </c>
      <c r="J101" s="40" t="n"/>
    </row>
    <row r="102" ht="16.5" customHeight="1" s="95">
      <c r="A102" s="97">
        <f>RIGHT(D102:D214,4)</f>
        <v/>
      </c>
      <c r="B102" s="27" t="inlineStr">
        <is>
          <t>ПОСОЛЬСКАЯ Папа может с/к в/у</t>
        </is>
      </c>
      <c r="C102" s="31" t="inlineStr">
        <is>
          <t>КГ</t>
        </is>
      </c>
      <c r="D102" s="28" t="n">
        <v>1001063145708</v>
      </c>
      <c r="E102" s="24" t="n"/>
      <c r="F102" s="23" t="n">
        <v>0.5125</v>
      </c>
      <c r="G102" s="23">
        <f>E102*1</f>
        <v/>
      </c>
      <c r="H102" s="14" t="n">
        <v>4.1</v>
      </c>
      <c r="I102" s="14" t="n">
        <v>120</v>
      </c>
      <c r="J102" s="40" t="n"/>
    </row>
    <row r="103" ht="16.5" customHeight="1" s="95">
      <c r="A103" s="97">
        <f>RIGHT(D103:D215,4)</f>
        <v/>
      </c>
      <c r="B103" s="27" t="inlineStr">
        <is>
          <t>ПОСОЛЬСКАЯ с/к с/н в/у 1/100 10шт.</t>
        </is>
      </c>
      <c r="C103" s="34" t="inlineStr">
        <is>
          <t>ШТ</t>
        </is>
      </c>
      <c r="D103" s="28" t="n">
        <v>1001203146555</v>
      </c>
      <c r="E103" s="24" t="n">
        <v>100</v>
      </c>
      <c r="F103" s="23" t="n"/>
      <c r="G103" s="23">
        <f>E103*0.1</f>
        <v/>
      </c>
      <c r="H103" s="14" t="n"/>
      <c r="I103" s="14" t="n"/>
      <c r="J103" s="40" t="n"/>
    </row>
    <row r="104" ht="16.5" customHeight="1" s="95">
      <c r="A104" s="97">
        <f>RIGHT(D104:D219,4)</f>
        <v/>
      </c>
      <c r="B104" s="27" t="inlineStr">
        <is>
          <t>САЛЯМИ ИТАЛЬЯНСКАЯ с/к в/у 1/250*8_120c</t>
        </is>
      </c>
      <c r="C104" s="34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40" t="n"/>
    </row>
    <row r="105" ht="16.5" customHeight="1" s="95">
      <c r="A105" s="97">
        <f>RIGHT(D105:D220,4)</f>
        <v/>
      </c>
      <c r="B105" s="27" t="inlineStr">
        <is>
          <t>САЛЯМИ МЕЛКОЗЕРНЕНАЯ с/к в/у 1/120_60с</t>
        </is>
      </c>
      <c r="C105" s="34" t="inlineStr">
        <is>
          <t>ШТ</t>
        </is>
      </c>
      <c r="D105" s="28" t="n">
        <v>1001193115682</v>
      </c>
      <c r="E105" s="24" t="n"/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40" t="n"/>
    </row>
    <row r="106" ht="16.5" customHeight="1" s="95">
      <c r="A106" s="97">
        <f>RIGHT(D106:D223,4)</f>
        <v/>
      </c>
      <c r="B106" s="27" t="inlineStr">
        <is>
          <t>ЭКСТРА Папа может с/к в/у_Л</t>
        </is>
      </c>
      <c r="C106" s="31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40" t="n"/>
    </row>
    <row r="107" ht="16.5" customHeight="1" s="95">
      <c r="A107" s="97">
        <f>RIGHT(D107:D224,4)</f>
        <v/>
      </c>
      <c r="B107" s="27" t="inlineStr">
        <is>
          <t>ЭКСТРА Папа может с/к в/у 1/250 8шт.</t>
        </is>
      </c>
      <c r="C107" s="34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40" t="n"/>
    </row>
    <row r="108" ht="16.5" customHeight="1" s="95" thickBot="1">
      <c r="A108" s="97">
        <f>RIGHT(D108:D225,4)</f>
        <v/>
      </c>
      <c r="B108" s="27" t="inlineStr">
        <is>
          <t>ЭКСТРА Папа может с/к с/н в/у 1/100_60с</t>
        </is>
      </c>
      <c r="C108" s="34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40" t="n"/>
    </row>
    <row r="109" ht="16.5" customHeight="1" s="95" thickBot="1" thickTop="1">
      <c r="A109" s="97">
        <f>RIGHT(D109:D226,4)</f>
        <v/>
      </c>
      <c r="B109" s="75" t="inlineStr">
        <is>
          <t>Ветчины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7">
        <f>RIGHT(D110:D227,4)</f>
        <v/>
      </c>
      <c r="B110" s="29" t="inlineStr">
        <is>
          <t>ВЕТЧ.ЛЮБИТЕЛЬСКАЯ п/о</t>
        </is>
      </c>
      <c r="C110" s="33" t="inlineStr">
        <is>
          <t>КГ</t>
        </is>
      </c>
      <c r="D110" s="30" t="n">
        <v>1001092446756</v>
      </c>
      <c r="E110" s="24" t="n"/>
      <c r="F110" s="23" t="n">
        <v>1.525</v>
      </c>
      <c r="G110" s="23">
        <f>E110*1</f>
        <v/>
      </c>
      <c r="H110" s="14" t="n">
        <v>6.1</v>
      </c>
      <c r="I110" s="14" t="n">
        <v>60</v>
      </c>
      <c r="J110" s="40" t="n"/>
    </row>
    <row r="111" ht="16.5" customHeight="1" s="95">
      <c r="A111" s="97">
        <f>RIGHT(D111:D228,4)</f>
        <v/>
      </c>
      <c r="B111" s="29" t="inlineStr">
        <is>
          <t>ВЕТЧ.ЛЮБИТЕЛЬСКАЯ п/о 0.4кг</t>
        </is>
      </c>
      <c r="C111" s="38" t="inlineStr">
        <is>
          <t>ШТ</t>
        </is>
      </c>
      <c r="D111" s="81" t="n">
        <v>1001092444611</v>
      </c>
      <c r="E111" s="24" t="n"/>
      <c r="F111" s="23" t="n"/>
      <c r="G111" s="23">
        <f>E111*0.4</f>
        <v/>
      </c>
      <c r="H111" s="14" t="n"/>
      <c r="I111" s="14" t="n"/>
      <c r="J111" s="40" t="n"/>
    </row>
    <row r="112" ht="16.5" customHeight="1" s="95">
      <c r="A112" s="97">
        <f>RIGHT(D112:D229,4)</f>
        <v/>
      </c>
      <c r="B112" s="29" t="inlineStr">
        <is>
          <t>ВЕТЧ.КЛАССИЧЕСКАЯ СН п/о 0.8кг 4шт.</t>
        </is>
      </c>
      <c r="C112" s="38" t="inlineStr">
        <is>
          <t>ШТ</t>
        </is>
      </c>
      <c r="D112" s="81" t="n">
        <v>1001093956645</v>
      </c>
      <c r="E112" s="24" t="n"/>
      <c r="F112" s="23" t="n"/>
      <c r="G112" s="23">
        <f>E112*0.8</f>
        <v/>
      </c>
      <c r="H112" s="14" t="n"/>
      <c r="I112" s="14" t="n"/>
      <c r="J112" s="40" t="n"/>
    </row>
    <row r="113" ht="16.5" customHeight="1" s="95">
      <c r="A113" s="97">
        <f>RIGHT(D113:D230,4)</f>
        <v/>
      </c>
      <c r="B113" s="29" t="inlineStr">
        <is>
          <t xml:space="preserve">ВЕТЧ.МРАМОРНАЯ в/у_45с </t>
        </is>
      </c>
      <c r="C113" s="33" t="inlineStr">
        <is>
          <t>КГ</t>
        </is>
      </c>
      <c r="D113" s="81" t="n">
        <v>1001092436470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>
      <c r="A114" s="97">
        <f>RIGHT(D114:D230,4)</f>
        <v/>
      </c>
      <c r="B114" s="29" t="inlineStr">
        <is>
          <t>ВЕТЧ.ФИРМЕННАЯ С ИНДЕЙКОЙ п/о</t>
        </is>
      </c>
      <c r="C114" s="33" t="inlineStr">
        <is>
          <t>КГ</t>
        </is>
      </c>
      <c r="D114" s="81" t="n">
        <v>1001094966025</v>
      </c>
      <c r="E114" s="24" t="n"/>
      <c r="F114" s="23" t="n"/>
      <c r="G114" s="23">
        <f>E114*1</f>
        <v/>
      </c>
      <c r="H114" s="14" t="n"/>
      <c r="I114" s="14" t="n"/>
      <c r="J114" s="40" t="n"/>
    </row>
    <row r="115" ht="16.5" customHeight="1" s="95">
      <c r="A115" s="97">
        <f>RIGHT(D115:D231,4)</f>
        <v/>
      </c>
      <c r="B115" s="29" t="inlineStr">
        <is>
          <t>ВЕТЧ.НЕЖНАЯ Коровино п/о</t>
        </is>
      </c>
      <c r="C115" s="33" t="inlineStr">
        <is>
          <t>КГ</t>
        </is>
      </c>
      <c r="D115" s="81" t="n">
        <v>1001095716865</v>
      </c>
      <c r="E115" s="24" t="n">
        <v>50</v>
      </c>
      <c r="F115" s="23" t="n"/>
      <c r="G115" s="23">
        <f>E115*1</f>
        <v/>
      </c>
      <c r="H115" s="14" t="n"/>
      <c r="I115" s="14" t="n"/>
      <c r="J115" s="40" t="n"/>
      <c r="K115" s="83" t="n"/>
    </row>
    <row r="116" ht="16.5" customHeight="1" s="95" thickBot="1">
      <c r="A116" s="97">
        <f>RIGHT(D116:D228,4)</f>
        <v/>
      </c>
      <c r="B116" s="27" t="inlineStr">
        <is>
          <t>ВЕТЧ.МЯСНАЯ Папа может п/о 0.4кг 8шт.</t>
        </is>
      </c>
      <c r="C116" s="38" t="inlineStr">
        <is>
          <t>ШТ</t>
        </is>
      </c>
      <c r="D116" s="52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40" t="n"/>
    </row>
    <row r="117" ht="16.5" customHeight="1" s="95" thickBot="1" thickTop="1">
      <c r="A117" s="97">
        <f>RIGHT(D117:D231,4)</f>
        <v/>
      </c>
      <c r="B117" s="75" t="inlineStr">
        <is>
          <t>Копчености варенокопченые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5" thickTop="1">
      <c r="A118" s="97">
        <f>RIGHT(D118:D234,4)</f>
        <v/>
      </c>
      <c r="B118" s="48" t="inlineStr">
        <is>
          <t>СВИНИНА ДЕЛИКАТЕСНАЯ к/в мл/к в/у 0.3кг</t>
        </is>
      </c>
      <c r="C118" s="36" t="inlineStr">
        <is>
          <t>ШТ</t>
        </is>
      </c>
      <c r="D118" s="28" t="n">
        <v>1001082576281</v>
      </c>
      <c r="E118" s="24" t="n">
        <v>120</v>
      </c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40" t="n"/>
    </row>
    <row r="119" ht="16.5" customHeight="1" s="95">
      <c r="A119" s="97">
        <f>RIGHT(D119:D235,4)</f>
        <v/>
      </c>
      <c r="B119" s="48" t="inlineStr">
        <is>
          <t>БАЛЫК И ШЕЙКА с/в с/н мгс 1/90 10 шт</t>
        </is>
      </c>
      <c r="C119" s="36" t="inlineStr">
        <is>
          <t>ШТ</t>
        </is>
      </c>
      <c r="D119" s="28" t="n">
        <v>1001225406223</v>
      </c>
      <c r="E119" s="24" t="n"/>
      <c r="F119" s="23" t="n"/>
      <c r="G119" s="23">
        <f>E119*0.09</f>
        <v/>
      </c>
      <c r="H119" s="99" t="n"/>
      <c r="I119" s="99" t="n"/>
      <c r="J119" s="96" t="n"/>
    </row>
    <row r="120" ht="16.5" customHeight="1" s="95" thickBot="1">
      <c r="A120" s="97">
        <f>RIGHT(D120:D235,4)</f>
        <v/>
      </c>
      <c r="B120" s="48" t="inlineStr">
        <is>
          <t xml:space="preserve">БЕКОН с/к с/н в/у 1/180 10шт. </t>
        </is>
      </c>
      <c r="C120" s="36" t="inlineStr">
        <is>
          <t>ШТ</t>
        </is>
      </c>
      <c r="D120" s="28" t="n">
        <v>1001233296445</v>
      </c>
      <c r="E120" s="24" t="n">
        <v>50</v>
      </c>
      <c r="F120" s="23" t="n"/>
      <c r="G120" s="23">
        <f>E120*0.18</f>
        <v/>
      </c>
      <c r="H120" s="99" t="n"/>
      <c r="I120" s="99" t="n"/>
      <c r="J120" s="96" t="n"/>
    </row>
    <row r="121" ht="16.5" customHeight="1" s="95" thickBot="1" thickTop="1">
      <c r="A121" s="97">
        <f>RIGHT(D121:D236,4)</f>
        <v/>
      </c>
      <c r="B121" s="75" t="inlineStr">
        <is>
          <t>Паштеты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5" thickBot="1" thickTop="1">
      <c r="A122" s="97">
        <f>RIGHT(D122:D239,4)</f>
        <v/>
      </c>
      <c r="B122" s="75" t="inlineStr">
        <is>
          <t>Пельмени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Top="1">
      <c r="A123" s="97">
        <f>RIGHT(D123:D240,4)</f>
        <v/>
      </c>
      <c r="B123" s="48" t="inlineStr">
        <is>
          <t>ОСТАН.ТРАДИЦ. пельм кор.0.5кг зам._120с</t>
        </is>
      </c>
      <c r="C123" s="34" t="inlineStr">
        <is>
          <t>ШТ</t>
        </is>
      </c>
      <c r="D123" s="28" t="n">
        <v>1002112606314</v>
      </c>
      <c r="E123" s="24" t="n"/>
      <c r="F123" s="23" t="n">
        <v>0.5</v>
      </c>
      <c r="G123" s="23">
        <f>E123*0.5</f>
        <v/>
      </c>
      <c r="H123" s="14" t="n">
        <v>8</v>
      </c>
      <c r="I123" s="73" t="n">
        <v>120</v>
      </c>
      <c r="J123" s="40" t="n"/>
    </row>
    <row r="124" ht="16.5" customHeight="1" s="95">
      <c r="A124" s="97">
        <f>RIGHT(D124:D241,4)</f>
        <v/>
      </c>
      <c r="B124" s="48" t="inlineStr">
        <is>
          <t xml:space="preserve">ПЕЛЬМ.С АДЖИКОЙ пл.0.45кг зам. </t>
        </is>
      </c>
      <c r="C124" s="34" t="inlineStr">
        <is>
          <t>ШТ</t>
        </is>
      </c>
      <c r="D124" s="28" t="n">
        <v>1002115036155</v>
      </c>
      <c r="E124" s="24" t="n"/>
      <c r="F124" s="23" t="n"/>
      <c r="G124" s="23">
        <f>E124*0.45</f>
        <v/>
      </c>
      <c r="H124" s="14" t="n"/>
      <c r="I124" s="73" t="n"/>
      <c r="J124" s="40" t="n"/>
    </row>
    <row r="125" ht="16.5" customHeight="1" s="95">
      <c r="A125" s="97">
        <f>RIGHT(D125:D242,4)</f>
        <v/>
      </c>
      <c r="B125" s="48" t="inlineStr">
        <is>
          <t xml:space="preserve">ПЕЛЬМ.С БЕЛ.ГРИБАМИ пл.0.45кг зам. </t>
        </is>
      </c>
      <c r="C125" s="34" t="inlineStr">
        <is>
          <t>ШТ</t>
        </is>
      </c>
      <c r="D125" s="28" t="n">
        <v>1002115056157</v>
      </c>
      <c r="E125" s="24" t="n"/>
      <c r="F125" s="23" t="n"/>
      <c r="G125" s="23">
        <f>E125*0.45</f>
        <v/>
      </c>
      <c r="H125" s="14" t="n"/>
      <c r="I125" s="73" t="n"/>
      <c r="J125" s="40" t="n"/>
    </row>
    <row r="126" ht="16.5" customHeight="1" s="95" thickBot="1">
      <c r="A126" s="97">
        <f>RIGHT(D126:D241,4)</f>
        <v/>
      </c>
      <c r="B126" s="48" t="inlineStr">
        <is>
          <t>ОСТАН.ТРАДИЦ.пельм пл.0.9кг зам._120с</t>
        </is>
      </c>
      <c r="C126" s="37" t="inlineStr">
        <is>
          <t>ШТ</t>
        </is>
      </c>
      <c r="D126" s="28" t="n">
        <v>1002112606313</v>
      </c>
      <c r="E126" s="24" t="n"/>
      <c r="F126" s="23" t="n">
        <v>0.9</v>
      </c>
      <c r="G126" s="23">
        <f>E126*0.9</f>
        <v/>
      </c>
      <c r="H126" s="14" t="n">
        <v>9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Полуфабрикаты с картофелем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7">
        <f>RIGHT(D128:D243,4)</f>
        <v/>
      </c>
      <c r="B128" s="48" t="inlineStr">
        <is>
          <t>С КАРТОФЕЛЕМ вареники кор.0.5кг зам_120</t>
        </is>
      </c>
      <c r="C128" s="37" t="inlineStr">
        <is>
          <t>ШТ</t>
        </is>
      </c>
      <c r="D128" s="28" t="n">
        <v>1002151784945</v>
      </c>
      <c r="E128" s="24" t="n"/>
      <c r="F128" s="23" t="n">
        <v>0.5</v>
      </c>
      <c r="G128" s="23">
        <f>E128*0.5</f>
        <v/>
      </c>
      <c r="H128" s="14" t="n">
        <v>8</v>
      </c>
      <c r="I128" s="73" t="n">
        <v>120</v>
      </c>
      <c r="J128" s="40" t="n"/>
    </row>
    <row r="129" ht="16.5" customHeight="1" s="95" thickBot="1" thickTop="1">
      <c r="A129" s="97">
        <f>RIGHT(D129:D244,4)</f>
        <v/>
      </c>
      <c r="B129" s="75" t="inlineStr">
        <is>
          <t>Блины</t>
        </is>
      </c>
      <c r="C129" s="75" t="n"/>
      <c r="D129" s="75" t="n"/>
      <c r="E129" s="75" t="n"/>
      <c r="F129" s="74" t="n"/>
      <c r="G129" s="75" t="n"/>
      <c r="H129" s="75" t="n"/>
      <c r="I129" s="75" t="n"/>
      <c r="J129" s="76" t="n"/>
    </row>
    <row r="130" ht="16.5" customFormat="1" customHeight="1" s="91" thickBot="1" thickTop="1">
      <c r="A130" s="97">
        <f>RIGHT(D130:D245,4)</f>
        <v/>
      </c>
      <c r="B130" s="92" t="inlineStr">
        <is>
          <t>С КУРИЦЕЙ И ГРИБАМИ 1/420 10шт.зам.</t>
        </is>
      </c>
      <c r="C130" s="93" t="inlineStr">
        <is>
          <t>ШТ</t>
        </is>
      </c>
      <c r="D130" s="86" t="n">
        <v>1002133974956</v>
      </c>
      <c r="E130" s="87" t="n"/>
      <c r="F130" s="88" t="n">
        <v>0.42</v>
      </c>
      <c r="G130" s="88">
        <f>E130*0.42</f>
        <v/>
      </c>
      <c r="H130" s="89" t="n">
        <v>4.2</v>
      </c>
      <c r="I130" s="94" t="n">
        <v>120</v>
      </c>
      <c r="J130" s="89" t="n"/>
      <c r="K130" s="90" t="n"/>
    </row>
    <row r="131" ht="16.5" customHeight="1" s="95" thickTop="1">
      <c r="A131" s="97">
        <f>RIGHT(D131:D246,4)</f>
        <v/>
      </c>
      <c r="B131" s="48" t="inlineStr">
        <is>
          <t>БЛИНЧ.С МЯСОМ пл.1/420 10шт.зам.</t>
        </is>
      </c>
      <c r="C131" s="34" t="inlineStr">
        <is>
          <t>ШТ</t>
        </is>
      </c>
      <c r="D131" s="28" t="n">
        <v>1002131151762</v>
      </c>
      <c r="E131" s="24" t="n"/>
      <c r="F131" s="23" t="n">
        <v>0.42</v>
      </c>
      <c r="G131" s="23">
        <f>E131*0.42</f>
        <v/>
      </c>
      <c r="H131" s="14" t="n">
        <v>4.2</v>
      </c>
      <c r="I131" s="73" t="n">
        <v>120</v>
      </c>
      <c r="J131" s="40" t="n"/>
    </row>
    <row r="132" ht="16.5" customHeight="1" s="95" thickBot="1">
      <c r="A132" s="97">
        <f>RIGHT(D132:D247,4)</f>
        <v/>
      </c>
      <c r="B132" s="48" t="inlineStr">
        <is>
          <t>БЛИНЧ. С ТВОРОГОМ 1/420 12шт.зам.</t>
        </is>
      </c>
      <c r="C132" s="37" t="inlineStr">
        <is>
          <t>ШТ</t>
        </is>
      </c>
      <c r="D132" s="28" t="n">
        <v>1002131181764</v>
      </c>
      <c r="E132" s="24" t="n"/>
      <c r="F132" s="23" t="n">
        <v>0.42</v>
      </c>
      <c r="G132" s="23">
        <f>E132*0.42</f>
        <v/>
      </c>
      <c r="H132" s="14" t="n">
        <v>4.2</v>
      </c>
      <c r="I132" s="73" t="n">
        <v>120</v>
      </c>
      <c r="J132" s="40" t="n"/>
    </row>
    <row r="133" ht="16.5" customHeight="1" s="95" thickBot="1" thickTop="1">
      <c r="A133" s="97">
        <f>RIGHT(D133:D248,4)</f>
        <v/>
      </c>
      <c r="B133" s="75" t="inlineStr">
        <is>
          <t>Консервы мясные</t>
        </is>
      </c>
      <c r="C133" s="75" t="n"/>
      <c r="D133" s="75" t="n"/>
      <c r="E133" s="75" t="n"/>
      <c r="F133" s="74" t="n"/>
      <c r="G133" s="75" t="n"/>
      <c r="H133" s="75" t="n"/>
      <c r="I133" s="75" t="n"/>
      <c r="J133" s="76" t="n"/>
    </row>
    <row r="134" ht="16.5" customHeight="1" s="95" thickBot="1" thickTop="1">
      <c r="A134" s="97">
        <f>RIGHT(D134:D249,4)</f>
        <v/>
      </c>
      <c r="B134" s="75" t="inlineStr">
        <is>
          <t>Мясокостные замороженные</t>
        </is>
      </c>
      <c r="C134" s="75" t="n"/>
      <c r="D134" s="75" t="n"/>
      <c r="E134" s="75" t="n"/>
      <c r="F134" s="74" t="n"/>
      <c r="G134" s="75" t="n"/>
      <c r="H134" s="75" t="n"/>
      <c r="I134" s="75" t="n"/>
      <c r="J134" s="76" t="n"/>
    </row>
    <row r="135" ht="16.5" customHeight="1" s="95" thickBot="1" thickTop="1">
      <c r="A135" s="97">
        <f>RIGHT(D135:D250,4)</f>
        <v/>
      </c>
      <c r="B135" s="48" t="inlineStr">
        <is>
          <t xml:space="preserve"> РАГУ СВИНОЕ 1кг 8шт.зам_120с </t>
        </is>
      </c>
      <c r="C135" s="37" t="inlineStr">
        <is>
          <t>ШТ</t>
        </is>
      </c>
      <c r="D135" s="69" t="inlineStr">
        <is>
          <t>1002162156004</t>
        </is>
      </c>
      <c r="E135" s="24" t="n"/>
      <c r="F135" s="23" t="n">
        <v>1</v>
      </c>
      <c r="G135" s="23">
        <f>E135*1</f>
        <v/>
      </c>
      <c r="H135" s="14" t="n">
        <v>8</v>
      </c>
      <c r="I135" s="73" t="n">
        <v>120</v>
      </c>
      <c r="J135" s="40" t="n"/>
    </row>
    <row r="136" ht="15.75" customHeight="1" s="95" thickTop="1">
      <c r="A136" s="97">
        <f>RIGHT(D136:D251,4)</f>
        <v/>
      </c>
      <c r="B136" s="48" t="inlineStr">
        <is>
          <t>ШАШЛЫК ИЗ СВИНИНЫ зам.</t>
        </is>
      </c>
      <c r="C136" s="31" t="inlineStr">
        <is>
          <t>КГ</t>
        </is>
      </c>
      <c r="D136" s="69" t="inlineStr">
        <is>
          <t>1002162215417</t>
        </is>
      </c>
      <c r="E136" s="24" t="n"/>
      <c r="F136" s="23" t="n">
        <v>2</v>
      </c>
      <c r="G136" s="23">
        <f>E136*1</f>
        <v/>
      </c>
      <c r="H136" s="14" t="n">
        <v>6</v>
      </c>
      <c r="I136" s="73" t="n">
        <v>90</v>
      </c>
      <c r="J136" s="40" t="n"/>
    </row>
    <row r="137" ht="15.75" customHeight="1" s="95" thickBot="1">
      <c r="A137" s="97">
        <f>RIGHT(D137:D252,4)</f>
        <v/>
      </c>
      <c r="B137" s="48" t="inlineStr">
        <is>
          <t>РЕБРЫШКИ ОБЫКНОВЕННЫЕ 1кг 12шт.зам.</t>
        </is>
      </c>
      <c r="C137" s="37" t="inlineStr">
        <is>
          <t>ШТ</t>
        </is>
      </c>
      <c r="D137" s="70" t="inlineStr">
        <is>
          <t>1002162166019</t>
        </is>
      </c>
      <c r="E137" s="24" t="n"/>
      <c r="F137" s="23" t="n">
        <v>1</v>
      </c>
      <c r="G137" s="23">
        <f>E137*1</f>
        <v/>
      </c>
      <c r="H137" s="14" t="n">
        <v>12</v>
      </c>
      <c r="I137" s="73" t="n">
        <v>120</v>
      </c>
      <c r="J137" s="40" t="n"/>
    </row>
    <row r="138" ht="16.5" customHeight="1" s="95" thickBot="1" thickTop="1">
      <c r="A138" s="78" t="n"/>
      <c r="B138" s="78" t="inlineStr">
        <is>
          <t>ВСЕГО:</t>
        </is>
      </c>
      <c r="C138" s="16" t="n"/>
      <c r="D138" s="49" t="n"/>
      <c r="E138" s="17">
        <f>SUM(E5:E137)</f>
        <v/>
      </c>
      <c r="F138" s="17">
        <f>SUM(F10:F137)</f>
        <v/>
      </c>
      <c r="G138" s="17">
        <f>SUM(G11:G137)</f>
        <v/>
      </c>
      <c r="H138" s="17">
        <f>SUM(H10:H134)</f>
        <v/>
      </c>
      <c r="I138" s="17" t="n"/>
      <c r="J138" s="17" t="n"/>
    </row>
    <row r="139" ht="15.75" customHeight="1" s="95" thickTop="1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  <row r="1661">
      <c r="B1661" s="54" t="n"/>
      <c r="C1661" s="18" t="n"/>
      <c r="D1661" s="53" t="n"/>
      <c r="F1661" s="19" t="n"/>
      <c r="G1661" s="19" t="n"/>
      <c r="H1661" s="20" t="n"/>
      <c r="I1661" s="20" t="n"/>
      <c r="J1661" s="21" t="n"/>
    </row>
    <row r="1662">
      <c r="B1662" s="54" t="n"/>
      <c r="C1662" s="18" t="n"/>
      <c r="D1662" s="53" t="n"/>
      <c r="F1662" s="19" t="n"/>
      <c r="G1662" s="19" t="n"/>
      <c r="H1662" s="20" t="n"/>
      <c r="I1662" s="20" t="n"/>
      <c r="J1662" s="21" t="n"/>
    </row>
  </sheetData>
  <autoFilter ref="A9:J138"/>
  <mergeCells count="2">
    <mergeCell ref="E1:J1"/>
    <mergeCell ref="G3:J3"/>
  </mergeCells>
  <dataValidations disablePrompts="1" count="2">
    <dataValidation sqref="B131" showDropDown="0" showInputMessage="1" showErrorMessage="1" allowBlank="0" type="textLength" operator="lessThanOrEqual">
      <formula1>40</formula1>
    </dataValidation>
    <dataValidation sqref="D135:D13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2024-06-21T13:10:02Z</dcterms:modified>
  <cp:lastModifiedBy>Uaer4</cp:lastModifiedBy>
  <cp:lastPrinted>2023-11-08T08:22:20Z</cp:lastPrinted>
</cp:coreProperties>
</file>