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6,24\18,06,24 Ост КИ филиалы\"/>
    </mc:Choice>
  </mc:AlternateContent>
  <xr:revisionPtr revIDLastSave="0" documentId="13_ncr:1_{85B9C76F-9EAE-41AD-A0FE-DB6B9ADC4EB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8" i="1" l="1"/>
  <c r="AD78" i="1" s="1"/>
  <c r="R73" i="1"/>
  <c r="AD73" i="1" s="1"/>
  <c r="R45" i="1"/>
  <c r="R35" i="1"/>
  <c r="AD35" i="1" s="1"/>
  <c r="R24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6" i="1"/>
  <c r="AD9" i="1"/>
  <c r="AD16" i="1"/>
  <c r="AD24" i="1"/>
  <c r="AD36" i="1"/>
  <c r="AD41" i="1"/>
  <c r="AD44" i="1"/>
  <c r="AD45" i="1"/>
  <c r="AD46" i="1"/>
  <c r="AD57" i="1"/>
  <c r="AD58" i="1"/>
  <c r="AD59" i="1"/>
  <c r="AD60" i="1"/>
  <c r="AD77" i="1"/>
  <c r="AD85" i="1"/>
  <c r="AD94" i="1"/>
  <c r="AD105" i="1"/>
  <c r="AD107" i="1"/>
  <c r="AD108" i="1"/>
  <c r="AD109" i="1"/>
  <c r="AD110" i="1"/>
  <c r="S5" i="1"/>
  <c r="AE5" i="1" l="1"/>
  <c r="Q106" i="1"/>
  <c r="R106" i="1" s="1"/>
  <c r="AD106" i="1" s="1"/>
  <c r="Q104" i="1"/>
  <c r="R104" i="1" s="1"/>
  <c r="AD104" i="1" s="1"/>
  <c r="Q103" i="1"/>
  <c r="R103" i="1" s="1"/>
  <c r="AD103" i="1" s="1"/>
  <c r="Q102" i="1"/>
  <c r="R102" i="1" s="1"/>
  <c r="AD102" i="1" s="1"/>
  <c r="Q101" i="1"/>
  <c r="R101" i="1" s="1"/>
  <c r="AD101" i="1" s="1"/>
  <c r="Q100" i="1"/>
  <c r="R100" i="1" s="1"/>
  <c r="AD100" i="1" s="1"/>
  <c r="Q99" i="1"/>
  <c r="R99" i="1" s="1"/>
  <c r="AD99" i="1" s="1"/>
  <c r="Q98" i="1"/>
  <c r="R98" i="1" s="1"/>
  <c r="AD98" i="1" s="1"/>
  <c r="Q97" i="1"/>
  <c r="R97" i="1" s="1"/>
  <c r="AD97" i="1" s="1"/>
  <c r="Q96" i="1"/>
  <c r="R96" i="1" s="1"/>
  <c r="AD96" i="1" s="1"/>
  <c r="Q95" i="1"/>
  <c r="R95" i="1" s="1"/>
  <c r="AD95" i="1" s="1"/>
  <c r="Q92" i="1"/>
  <c r="R92" i="1" s="1"/>
  <c r="AD92" i="1" s="1"/>
  <c r="Q89" i="1"/>
  <c r="R89" i="1" s="1"/>
  <c r="AD89" i="1" s="1"/>
  <c r="Q86" i="1"/>
  <c r="R86" i="1" s="1"/>
  <c r="AD86" i="1" s="1"/>
  <c r="Q85" i="1"/>
  <c r="Q84" i="1"/>
  <c r="R84" i="1" s="1"/>
  <c r="AD84" i="1" s="1"/>
  <c r="Q83" i="1"/>
  <c r="R83" i="1" s="1"/>
  <c r="AD83" i="1" s="1"/>
  <c r="Q82" i="1"/>
  <c r="R82" i="1" s="1"/>
  <c r="AD82" i="1" s="1"/>
  <c r="Q81" i="1"/>
  <c r="R81" i="1" s="1"/>
  <c r="AD81" i="1" s="1"/>
  <c r="Q80" i="1"/>
  <c r="R80" i="1" s="1"/>
  <c r="AD80" i="1" s="1"/>
  <c r="Q79" i="1"/>
  <c r="R79" i="1" s="1"/>
  <c r="AD79" i="1" s="1"/>
  <c r="Q75" i="1"/>
  <c r="R75" i="1" s="1"/>
  <c r="AD75" i="1" s="1"/>
  <c r="Q74" i="1"/>
  <c r="R74" i="1" s="1"/>
  <c r="AD74" i="1" s="1"/>
  <c r="Q69" i="1"/>
  <c r="R69" i="1" s="1"/>
  <c r="AD69" i="1" s="1"/>
  <c r="Q68" i="1"/>
  <c r="R68" i="1" s="1"/>
  <c r="AD68" i="1" s="1"/>
  <c r="Q61" i="1"/>
  <c r="R61" i="1" s="1"/>
  <c r="AD61" i="1" s="1"/>
  <c r="Q56" i="1"/>
  <c r="R56" i="1" s="1"/>
  <c r="AD56" i="1" s="1"/>
  <c r="Q55" i="1"/>
  <c r="R55" i="1" s="1"/>
  <c r="AD55" i="1" s="1"/>
  <c r="Q54" i="1"/>
  <c r="R54" i="1" s="1"/>
  <c r="AD54" i="1" s="1"/>
  <c r="Q50" i="1"/>
  <c r="R50" i="1" s="1"/>
  <c r="AD50" i="1" s="1"/>
  <c r="Q49" i="1"/>
  <c r="R49" i="1" s="1"/>
  <c r="AD49" i="1" s="1"/>
  <c r="Q48" i="1"/>
  <c r="R48" i="1" s="1"/>
  <c r="AD48" i="1" s="1"/>
  <c r="Q42" i="1"/>
  <c r="R42" i="1" s="1"/>
  <c r="AD42" i="1" s="1"/>
  <c r="Q40" i="1"/>
  <c r="R40" i="1" s="1"/>
  <c r="AD40" i="1" s="1"/>
  <c r="Q38" i="1"/>
  <c r="R38" i="1" s="1"/>
  <c r="AD38" i="1" s="1"/>
  <c r="Q37" i="1"/>
  <c r="R37" i="1" s="1"/>
  <c r="AD37" i="1" s="1"/>
  <c r="Q34" i="1"/>
  <c r="R34" i="1" s="1"/>
  <c r="AD34" i="1" s="1"/>
  <c r="Q32" i="1"/>
  <c r="R32" i="1" s="1"/>
  <c r="AD32" i="1" s="1"/>
  <c r="Q31" i="1"/>
  <c r="R31" i="1" s="1"/>
  <c r="AD31" i="1" s="1"/>
  <c r="Q30" i="1"/>
  <c r="R30" i="1" s="1"/>
  <c r="AD30" i="1" s="1"/>
  <c r="Q28" i="1"/>
  <c r="R28" i="1" s="1"/>
  <c r="AD28" i="1" s="1"/>
  <c r="Q27" i="1"/>
  <c r="R27" i="1" s="1"/>
  <c r="AD27" i="1" s="1"/>
  <c r="Q26" i="1"/>
  <c r="R26" i="1" s="1"/>
  <c r="AD26" i="1" s="1"/>
  <c r="Q25" i="1"/>
  <c r="R25" i="1" s="1"/>
  <c r="AD25" i="1" s="1"/>
  <c r="Q22" i="1"/>
  <c r="R22" i="1" s="1"/>
  <c r="AD22" i="1" s="1"/>
  <c r="Q21" i="1"/>
  <c r="R21" i="1" s="1"/>
  <c r="AD21" i="1" s="1"/>
  <c r="Q19" i="1"/>
  <c r="R19" i="1" s="1"/>
  <c r="AD19" i="1" s="1"/>
  <c r="Q15" i="1"/>
  <c r="R15" i="1" s="1"/>
  <c r="AD15" i="1" s="1"/>
  <c r="Q12" i="1"/>
  <c r="R12" i="1" s="1"/>
  <c r="AD12" i="1" s="1"/>
  <c r="Q8" i="1"/>
  <c r="R8" i="1" s="1"/>
  <c r="AD8" i="1" s="1"/>
  <c r="Q7" i="1"/>
  <c r="R7" i="1" s="1"/>
  <c r="AD7" i="1" s="1"/>
  <c r="Q6" i="1"/>
  <c r="R6" i="1" s="1"/>
  <c r="AD6" i="1" s="1"/>
  <c r="E10" i="1" l="1"/>
  <c r="O10" i="1" s="1"/>
  <c r="P10" i="1" s="1"/>
  <c r="Q10" i="1" s="1"/>
  <c r="R10" i="1" s="1"/>
  <c r="AD10" i="1" s="1"/>
  <c r="E35" i="1"/>
  <c r="O35" i="1" s="1"/>
  <c r="V35" i="1" s="1"/>
  <c r="F72" i="1"/>
  <c r="E72" i="1"/>
  <c r="O7" i="1"/>
  <c r="V7" i="1" s="1"/>
  <c r="O8" i="1"/>
  <c r="V8" i="1" s="1"/>
  <c r="O9" i="1"/>
  <c r="V9" i="1" s="1"/>
  <c r="O11" i="1"/>
  <c r="P11" i="1" s="1"/>
  <c r="Q11" i="1" s="1"/>
  <c r="R11" i="1" s="1"/>
  <c r="AD11" i="1" s="1"/>
  <c r="O12" i="1"/>
  <c r="V12" i="1" s="1"/>
  <c r="O13" i="1"/>
  <c r="P13" i="1" s="1"/>
  <c r="Q13" i="1" s="1"/>
  <c r="R13" i="1" s="1"/>
  <c r="AD13" i="1" s="1"/>
  <c r="O14" i="1"/>
  <c r="P14" i="1" s="1"/>
  <c r="Q14" i="1" s="1"/>
  <c r="R14" i="1" s="1"/>
  <c r="AD14" i="1" s="1"/>
  <c r="O15" i="1"/>
  <c r="V15" i="1" s="1"/>
  <c r="O16" i="1"/>
  <c r="V16" i="1" s="1"/>
  <c r="O17" i="1"/>
  <c r="P17" i="1" s="1"/>
  <c r="Q17" i="1" s="1"/>
  <c r="R17" i="1" s="1"/>
  <c r="AD17" i="1" s="1"/>
  <c r="O18" i="1"/>
  <c r="P18" i="1" s="1"/>
  <c r="Q18" i="1" s="1"/>
  <c r="R18" i="1" s="1"/>
  <c r="AD18" i="1" s="1"/>
  <c r="O19" i="1"/>
  <c r="V19" i="1" s="1"/>
  <c r="O20" i="1"/>
  <c r="P20" i="1" s="1"/>
  <c r="Q20" i="1" s="1"/>
  <c r="R20" i="1" s="1"/>
  <c r="AD20" i="1" s="1"/>
  <c r="O21" i="1"/>
  <c r="V21" i="1" s="1"/>
  <c r="O22" i="1"/>
  <c r="V22" i="1" s="1"/>
  <c r="O23" i="1"/>
  <c r="P23" i="1" s="1"/>
  <c r="Q23" i="1" s="1"/>
  <c r="R23" i="1" s="1"/>
  <c r="AD23" i="1" s="1"/>
  <c r="O24" i="1"/>
  <c r="O25" i="1"/>
  <c r="V25" i="1" s="1"/>
  <c r="O26" i="1"/>
  <c r="V26" i="1" s="1"/>
  <c r="O27" i="1"/>
  <c r="V27" i="1" s="1"/>
  <c r="O28" i="1"/>
  <c r="V28" i="1" s="1"/>
  <c r="O29" i="1"/>
  <c r="P29" i="1" s="1"/>
  <c r="Q29" i="1" s="1"/>
  <c r="R29" i="1" s="1"/>
  <c r="AD29" i="1" s="1"/>
  <c r="O30" i="1"/>
  <c r="V30" i="1" s="1"/>
  <c r="O31" i="1"/>
  <c r="V31" i="1" s="1"/>
  <c r="O32" i="1"/>
  <c r="V32" i="1" s="1"/>
  <c r="O33" i="1"/>
  <c r="P33" i="1" s="1"/>
  <c r="Q33" i="1" s="1"/>
  <c r="R33" i="1" s="1"/>
  <c r="AD33" i="1" s="1"/>
  <c r="O34" i="1"/>
  <c r="V34" i="1" s="1"/>
  <c r="O36" i="1"/>
  <c r="V36" i="1" s="1"/>
  <c r="O37" i="1"/>
  <c r="V37" i="1" s="1"/>
  <c r="O38" i="1"/>
  <c r="V38" i="1" s="1"/>
  <c r="O39" i="1"/>
  <c r="P39" i="1" s="1"/>
  <c r="Q39" i="1" s="1"/>
  <c r="R39" i="1" s="1"/>
  <c r="AD39" i="1" s="1"/>
  <c r="O40" i="1"/>
  <c r="V40" i="1" s="1"/>
  <c r="O41" i="1"/>
  <c r="V41" i="1" s="1"/>
  <c r="O42" i="1"/>
  <c r="V42" i="1" s="1"/>
  <c r="O43" i="1"/>
  <c r="P43" i="1" s="1"/>
  <c r="Q43" i="1" s="1"/>
  <c r="R43" i="1" s="1"/>
  <c r="AD43" i="1" s="1"/>
  <c r="O44" i="1"/>
  <c r="V44" i="1" s="1"/>
  <c r="O45" i="1"/>
  <c r="O46" i="1"/>
  <c r="V46" i="1" s="1"/>
  <c r="O47" i="1"/>
  <c r="P47" i="1" s="1"/>
  <c r="Q47" i="1" s="1"/>
  <c r="R47" i="1" s="1"/>
  <c r="AD47" i="1" s="1"/>
  <c r="O48" i="1"/>
  <c r="V48" i="1" s="1"/>
  <c r="O49" i="1"/>
  <c r="V49" i="1" s="1"/>
  <c r="O50" i="1"/>
  <c r="V50" i="1" s="1"/>
  <c r="O51" i="1"/>
  <c r="O52" i="1"/>
  <c r="O53" i="1"/>
  <c r="P53" i="1" s="1"/>
  <c r="Q53" i="1" s="1"/>
  <c r="R53" i="1" s="1"/>
  <c r="AD53" i="1" s="1"/>
  <c r="O54" i="1"/>
  <c r="V54" i="1" s="1"/>
  <c r="O55" i="1"/>
  <c r="V55" i="1" s="1"/>
  <c r="O56" i="1"/>
  <c r="V56" i="1" s="1"/>
  <c r="O57" i="1"/>
  <c r="V57" i="1" s="1"/>
  <c r="O58" i="1"/>
  <c r="V58" i="1" s="1"/>
  <c r="O59" i="1"/>
  <c r="V59" i="1" s="1"/>
  <c r="O60" i="1"/>
  <c r="V60" i="1" s="1"/>
  <c r="O61" i="1"/>
  <c r="V61" i="1" s="1"/>
  <c r="O62" i="1"/>
  <c r="O63" i="1"/>
  <c r="O64" i="1"/>
  <c r="O65" i="1"/>
  <c r="O66" i="1"/>
  <c r="O67" i="1"/>
  <c r="O68" i="1"/>
  <c r="V68" i="1" s="1"/>
  <c r="O69" i="1"/>
  <c r="V69" i="1" s="1"/>
  <c r="O70" i="1"/>
  <c r="O71" i="1"/>
  <c r="O72" i="1"/>
  <c r="O74" i="1"/>
  <c r="V74" i="1" s="1"/>
  <c r="O75" i="1"/>
  <c r="V75" i="1" s="1"/>
  <c r="O76" i="1"/>
  <c r="P76" i="1" s="1"/>
  <c r="Q76" i="1" s="1"/>
  <c r="R76" i="1" s="1"/>
  <c r="AD76" i="1" s="1"/>
  <c r="O77" i="1"/>
  <c r="V77" i="1" s="1"/>
  <c r="O78" i="1"/>
  <c r="V78" i="1" s="1"/>
  <c r="O79" i="1"/>
  <c r="V79" i="1" s="1"/>
  <c r="O80" i="1"/>
  <c r="V80" i="1" s="1"/>
  <c r="O81" i="1"/>
  <c r="V81" i="1" s="1"/>
  <c r="O82" i="1"/>
  <c r="V82" i="1" s="1"/>
  <c r="O83" i="1"/>
  <c r="V83" i="1" s="1"/>
  <c r="O84" i="1"/>
  <c r="V84" i="1" s="1"/>
  <c r="O85" i="1"/>
  <c r="V85" i="1" s="1"/>
  <c r="O86" i="1"/>
  <c r="V86" i="1" s="1"/>
  <c r="O87" i="1"/>
  <c r="O88" i="1"/>
  <c r="O89" i="1"/>
  <c r="V89" i="1" s="1"/>
  <c r="O90" i="1"/>
  <c r="O91" i="1"/>
  <c r="O92" i="1"/>
  <c r="W92" i="1" s="1"/>
  <c r="O93" i="1"/>
  <c r="O94" i="1"/>
  <c r="W94" i="1" s="1"/>
  <c r="O95" i="1"/>
  <c r="V95" i="1" s="1"/>
  <c r="O96" i="1"/>
  <c r="W96" i="1" s="1"/>
  <c r="O97" i="1"/>
  <c r="V97" i="1" s="1"/>
  <c r="O98" i="1"/>
  <c r="W98" i="1" s="1"/>
  <c r="O99" i="1"/>
  <c r="V99" i="1" s="1"/>
  <c r="O100" i="1"/>
  <c r="W100" i="1" s="1"/>
  <c r="O101" i="1"/>
  <c r="V101" i="1" s="1"/>
  <c r="O102" i="1"/>
  <c r="W102" i="1" s="1"/>
  <c r="O103" i="1"/>
  <c r="V103" i="1" s="1"/>
  <c r="O104" i="1"/>
  <c r="W104" i="1" s="1"/>
  <c r="O105" i="1"/>
  <c r="W105" i="1" s="1"/>
  <c r="O106" i="1"/>
  <c r="W106" i="1" s="1"/>
  <c r="O107" i="1"/>
  <c r="W107" i="1" s="1"/>
  <c r="O108" i="1"/>
  <c r="W108" i="1" s="1"/>
  <c r="O109" i="1"/>
  <c r="W109" i="1" s="1"/>
  <c r="O110" i="1"/>
  <c r="W110" i="1" s="1"/>
  <c r="O6" i="1"/>
  <c r="V6" i="1" s="1"/>
  <c r="E73" i="1"/>
  <c r="O73" i="1" s="1"/>
  <c r="F73" i="1"/>
  <c r="V96" i="1" l="1"/>
  <c r="V106" i="1"/>
  <c r="V73" i="1"/>
  <c r="V104" i="1"/>
  <c r="V100" i="1"/>
  <c r="V102" i="1"/>
  <c r="V98" i="1"/>
  <c r="V92" i="1"/>
  <c r="V33" i="1"/>
  <c r="V29" i="1"/>
  <c r="V23" i="1"/>
  <c r="V17" i="1"/>
  <c r="V13" i="1"/>
  <c r="V11" i="1"/>
  <c r="V76" i="1"/>
  <c r="V53" i="1"/>
  <c r="V47" i="1"/>
  <c r="P45" i="1"/>
  <c r="V45" i="1"/>
  <c r="V43" i="1"/>
  <c r="V39" i="1"/>
  <c r="P24" i="1"/>
  <c r="V24" i="1"/>
  <c r="V20" i="1"/>
  <c r="V18" i="1"/>
  <c r="V14" i="1"/>
  <c r="V10" i="1"/>
  <c r="P73" i="1"/>
  <c r="P72" i="1"/>
  <c r="Q72" i="1" s="1"/>
  <c r="R72" i="1" s="1"/>
  <c r="AD72" i="1" s="1"/>
  <c r="W103" i="1"/>
  <c r="W101" i="1"/>
  <c r="W99" i="1"/>
  <c r="W97" i="1"/>
  <c r="W95" i="1"/>
  <c r="W93" i="1"/>
  <c r="P93" i="1"/>
  <c r="Q93" i="1" s="1"/>
  <c r="R93" i="1" s="1"/>
  <c r="AD93" i="1" s="1"/>
  <c r="P91" i="1"/>
  <c r="Q91" i="1" s="1"/>
  <c r="R91" i="1" s="1"/>
  <c r="AD91" i="1" s="1"/>
  <c r="P87" i="1"/>
  <c r="Q87" i="1" s="1"/>
  <c r="R87" i="1" s="1"/>
  <c r="AD87" i="1" s="1"/>
  <c r="P70" i="1"/>
  <c r="Q70" i="1" s="1"/>
  <c r="R70" i="1" s="1"/>
  <c r="AD70" i="1" s="1"/>
  <c r="P66" i="1"/>
  <c r="Q66" i="1" s="1"/>
  <c r="R66" i="1" s="1"/>
  <c r="AD66" i="1" s="1"/>
  <c r="P64" i="1"/>
  <c r="Q64" i="1" s="1"/>
  <c r="R64" i="1" s="1"/>
  <c r="AD64" i="1" s="1"/>
  <c r="P62" i="1"/>
  <c r="Q62" i="1" s="1"/>
  <c r="R62" i="1" s="1"/>
  <c r="AD62" i="1" s="1"/>
  <c r="P52" i="1"/>
  <c r="Q52" i="1" s="1"/>
  <c r="R52" i="1" s="1"/>
  <c r="AD52" i="1" s="1"/>
  <c r="P51" i="1"/>
  <c r="Q51" i="1" s="1"/>
  <c r="R51" i="1" s="1"/>
  <c r="AD51" i="1" s="1"/>
  <c r="P63" i="1"/>
  <c r="Q63" i="1" s="1"/>
  <c r="R63" i="1" s="1"/>
  <c r="AD63" i="1" s="1"/>
  <c r="P65" i="1"/>
  <c r="Q65" i="1" s="1"/>
  <c r="R65" i="1" s="1"/>
  <c r="AD65" i="1" s="1"/>
  <c r="P67" i="1"/>
  <c r="Q67" i="1" s="1"/>
  <c r="R67" i="1" s="1"/>
  <c r="AD67" i="1" s="1"/>
  <c r="P71" i="1"/>
  <c r="Q71" i="1" s="1"/>
  <c r="R71" i="1" s="1"/>
  <c r="AD71" i="1" s="1"/>
  <c r="P78" i="1"/>
  <c r="P88" i="1"/>
  <c r="Q88" i="1" s="1"/>
  <c r="R88" i="1" s="1"/>
  <c r="AD88" i="1" s="1"/>
  <c r="P90" i="1"/>
  <c r="Q90" i="1" s="1"/>
  <c r="R90" i="1" s="1"/>
  <c r="AD90" i="1" s="1"/>
  <c r="V108" i="1"/>
  <c r="W84" i="1"/>
  <c r="W76" i="1"/>
  <c r="W68" i="1"/>
  <c r="W60" i="1"/>
  <c r="W52" i="1"/>
  <c r="W44" i="1"/>
  <c r="W36" i="1"/>
  <c r="W28" i="1"/>
  <c r="W20" i="1"/>
  <c r="W12" i="1"/>
  <c r="W88" i="1"/>
  <c r="W80" i="1"/>
  <c r="W72" i="1"/>
  <c r="W64" i="1"/>
  <c r="W56" i="1"/>
  <c r="W48" i="1"/>
  <c r="W40" i="1"/>
  <c r="W32" i="1"/>
  <c r="W24" i="1"/>
  <c r="W16" i="1"/>
  <c r="W8" i="1"/>
  <c r="V110" i="1"/>
  <c r="V94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6" i="1"/>
  <c r="V109" i="1"/>
  <c r="V107" i="1"/>
  <c r="V105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R5" i="1" l="1"/>
  <c r="V88" i="1"/>
  <c r="V71" i="1"/>
  <c r="V65" i="1"/>
  <c r="V51" i="1"/>
  <c r="V62" i="1"/>
  <c r="V66" i="1"/>
  <c r="V87" i="1"/>
  <c r="V93" i="1"/>
  <c r="Q5" i="1"/>
  <c r="V90" i="1"/>
  <c r="V67" i="1"/>
  <c r="V63" i="1"/>
  <c r="V52" i="1"/>
  <c r="V64" i="1"/>
  <c r="V70" i="1"/>
  <c r="V91" i="1"/>
  <c r="V72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E5" i="1"/>
  <c r="AD5" i="1" l="1"/>
  <c r="K5" i="1"/>
</calcChain>
</file>

<file path=xl/sharedStrings.xml><?xml version="1.0" encoding="utf-8"?>
<sst xmlns="http://schemas.openxmlformats.org/spreadsheetml/2006/main" count="392" uniqueCount="170">
  <si>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</si>
  <si>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</si>
  <si>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</si>
  <si>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</si>
  <si>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</si>
  <si>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</si>
  <si>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</si>
  <si>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</si>
  <si>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</si>
  <si>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</si>
  <si>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</si>
  <si>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</si>
  <si>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</si>
  <si>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</si>
  <si>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</si>
  <si>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</si>
  <si>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</si>
  <si>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</si>
  <si>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</si>
  <si>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</si>
  <si>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</si>
  <si>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</si>
  <si>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</si>
  <si>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</si>
  <si>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18,06,</t>
  </si>
  <si>
    <t>11,06,</t>
  </si>
  <si>
    <t>04,06,</t>
  </si>
  <si>
    <t>28,05,</t>
  </si>
  <si>
    <t>21,05,</t>
  </si>
  <si>
    <t>14,05,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</si>
  <si>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</si>
  <si>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</si>
  <si>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</si>
  <si>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</si>
  <si>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</si>
  <si>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</si>
  <si>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</si>
  <si>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3678 СОЧНЫЕ сос п/о мгс 2*2     ОСТАНКИНО</t>
  </si>
  <si>
    <t>не в матрице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</si>
  <si>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</si>
  <si>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</si>
  <si>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</si>
  <si>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</si>
  <si>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</si>
  <si>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</si>
  <si>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</si>
  <si>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</si>
  <si>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</si>
  <si>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</si>
  <si>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</si>
  <si>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</si>
  <si>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</si>
  <si>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</si>
  <si>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</si>
  <si>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</si>
  <si>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</si>
  <si>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</si>
  <si>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</si>
  <si>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</si>
  <si>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</si>
  <si>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</si>
  <si>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</si>
  <si>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</si>
  <si>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</si>
  <si>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новинка / необходимо увеличить продажи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</si>
  <si>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</si>
  <si>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</si>
  <si>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</si>
  <si>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</si>
  <si>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ротация с 6829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</si>
  <si>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</si>
  <si>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</si>
  <si>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</si>
  <si>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</si>
  <si>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</si>
  <si>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</si>
  <si>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</si>
  <si>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завод вывел</t>
  </si>
  <si>
    <t>6332 МЯСНАЯ Папа может вар п/о 0,5кг 8шт  Останкино</t>
  </si>
  <si>
    <t>нужно увеличить продажи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</si>
  <si>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</si>
  <si>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</si>
  <si>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</si>
  <si>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</si>
  <si>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</si>
  <si>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</si>
  <si>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</si>
  <si>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</si>
  <si>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</si>
  <si>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</si>
  <si>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</si>
  <si>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</si>
  <si>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</si>
  <si>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</si>
  <si>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</si>
  <si>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</si>
  <si>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</si>
  <si>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</si>
  <si>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</si>
  <si>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</si>
  <si>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</si>
  <si>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</si>
  <si>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</si>
  <si>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</si>
  <si>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</si>
  <si>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</si>
  <si>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</si>
  <si>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</si>
  <si>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</si>
  <si>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</si>
  <si>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</si>
  <si>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</si>
  <si>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</si>
  <si>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</si>
  <si>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</si>
  <si>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</si>
  <si>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</si>
  <si>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</si>
  <si>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</si>
  <si>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необходимо увеличить продажи / 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</si>
  <si>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</si>
  <si>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</si>
  <si>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</si>
  <si>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</si>
  <si>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</si>
  <si>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</si>
  <si>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</si>
  <si>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</si>
  <si>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</si>
  <si>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</si>
  <si>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</si>
  <si>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</si>
  <si>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</si>
  <si>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новинка / необходимо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</si>
  <si>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</si>
  <si>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</si>
  <si>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</si>
  <si>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новинка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</si>
  <si>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</si>
  <si>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</si>
  <si>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</si>
  <si>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</si>
  <si>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</si>
  <si>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</si>
  <si>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</t>
  </si>
  <si>
    <t>6865 ВЕТЧ.НЕЖНАЯ Коровино п/о  Останкино</t>
  </si>
  <si>
    <t>6903 СОЧНЫЕ ПМ сос п/о мгс 0,41кг_osu  Останкино</t>
  </si>
  <si>
    <t>БЕКОН СЫРОКОПЧЕНЫЙ НАРЕЗКА В/У (шт.0.180кг)</t>
  </si>
  <si>
    <t>БОНУС Z-ОСОБАЯ Коровино вар п/о (6482)  ОСТАНКИНО</t>
  </si>
  <si>
    <t>бонус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</si>
  <si>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</si>
  <si>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</si>
  <si>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</si>
  <si>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1001063926780,ЛАДОЖСКАЯ с/к в/у 0.5кг 8шт.</t>
  </si>
  <si>
    <t>временное СКЮ, вместо 6722</t>
  </si>
  <si>
    <t>имеет дубль 6903</t>
  </si>
  <si>
    <t>ротация вместо 6756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</si>
  <si>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вывод (ротация завода - 6206)</t>
    </r>
  </si>
  <si>
    <t>ротация вместо 6281 / необходимо увеличить продажи</t>
  </si>
  <si>
    <t>необходимо увеличить продажи!!!</t>
  </si>
  <si>
    <t>завод не отгрузил</t>
  </si>
  <si>
    <t>распродажа</t>
  </si>
  <si>
    <t>итого</t>
  </si>
  <si>
    <t>19,06,24 Зверев обнулил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</si>
  <si>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вывод</t>
    </r>
  </si>
  <si>
    <t>заказ</t>
  </si>
  <si>
    <t>22,06,(1)</t>
  </si>
  <si>
    <t>22,06,(2)</t>
  </si>
  <si>
    <t>на замену получим 5495 (ротация - 1001093345495,ВЕТЧ.С ИНДЕЙКОЙ Папа может п/о 400*6)</t>
  </si>
  <si>
    <t>будет ротация на 6861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</si>
</sst>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2" fontId="1" fillId="5" borderId="1" xfId="1" applyNumberFormat="1" applyFill="1"/>
    <xf numFmtId="164" fontId="1" fillId="5" borderId="1" xfId="1" applyNumberFormat="1" applyFill="1"/>
    <xf numFmtId="164" fontId="4" fillId="0" borderId="1" xfId="1" applyNumberFormat="1" applyFont="1"/>
    <xf numFmtId="164" fontId="1" fillId="6" borderId="1" xfId="1" applyNumberFormat="1" applyFill="1"/>
    <xf numFmtId="164" fontId="5" fillId="6" borderId="1" xfId="1" applyNumberFormat="1" applyFon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164" fontId="1" fillId="0" borderId="2" xfId="1" applyNumberFormat="1" applyFill="1" applyBorder="1"/>
    <xf numFmtId="164" fontId="1" fillId="0" borderId="1" xfId="1" applyNumberFormat="1" applyFill="1"/>
    <xf numFmtId="164" fontId="1" fillId="6" borderId="1" xfId="1" applyNumberFormat="1" applyFont="1" applyFill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12" sqref="U12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5" style="8" customWidth="1"/>
    <col min="8" max="8" width="5" customWidth="1"/>
    <col min="9" max="9" width="16" customWidth="1"/>
    <col min="10" max="11" width="6.42578125" customWidth="1"/>
    <col min="12" max="13" width="1" customWidth="1"/>
    <col min="14" max="20" width="6.28515625" customWidth="1"/>
    <col min="21" max="21" width="22.140625" customWidth="1"/>
    <col min="22" max="23" width="4.85546875" customWidth="1"/>
    <col min="24" max="28" width="5.85546875" customWidth="1"/>
    <col min="29" max="29" width="45.14062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162</v>
      </c>
      <c r="R3" s="3" t="s">
        <v>165</v>
      </c>
      <c r="S3" s="3" t="s">
        <v>165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166</v>
      </c>
      <c r="S4" s="1" t="s">
        <v>167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166</v>
      </c>
      <c r="AE4" s="1" t="s">
        <v>167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9166.1139999999996</v>
      </c>
      <c r="F5" s="4">
        <f>SUM(F6:F493)</f>
        <v>24367.866999999998</v>
      </c>
      <c r="G5" s="6"/>
      <c r="H5" s="1"/>
      <c r="I5" s="1"/>
      <c r="J5" s="4">
        <f t="shared" ref="J5:T5" si="0">SUM(J6:J493)</f>
        <v>10250.287999999995</v>
      </c>
      <c r="K5" s="4">
        <f t="shared" si="0"/>
        <v>-1084.1739999999995</v>
      </c>
      <c r="L5" s="4">
        <f t="shared" si="0"/>
        <v>0</v>
      </c>
      <c r="M5" s="4">
        <f t="shared" si="0"/>
        <v>0</v>
      </c>
      <c r="N5" s="4">
        <f t="shared" si="0"/>
        <v>4080</v>
      </c>
      <c r="O5" s="4">
        <f t="shared" si="0"/>
        <v>1833.2227999999986</v>
      </c>
      <c r="P5" s="4">
        <f t="shared" si="0"/>
        <v>5967.9538000000002</v>
      </c>
      <c r="Q5" s="4">
        <f t="shared" si="0"/>
        <v>6748</v>
      </c>
      <c r="R5" s="4">
        <f t="shared" si="0"/>
        <v>5548</v>
      </c>
      <c r="S5" s="4">
        <f t="shared" si="0"/>
        <v>1200</v>
      </c>
      <c r="T5" s="4">
        <f t="shared" si="0"/>
        <v>1380</v>
      </c>
      <c r="U5" s="1"/>
      <c r="V5" s="1"/>
      <c r="W5" s="1"/>
      <c r="X5" s="4">
        <f>SUM(X6:X493)</f>
        <v>2354.398200000001</v>
      </c>
      <c r="Y5" s="4">
        <f>SUM(Y6:Y493)</f>
        <v>2460.471399999999</v>
      </c>
      <c r="Z5" s="4">
        <f>SUM(Z6:Z493)</f>
        <v>2590.4829999999993</v>
      </c>
      <c r="AA5" s="4">
        <f>SUM(AA6:AA493)</f>
        <v>2094.9492</v>
      </c>
      <c r="AB5" s="4">
        <f>SUM(AB6:AB493)</f>
        <v>2016.5334000000009</v>
      </c>
      <c r="AC5" s="1"/>
      <c r="AD5" s="4">
        <f>SUM(AD6:AD493)</f>
        <v>3963.9799999999996</v>
      </c>
      <c r="AE5" s="4">
        <f>SUM(AE6:AE493)</f>
        <v>1200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43</v>
      </c>
      <c r="D6" s="1">
        <v>96</v>
      </c>
      <c r="E6" s="1">
        <v>34</v>
      </c>
      <c r="F6" s="1">
        <v>89</v>
      </c>
      <c r="G6" s="6">
        <v>0.4</v>
      </c>
      <c r="H6" s="1">
        <v>60</v>
      </c>
      <c r="I6" s="1" t="s">
        <v>32</v>
      </c>
      <c r="J6" s="1">
        <v>41</v>
      </c>
      <c r="K6" s="1">
        <f t="shared" ref="K6:K34" si="1">E6-J6</f>
        <v>-7</v>
      </c>
      <c r="L6" s="1"/>
      <c r="M6" s="1"/>
      <c r="N6" s="1"/>
      <c r="O6" s="1">
        <f>E6/5</f>
        <v>6.8</v>
      </c>
      <c r="P6" s="5"/>
      <c r="Q6" s="5">
        <f>ROUND(P6,0)</f>
        <v>0</v>
      </c>
      <c r="R6" s="5">
        <f>Q6-S6</f>
        <v>0</v>
      </c>
      <c r="S6" s="5"/>
      <c r="T6" s="5"/>
      <c r="U6" s="1"/>
      <c r="V6" s="1">
        <f>(F6+N6+Q6)/O6</f>
        <v>13.088235294117647</v>
      </c>
      <c r="W6" s="1">
        <f>(F6+N6)/O6</f>
        <v>13.088235294117647</v>
      </c>
      <c r="X6" s="1">
        <v>4.4000000000000004</v>
      </c>
      <c r="Y6" s="1">
        <v>0</v>
      </c>
      <c r="Z6" s="1">
        <v>0</v>
      </c>
      <c r="AA6" s="1">
        <v>6.6</v>
      </c>
      <c r="AB6" s="1">
        <v>6.2</v>
      </c>
      <c r="AC6" s="1"/>
      <c r="AD6" s="1">
        <f>R6*G6</f>
        <v>0</v>
      </c>
      <c r="AE6" s="1">
        <f>S6*G6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34</v>
      </c>
      <c r="C7" s="1">
        <v>44.268999999999998</v>
      </c>
      <c r="D7" s="1">
        <v>51.072000000000003</v>
      </c>
      <c r="E7" s="1">
        <v>21.704000000000001</v>
      </c>
      <c r="F7" s="1">
        <v>63.064999999999998</v>
      </c>
      <c r="G7" s="6">
        <v>1</v>
      </c>
      <c r="H7" s="1">
        <v>120</v>
      </c>
      <c r="I7" s="1" t="s">
        <v>32</v>
      </c>
      <c r="J7" s="1">
        <v>22.1</v>
      </c>
      <c r="K7" s="1">
        <f t="shared" si="1"/>
        <v>-0.3960000000000008</v>
      </c>
      <c r="L7" s="1"/>
      <c r="M7" s="1"/>
      <c r="N7" s="1"/>
      <c r="O7" s="1">
        <f t="shared" ref="O7:O70" si="2">E7/5</f>
        <v>4.3407999999999998</v>
      </c>
      <c r="P7" s="5">
        <v>10</v>
      </c>
      <c r="Q7" s="5">
        <f t="shared" ref="Q7:Q8" si="3">ROUND(P7,0)</f>
        <v>10</v>
      </c>
      <c r="R7" s="5">
        <f t="shared" ref="R7:R8" si="4">Q7-S7</f>
        <v>10</v>
      </c>
      <c r="S7" s="5"/>
      <c r="T7" s="5"/>
      <c r="U7" s="1"/>
      <c r="V7" s="1">
        <f t="shared" ref="V7:V8" si="5">(F7+N7+Q7)/O7</f>
        <v>16.832150755621083</v>
      </c>
      <c r="W7" s="1">
        <f t="shared" ref="W7:W70" si="6">(F7+N7)/O7</f>
        <v>14.528427939550314</v>
      </c>
      <c r="X7" s="1">
        <v>2.8231999999999999</v>
      </c>
      <c r="Y7" s="1">
        <v>1.6088</v>
      </c>
      <c r="Z7" s="1">
        <v>5.0536000000000003</v>
      </c>
      <c r="AA7" s="1">
        <v>3.6008</v>
      </c>
      <c r="AB7" s="1">
        <v>0</v>
      </c>
      <c r="AC7" s="1"/>
      <c r="AD7" s="1">
        <f t="shared" ref="AD7:AD70" si="7">R7*G7</f>
        <v>10</v>
      </c>
      <c r="AE7" s="1">
        <f t="shared" ref="AE7:AE70" si="8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34</v>
      </c>
      <c r="C8" s="1">
        <v>102.045</v>
      </c>
      <c r="D8" s="1">
        <v>250.74299999999999</v>
      </c>
      <c r="E8" s="1">
        <v>43.6</v>
      </c>
      <c r="F8" s="1">
        <v>253.863</v>
      </c>
      <c r="G8" s="6">
        <v>1</v>
      </c>
      <c r="H8" s="1">
        <v>45</v>
      </c>
      <c r="I8" s="1" t="s">
        <v>36</v>
      </c>
      <c r="J8" s="1">
        <v>45</v>
      </c>
      <c r="K8" s="1">
        <f t="shared" si="1"/>
        <v>-1.3999999999999986</v>
      </c>
      <c r="L8" s="1"/>
      <c r="M8" s="1"/>
      <c r="N8" s="1"/>
      <c r="O8" s="1">
        <f t="shared" si="2"/>
        <v>8.7200000000000006</v>
      </c>
      <c r="P8" s="5">
        <v>50</v>
      </c>
      <c r="Q8" s="5">
        <f t="shared" si="3"/>
        <v>50</v>
      </c>
      <c r="R8" s="5">
        <f t="shared" si="4"/>
        <v>50</v>
      </c>
      <c r="S8" s="5"/>
      <c r="T8" s="5"/>
      <c r="U8" s="1"/>
      <c r="V8" s="1">
        <f t="shared" si="5"/>
        <v>34.846674311926606</v>
      </c>
      <c r="W8" s="1">
        <f t="shared" si="6"/>
        <v>29.112729357798163</v>
      </c>
      <c r="X8" s="1">
        <v>21.89</v>
      </c>
      <c r="Y8" s="1">
        <v>21.460599999999999</v>
      </c>
      <c r="Z8" s="1">
        <v>17.546800000000001</v>
      </c>
      <c r="AA8" s="1">
        <v>17.506399999999999</v>
      </c>
      <c r="AB8" s="1">
        <v>20.7422</v>
      </c>
      <c r="AC8" s="1"/>
      <c r="AD8" s="1">
        <f t="shared" si="7"/>
        <v>50</v>
      </c>
      <c r="AE8" s="1">
        <f t="shared" si="8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1" t="s">
        <v>37</v>
      </c>
      <c r="B9" s="11" t="s">
        <v>34</v>
      </c>
      <c r="C9" s="11"/>
      <c r="D9" s="11">
        <v>2.0230000000000001</v>
      </c>
      <c r="E9" s="14">
        <v>2.0230000000000001</v>
      </c>
      <c r="F9" s="11"/>
      <c r="G9" s="10">
        <v>0</v>
      </c>
      <c r="H9" s="11" t="e">
        <v>#N/A</v>
      </c>
      <c r="I9" s="11" t="s">
        <v>38</v>
      </c>
      <c r="J9" s="11">
        <v>2</v>
      </c>
      <c r="K9" s="11">
        <f t="shared" si="1"/>
        <v>2.3000000000000131E-2</v>
      </c>
      <c r="L9" s="11"/>
      <c r="M9" s="11"/>
      <c r="N9" s="11"/>
      <c r="O9" s="11">
        <f t="shared" si="2"/>
        <v>0.40460000000000002</v>
      </c>
      <c r="P9" s="15"/>
      <c r="Q9" s="15"/>
      <c r="R9" s="15"/>
      <c r="S9" s="15"/>
      <c r="T9" s="15"/>
      <c r="U9" s="11"/>
      <c r="V9" s="11">
        <f t="shared" ref="V9:V60" si="9">(F9+N9+P9)/O9</f>
        <v>0</v>
      </c>
      <c r="W9" s="11">
        <f t="shared" si="6"/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/>
      <c r="AD9" s="11">
        <f t="shared" si="7"/>
        <v>0</v>
      </c>
      <c r="AE9" s="11">
        <f t="shared" si="8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34</v>
      </c>
      <c r="C10" s="1">
        <v>307.17500000000001</v>
      </c>
      <c r="D10" s="1">
        <v>624.42899999999997</v>
      </c>
      <c r="E10" s="14">
        <f>262.38+E9</f>
        <v>264.40300000000002</v>
      </c>
      <c r="F10" s="1">
        <v>525.55499999999995</v>
      </c>
      <c r="G10" s="6">
        <v>1</v>
      </c>
      <c r="H10" s="1">
        <v>45</v>
      </c>
      <c r="I10" s="1" t="s">
        <v>36</v>
      </c>
      <c r="J10" s="1">
        <v>322</v>
      </c>
      <c r="K10" s="1">
        <f t="shared" si="1"/>
        <v>-57.59699999999998</v>
      </c>
      <c r="L10" s="1"/>
      <c r="M10" s="1"/>
      <c r="N10" s="1"/>
      <c r="O10" s="1">
        <f t="shared" si="2"/>
        <v>52.880600000000001</v>
      </c>
      <c r="P10" s="5">
        <f>15*O10-N10-F10</f>
        <v>267.65400000000011</v>
      </c>
      <c r="Q10" s="5">
        <f t="shared" ref="Q10:Q15" si="10">ROUND(P10,0)</f>
        <v>268</v>
      </c>
      <c r="R10" s="5">
        <f t="shared" ref="R10:R15" si="11">Q10-S10</f>
        <v>268</v>
      </c>
      <c r="S10" s="5"/>
      <c r="T10" s="5"/>
      <c r="U10" s="1"/>
      <c r="V10" s="1">
        <f t="shared" ref="V10:V15" si="12">(F10+N10+Q10)/O10</f>
        <v>15.006543042249898</v>
      </c>
      <c r="W10" s="1">
        <f t="shared" si="6"/>
        <v>9.9385218775883768</v>
      </c>
      <c r="X10" s="1">
        <v>8.0609999999999999</v>
      </c>
      <c r="Y10" s="1">
        <v>72.660600000000002</v>
      </c>
      <c r="Z10" s="1">
        <v>48.942599999999999</v>
      </c>
      <c r="AA10" s="1">
        <v>28.916399999999999</v>
      </c>
      <c r="AB10" s="1">
        <v>54.0304</v>
      </c>
      <c r="AC10" s="1"/>
      <c r="AD10" s="1">
        <f t="shared" si="7"/>
        <v>268</v>
      </c>
      <c r="AE10" s="1">
        <f t="shared" si="8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3" t="s">
        <v>40</v>
      </c>
      <c r="B11" s="1" t="s">
        <v>34</v>
      </c>
      <c r="C11" s="1">
        <v>3048.3040000000001</v>
      </c>
      <c r="D11" s="1">
        <v>2302.2330000000002</v>
      </c>
      <c r="E11" s="1">
        <v>1681.3389999999999</v>
      </c>
      <c r="F11" s="1">
        <v>3012.087</v>
      </c>
      <c r="G11" s="6">
        <v>1</v>
      </c>
      <c r="H11" s="1">
        <v>60</v>
      </c>
      <c r="I11" s="1" t="s">
        <v>41</v>
      </c>
      <c r="J11" s="1">
        <v>1866.1479999999999</v>
      </c>
      <c r="K11" s="1">
        <f t="shared" si="1"/>
        <v>-184.80899999999997</v>
      </c>
      <c r="L11" s="1"/>
      <c r="M11" s="1"/>
      <c r="N11" s="1">
        <v>1500</v>
      </c>
      <c r="O11" s="1">
        <f t="shared" si="2"/>
        <v>336.26779999999997</v>
      </c>
      <c r="P11" s="5">
        <f>16*O11-N11-F11</f>
        <v>868.19779999999946</v>
      </c>
      <c r="Q11" s="5">
        <f t="shared" si="10"/>
        <v>868</v>
      </c>
      <c r="R11" s="5">
        <f t="shared" si="11"/>
        <v>468</v>
      </c>
      <c r="S11" s="5">
        <v>400</v>
      </c>
      <c r="T11" s="5"/>
      <c r="U11" s="1"/>
      <c r="V11" s="1">
        <f t="shared" si="12"/>
        <v>15.999411778350471</v>
      </c>
      <c r="W11" s="1">
        <f t="shared" si="6"/>
        <v>13.418135783444029</v>
      </c>
      <c r="X11" s="1">
        <v>403.4126</v>
      </c>
      <c r="Y11" s="1">
        <v>402.09679999999997</v>
      </c>
      <c r="Z11" s="1">
        <v>508.92239999999998</v>
      </c>
      <c r="AA11" s="1">
        <v>99.445599999999999</v>
      </c>
      <c r="AB11" s="1">
        <v>352.43819999999999</v>
      </c>
      <c r="AC11" s="1"/>
      <c r="AD11" s="1">
        <f t="shared" si="7"/>
        <v>468</v>
      </c>
      <c r="AE11" s="1">
        <f t="shared" si="8"/>
        <v>400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16.497</v>
      </c>
      <c r="D12" s="1">
        <v>33.320999999999998</v>
      </c>
      <c r="E12" s="1">
        <v>8.1750000000000007</v>
      </c>
      <c r="F12" s="1">
        <v>31.460999999999999</v>
      </c>
      <c r="G12" s="6">
        <v>1</v>
      </c>
      <c r="H12" s="1">
        <v>120</v>
      </c>
      <c r="I12" s="1" t="s">
        <v>32</v>
      </c>
      <c r="J12" s="1">
        <v>10</v>
      </c>
      <c r="K12" s="1">
        <f t="shared" si="1"/>
        <v>-1.8249999999999993</v>
      </c>
      <c r="L12" s="1"/>
      <c r="M12" s="1"/>
      <c r="N12" s="1"/>
      <c r="O12" s="1">
        <f t="shared" si="2"/>
        <v>1.6350000000000002</v>
      </c>
      <c r="P12" s="5">
        <v>10</v>
      </c>
      <c r="Q12" s="5">
        <f t="shared" si="10"/>
        <v>10</v>
      </c>
      <c r="R12" s="5">
        <f t="shared" si="11"/>
        <v>10</v>
      </c>
      <c r="S12" s="5"/>
      <c r="T12" s="5"/>
      <c r="U12" s="1"/>
      <c r="V12" s="1">
        <f t="shared" si="12"/>
        <v>25.358409785932718</v>
      </c>
      <c r="W12" s="1">
        <f t="shared" si="6"/>
        <v>19.242201834862382</v>
      </c>
      <c r="X12" s="1">
        <v>2.819</v>
      </c>
      <c r="Y12" s="1">
        <v>0</v>
      </c>
      <c r="Z12" s="1">
        <v>0</v>
      </c>
      <c r="AA12" s="1">
        <v>0</v>
      </c>
      <c r="AB12" s="1">
        <v>0</v>
      </c>
      <c r="AC12" s="1"/>
      <c r="AD12" s="1">
        <f t="shared" si="7"/>
        <v>10</v>
      </c>
      <c r="AE12" s="1">
        <f t="shared" si="8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34</v>
      </c>
      <c r="C13" s="1">
        <v>182.70599999999999</v>
      </c>
      <c r="D13" s="1">
        <v>387.19600000000003</v>
      </c>
      <c r="E13" s="1">
        <v>165.53200000000001</v>
      </c>
      <c r="F13" s="1">
        <v>372.935</v>
      </c>
      <c r="G13" s="6">
        <v>1</v>
      </c>
      <c r="H13" s="1">
        <v>60</v>
      </c>
      <c r="I13" s="1" t="s">
        <v>41</v>
      </c>
      <c r="J13" s="1">
        <v>166</v>
      </c>
      <c r="K13" s="1">
        <f t="shared" si="1"/>
        <v>-0.46799999999998931</v>
      </c>
      <c r="L13" s="1"/>
      <c r="M13" s="1"/>
      <c r="N13" s="1">
        <v>100</v>
      </c>
      <c r="O13" s="1">
        <f t="shared" si="2"/>
        <v>33.106400000000001</v>
      </c>
      <c r="P13" s="5">
        <f t="shared" ref="P13:P14" si="13">16*O13-N13-F13</f>
        <v>56.767400000000009</v>
      </c>
      <c r="Q13" s="5">
        <f t="shared" si="10"/>
        <v>57</v>
      </c>
      <c r="R13" s="5">
        <f t="shared" si="11"/>
        <v>57</v>
      </c>
      <c r="S13" s="5"/>
      <c r="T13" s="5"/>
      <c r="U13" s="1"/>
      <c r="V13" s="1">
        <f t="shared" si="12"/>
        <v>16.007025831863324</v>
      </c>
      <c r="W13" s="1">
        <f t="shared" si="6"/>
        <v>14.285304352028611</v>
      </c>
      <c r="X13" s="1">
        <v>39.830599999999997</v>
      </c>
      <c r="Y13" s="1">
        <v>40.039000000000001</v>
      </c>
      <c r="Z13" s="1">
        <v>42.175400000000003</v>
      </c>
      <c r="AA13" s="1">
        <v>37.186</v>
      </c>
      <c r="AB13" s="1">
        <v>35.4636</v>
      </c>
      <c r="AC13" s="1"/>
      <c r="AD13" s="1">
        <f t="shared" si="7"/>
        <v>57</v>
      </c>
      <c r="AE13" s="1">
        <f t="shared" si="8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34</v>
      </c>
      <c r="C14" s="1">
        <v>309.39100000000002</v>
      </c>
      <c r="D14" s="1">
        <v>973.83799999999997</v>
      </c>
      <c r="E14" s="1">
        <v>392.35300000000001</v>
      </c>
      <c r="F14" s="1">
        <v>720.25800000000004</v>
      </c>
      <c r="G14" s="6">
        <v>1</v>
      </c>
      <c r="H14" s="1">
        <v>60</v>
      </c>
      <c r="I14" s="1" t="s">
        <v>41</v>
      </c>
      <c r="J14" s="1">
        <v>382.7</v>
      </c>
      <c r="K14" s="1">
        <f t="shared" si="1"/>
        <v>9.65300000000002</v>
      </c>
      <c r="L14" s="1"/>
      <c r="M14" s="1"/>
      <c r="N14" s="1">
        <v>500</v>
      </c>
      <c r="O14" s="1">
        <f t="shared" si="2"/>
        <v>78.470600000000005</v>
      </c>
      <c r="P14" s="5">
        <f t="shared" si="13"/>
        <v>35.271600000000035</v>
      </c>
      <c r="Q14" s="5">
        <f t="shared" si="10"/>
        <v>35</v>
      </c>
      <c r="R14" s="5">
        <f t="shared" si="11"/>
        <v>35</v>
      </c>
      <c r="S14" s="5"/>
      <c r="T14" s="5"/>
      <c r="U14" s="1"/>
      <c r="V14" s="1">
        <f t="shared" si="12"/>
        <v>15.996538831103623</v>
      </c>
      <c r="W14" s="1">
        <f t="shared" si="6"/>
        <v>15.550511911467479</v>
      </c>
      <c r="X14" s="1">
        <v>104.53279999999999</v>
      </c>
      <c r="Y14" s="1">
        <v>77.916200000000003</v>
      </c>
      <c r="Z14" s="1">
        <v>59.635199999999998</v>
      </c>
      <c r="AA14" s="1">
        <v>88.669399999999996</v>
      </c>
      <c r="AB14" s="1">
        <v>75.075400000000002</v>
      </c>
      <c r="AC14" s="1"/>
      <c r="AD14" s="1">
        <f t="shared" si="7"/>
        <v>35</v>
      </c>
      <c r="AE14" s="1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31</v>
      </c>
      <c r="C15" s="1">
        <v>188</v>
      </c>
      <c r="D15" s="1"/>
      <c r="E15" s="1">
        <v>27</v>
      </c>
      <c r="F15" s="1">
        <v>150</v>
      </c>
      <c r="G15" s="6">
        <v>0.25</v>
      </c>
      <c r="H15" s="1">
        <v>120</v>
      </c>
      <c r="I15" s="1" t="s">
        <v>32</v>
      </c>
      <c r="J15" s="1">
        <v>34</v>
      </c>
      <c r="K15" s="1">
        <f t="shared" si="1"/>
        <v>-7</v>
      </c>
      <c r="L15" s="1"/>
      <c r="M15" s="1"/>
      <c r="N15" s="1"/>
      <c r="O15" s="1">
        <f t="shared" si="2"/>
        <v>5.4</v>
      </c>
      <c r="P15" s="5"/>
      <c r="Q15" s="5">
        <f t="shared" si="10"/>
        <v>0</v>
      </c>
      <c r="R15" s="5">
        <f t="shared" si="11"/>
        <v>0</v>
      </c>
      <c r="S15" s="5"/>
      <c r="T15" s="5"/>
      <c r="U15" s="1"/>
      <c r="V15" s="1">
        <f t="shared" si="12"/>
        <v>27.777777777777775</v>
      </c>
      <c r="W15" s="1">
        <f t="shared" si="6"/>
        <v>27.777777777777775</v>
      </c>
      <c r="X15" s="1">
        <v>11.2</v>
      </c>
      <c r="Y15" s="1">
        <v>12.4</v>
      </c>
      <c r="Z15" s="1">
        <v>12.6</v>
      </c>
      <c r="AA15" s="1">
        <v>13</v>
      </c>
      <c r="AB15" s="1">
        <v>12.6</v>
      </c>
      <c r="AC15" s="18" t="s">
        <v>46</v>
      </c>
      <c r="AD15" s="1">
        <f t="shared" si="7"/>
        <v>0</v>
      </c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1" t="s">
        <v>47</v>
      </c>
      <c r="B16" s="11" t="s">
        <v>34</v>
      </c>
      <c r="C16" s="11">
        <v>16.678000000000001</v>
      </c>
      <c r="D16" s="11"/>
      <c r="E16" s="11">
        <v>8.0709999999999997</v>
      </c>
      <c r="F16" s="11"/>
      <c r="G16" s="10">
        <v>0</v>
      </c>
      <c r="H16" s="11">
        <v>120</v>
      </c>
      <c r="I16" s="11" t="s">
        <v>38</v>
      </c>
      <c r="J16" s="11">
        <v>10.199999999999999</v>
      </c>
      <c r="K16" s="11">
        <f t="shared" si="1"/>
        <v>-2.1289999999999996</v>
      </c>
      <c r="L16" s="11"/>
      <c r="M16" s="11"/>
      <c r="N16" s="11"/>
      <c r="O16" s="11">
        <f t="shared" si="2"/>
        <v>1.6141999999999999</v>
      </c>
      <c r="P16" s="15"/>
      <c r="Q16" s="15"/>
      <c r="R16" s="15"/>
      <c r="S16" s="15"/>
      <c r="T16" s="15"/>
      <c r="U16" s="11"/>
      <c r="V16" s="11">
        <f t="shared" si="9"/>
        <v>0</v>
      </c>
      <c r="W16" s="11">
        <f t="shared" si="6"/>
        <v>0</v>
      </c>
      <c r="X16" s="11">
        <v>2.1019999999999999</v>
      </c>
      <c r="Y16" s="11">
        <v>0</v>
      </c>
      <c r="Z16" s="11">
        <v>0</v>
      </c>
      <c r="AA16" s="11">
        <v>0</v>
      </c>
      <c r="AB16" s="11">
        <v>0</v>
      </c>
      <c r="AC16" s="11" t="s">
        <v>77</v>
      </c>
      <c r="AD16" s="11">
        <f t="shared" si="7"/>
        <v>0</v>
      </c>
      <c r="AE16" s="11">
        <f t="shared" si="8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34</v>
      </c>
      <c r="C17" s="1">
        <v>154.291</v>
      </c>
      <c r="D17" s="1">
        <v>31.361999999999998</v>
      </c>
      <c r="E17" s="1">
        <v>124.274</v>
      </c>
      <c r="F17" s="1">
        <v>31.378</v>
      </c>
      <c r="G17" s="6">
        <v>1</v>
      </c>
      <c r="H17" s="1">
        <v>60</v>
      </c>
      <c r="I17" s="1" t="s">
        <v>32</v>
      </c>
      <c r="J17" s="1">
        <v>111.5</v>
      </c>
      <c r="K17" s="1">
        <f t="shared" si="1"/>
        <v>12.774000000000001</v>
      </c>
      <c r="L17" s="1"/>
      <c r="M17" s="1"/>
      <c r="N17" s="1"/>
      <c r="O17" s="1">
        <f t="shared" si="2"/>
        <v>24.854800000000001</v>
      </c>
      <c r="P17" s="5">
        <f>10*O17-N17-F17</f>
        <v>217.17000000000002</v>
      </c>
      <c r="Q17" s="5">
        <f t="shared" ref="Q17:Q34" si="14">ROUND(P17,0)</f>
        <v>217</v>
      </c>
      <c r="R17" s="5">
        <f t="shared" ref="R17:R35" si="15">Q17-S17</f>
        <v>217</v>
      </c>
      <c r="S17" s="5"/>
      <c r="T17" s="5"/>
      <c r="U17" s="1"/>
      <c r="V17" s="1">
        <f t="shared" ref="V17:V35" si="16">(F17+N17+Q17)/O17</f>
        <v>9.9931602748764821</v>
      </c>
      <c r="W17" s="1">
        <f t="shared" si="6"/>
        <v>1.2624523230925213</v>
      </c>
      <c r="X17" s="1">
        <v>10.1942</v>
      </c>
      <c r="Y17" s="1">
        <v>7.7879999999999994</v>
      </c>
      <c r="Z17" s="1">
        <v>19.1342</v>
      </c>
      <c r="AA17" s="1">
        <v>9.0445999999999991</v>
      </c>
      <c r="AB17" s="1">
        <v>9.0120000000000005</v>
      </c>
      <c r="AC17" s="1"/>
      <c r="AD17" s="1">
        <f t="shared" si="7"/>
        <v>217</v>
      </c>
      <c r="AE17" s="1">
        <f t="shared" si="8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34</v>
      </c>
      <c r="C18" s="1">
        <v>139.54599999999999</v>
      </c>
      <c r="D18" s="1">
        <v>65.125</v>
      </c>
      <c r="E18" s="1">
        <v>85.135999999999996</v>
      </c>
      <c r="F18" s="1">
        <v>119.535</v>
      </c>
      <c r="G18" s="6">
        <v>1</v>
      </c>
      <c r="H18" s="1">
        <v>60</v>
      </c>
      <c r="I18" s="1" t="s">
        <v>32</v>
      </c>
      <c r="J18" s="1">
        <v>85.4</v>
      </c>
      <c r="K18" s="1">
        <f t="shared" si="1"/>
        <v>-0.26400000000001</v>
      </c>
      <c r="L18" s="1"/>
      <c r="M18" s="1"/>
      <c r="N18" s="1"/>
      <c r="O18" s="1">
        <f t="shared" si="2"/>
        <v>17.027200000000001</v>
      </c>
      <c r="P18" s="5">
        <f t="shared" ref="P18:P24" si="17">13*O18-N18-F18</f>
        <v>101.8186</v>
      </c>
      <c r="Q18" s="5">
        <f t="shared" si="14"/>
        <v>102</v>
      </c>
      <c r="R18" s="5">
        <f t="shared" si="15"/>
        <v>102</v>
      </c>
      <c r="S18" s="5"/>
      <c r="T18" s="5"/>
      <c r="U18" s="1"/>
      <c r="V18" s="1">
        <f t="shared" si="16"/>
        <v>13.010653542567185</v>
      </c>
      <c r="W18" s="1">
        <f t="shared" si="6"/>
        <v>7.0202382071039278</v>
      </c>
      <c r="X18" s="1">
        <v>10.478</v>
      </c>
      <c r="Y18" s="1">
        <v>19.5076</v>
      </c>
      <c r="Z18" s="1">
        <v>18.661799999999999</v>
      </c>
      <c r="AA18" s="1">
        <v>16.4026</v>
      </c>
      <c r="AB18" s="1">
        <v>13.571</v>
      </c>
      <c r="AC18" s="1" t="s">
        <v>169</v>
      </c>
      <c r="AD18" s="1">
        <f t="shared" si="7"/>
        <v>102</v>
      </c>
      <c r="AE18" s="1">
        <f t="shared" si="8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34</v>
      </c>
      <c r="C19" s="1">
        <v>57.866999999999997</v>
      </c>
      <c r="D19" s="1">
        <v>52.070999999999998</v>
      </c>
      <c r="E19" s="1">
        <v>31.908000000000001</v>
      </c>
      <c r="F19" s="1">
        <v>76.055999999999997</v>
      </c>
      <c r="G19" s="6">
        <v>1</v>
      </c>
      <c r="H19" s="1">
        <v>60</v>
      </c>
      <c r="I19" s="1" t="s">
        <v>32</v>
      </c>
      <c r="J19" s="1">
        <v>32.299999999999997</v>
      </c>
      <c r="K19" s="1">
        <f t="shared" si="1"/>
        <v>-0.39199999999999591</v>
      </c>
      <c r="L19" s="1"/>
      <c r="M19" s="1"/>
      <c r="N19" s="1"/>
      <c r="O19" s="1">
        <f t="shared" si="2"/>
        <v>6.3816000000000006</v>
      </c>
      <c r="P19" s="5">
        <v>10</v>
      </c>
      <c r="Q19" s="5">
        <f t="shared" si="14"/>
        <v>10</v>
      </c>
      <c r="R19" s="5">
        <f t="shared" si="15"/>
        <v>10</v>
      </c>
      <c r="S19" s="5"/>
      <c r="T19" s="5"/>
      <c r="U19" s="1"/>
      <c r="V19" s="1">
        <f t="shared" si="16"/>
        <v>13.485019430863732</v>
      </c>
      <c r="W19" s="1">
        <f t="shared" si="6"/>
        <v>11.918014291086873</v>
      </c>
      <c r="X19" s="1">
        <v>0.81099999999999994</v>
      </c>
      <c r="Y19" s="1">
        <v>6.3277999999999999</v>
      </c>
      <c r="Z19" s="1">
        <v>6.3592000000000004</v>
      </c>
      <c r="AA19" s="1">
        <v>3.9605999999999999</v>
      </c>
      <c r="AB19" s="1">
        <v>4.3648000000000007</v>
      </c>
      <c r="AC19" s="1"/>
      <c r="AD19" s="1">
        <f t="shared" si="7"/>
        <v>10</v>
      </c>
      <c r="AE19" s="1">
        <f t="shared" si="8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34</v>
      </c>
      <c r="C20" s="1">
        <v>174.197</v>
      </c>
      <c r="D20" s="1">
        <v>283.52100000000002</v>
      </c>
      <c r="E20" s="1">
        <v>134.245</v>
      </c>
      <c r="F20" s="1">
        <v>219.28299999999999</v>
      </c>
      <c r="G20" s="6">
        <v>1</v>
      </c>
      <c r="H20" s="1">
        <v>45</v>
      </c>
      <c r="I20" s="1" t="s">
        <v>36</v>
      </c>
      <c r="J20" s="1">
        <v>160.79599999999999</v>
      </c>
      <c r="K20" s="1">
        <f t="shared" si="1"/>
        <v>-26.550999999999988</v>
      </c>
      <c r="L20" s="1"/>
      <c r="M20" s="1"/>
      <c r="N20" s="1"/>
      <c r="O20" s="1">
        <f t="shared" si="2"/>
        <v>26.849</v>
      </c>
      <c r="P20" s="5">
        <f>15*O20-N20-F20</f>
        <v>183.45200000000003</v>
      </c>
      <c r="Q20" s="5">
        <f t="shared" si="14"/>
        <v>183</v>
      </c>
      <c r="R20" s="5">
        <f t="shared" si="15"/>
        <v>183</v>
      </c>
      <c r="S20" s="5"/>
      <c r="T20" s="5"/>
      <c r="U20" s="1"/>
      <c r="V20" s="1">
        <f t="shared" si="16"/>
        <v>14.983165108570152</v>
      </c>
      <c r="W20" s="1">
        <f t="shared" si="6"/>
        <v>8.1672687995828515</v>
      </c>
      <c r="X20" s="1">
        <v>27.613199999999999</v>
      </c>
      <c r="Y20" s="1">
        <v>34.556399999999996</v>
      </c>
      <c r="Z20" s="1">
        <v>33.868000000000002</v>
      </c>
      <c r="AA20" s="1">
        <v>34.218600000000002</v>
      </c>
      <c r="AB20" s="1">
        <v>13.591799999999999</v>
      </c>
      <c r="AC20" s="1"/>
      <c r="AD20" s="1">
        <f t="shared" si="7"/>
        <v>183</v>
      </c>
      <c r="AE20" s="1">
        <f t="shared" si="8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34</v>
      </c>
      <c r="C21" s="1">
        <v>4.125</v>
      </c>
      <c r="D21" s="1">
        <v>90.1</v>
      </c>
      <c r="E21" s="1">
        <v>2.7349999999999999</v>
      </c>
      <c r="F21" s="1">
        <v>90.1</v>
      </c>
      <c r="G21" s="6">
        <v>1</v>
      </c>
      <c r="H21" s="1">
        <v>60</v>
      </c>
      <c r="I21" s="1" t="s">
        <v>32</v>
      </c>
      <c r="J21" s="1">
        <v>5.2</v>
      </c>
      <c r="K21" s="1">
        <f t="shared" si="1"/>
        <v>-2.4650000000000003</v>
      </c>
      <c r="L21" s="1"/>
      <c r="M21" s="1"/>
      <c r="N21" s="1"/>
      <c r="O21" s="1">
        <f t="shared" si="2"/>
        <v>0.54699999999999993</v>
      </c>
      <c r="P21" s="5"/>
      <c r="Q21" s="5">
        <f t="shared" si="14"/>
        <v>0</v>
      </c>
      <c r="R21" s="5">
        <f t="shared" si="15"/>
        <v>0</v>
      </c>
      <c r="S21" s="5"/>
      <c r="T21" s="5"/>
      <c r="U21" s="1"/>
      <c r="V21" s="1">
        <f t="shared" si="16"/>
        <v>164.71663619744061</v>
      </c>
      <c r="W21" s="1">
        <f t="shared" si="6"/>
        <v>164.71663619744061</v>
      </c>
      <c r="X21" s="1">
        <v>3.5670000000000002</v>
      </c>
      <c r="Y21" s="1">
        <v>0</v>
      </c>
      <c r="Z21" s="1">
        <v>0</v>
      </c>
      <c r="AA21" s="1">
        <v>0</v>
      </c>
      <c r="AB21" s="1">
        <v>0</v>
      </c>
      <c r="AC21" s="1"/>
      <c r="AD21" s="1">
        <f t="shared" si="7"/>
        <v>0</v>
      </c>
      <c r="AE21" s="1">
        <f t="shared" si="8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31</v>
      </c>
      <c r="C22" s="1">
        <v>39</v>
      </c>
      <c r="D22" s="1">
        <v>104</v>
      </c>
      <c r="E22" s="1">
        <v>24</v>
      </c>
      <c r="F22" s="1">
        <v>105</v>
      </c>
      <c r="G22" s="6">
        <v>0.25</v>
      </c>
      <c r="H22" s="1">
        <v>120</v>
      </c>
      <c r="I22" s="1" t="s">
        <v>32</v>
      </c>
      <c r="J22" s="1">
        <v>32</v>
      </c>
      <c r="K22" s="1">
        <f t="shared" si="1"/>
        <v>-8</v>
      </c>
      <c r="L22" s="1"/>
      <c r="M22" s="1"/>
      <c r="N22" s="1">
        <v>110</v>
      </c>
      <c r="O22" s="1">
        <f t="shared" si="2"/>
        <v>4.8</v>
      </c>
      <c r="P22" s="5">
        <v>20</v>
      </c>
      <c r="Q22" s="5">
        <f t="shared" si="14"/>
        <v>20</v>
      </c>
      <c r="R22" s="5">
        <f t="shared" si="15"/>
        <v>20</v>
      </c>
      <c r="S22" s="5"/>
      <c r="T22" s="5"/>
      <c r="U22" s="1"/>
      <c r="V22" s="1">
        <f t="shared" si="16"/>
        <v>48.958333333333336</v>
      </c>
      <c r="W22" s="1">
        <f t="shared" si="6"/>
        <v>44.791666666666671</v>
      </c>
      <c r="X22" s="1">
        <v>18.600000000000001</v>
      </c>
      <c r="Y22" s="1">
        <v>8</v>
      </c>
      <c r="Z22" s="1">
        <v>7</v>
      </c>
      <c r="AA22" s="1">
        <v>9.8000000000000007</v>
      </c>
      <c r="AB22" s="1">
        <v>8.1999999999999993</v>
      </c>
      <c r="AC22" s="1"/>
      <c r="AD22" s="1">
        <f t="shared" si="7"/>
        <v>5</v>
      </c>
      <c r="AE22" s="1">
        <f t="shared" si="8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34</v>
      </c>
      <c r="C23" s="1">
        <v>242.19499999999999</v>
      </c>
      <c r="D23" s="1">
        <v>353.81700000000001</v>
      </c>
      <c r="E23" s="1">
        <v>142.03399999999999</v>
      </c>
      <c r="F23" s="1">
        <v>342.42599999999999</v>
      </c>
      <c r="G23" s="6">
        <v>1</v>
      </c>
      <c r="H23" s="1">
        <v>45</v>
      </c>
      <c r="I23" s="1" t="s">
        <v>36</v>
      </c>
      <c r="J23" s="1">
        <v>166.6</v>
      </c>
      <c r="K23" s="1">
        <f t="shared" si="1"/>
        <v>-24.566000000000003</v>
      </c>
      <c r="L23" s="1"/>
      <c r="M23" s="1"/>
      <c r="N23" s="1"/>
      <c r="O23" s="1">
        <f t="shared" si="2"/>
        <v>28.406799999999997</v>
      </c>
      <c r="P23" s="5">
        <f>15*O23-N23-F23</f>
        <v>83.675999999999988</v>
      </c>
      <c r="Q23" s="5">
        <f t="shared" si="14"/>
        <v>84</v>
      </c>
      <c r="R23" s="5">
        <f t="shared" si="15"/>
        <v>84</v>
      </c>
      <c r="S23" s="5"/>
      <c r="T23" s="5"/>
      <c r="U23" s="1"/>
      <c r="V23" s="1">
        <f t="shared" si="16"/>
        <v>15.011405719757242</v>
      </c>
      <c r="W23" s="1">
        <f t="shared" si="6"/>
        <v>12.054367264176184</v>
      </c>
      <c r="X23" s="1">
        <v>33.180399999999999</v>
      </c>
      <c r="Y23" s="1">
        <v>37.9572</v>
      </c>
      <c r="Z23" s="1">
        <v>42.202399999999997</v>
      </c>
      <c r="AA23" s="1">
        <v>46.598999999999997</v>
      </c>
      <c r="AB23" s="1">
        <v>43.937399999999997</v>
      </c>
      <c r="AC23" s="1"/>
      <c r="AD23" s="1">
        <f t="shared" si="7"/>
        <v>84</v>
      </c>
      <c r="AE23" s="1">
        <f t="shared" si="8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31</v>
      </c>
      <c r="C24" s="1">
        <v>142</v>
      </c>
      <c r="D24" s="1">
        <v>152</v>
      </c>
      <c r="E24" s="1">
        <v>117</v>
      </c>
      <c r="F24" s="1">
        <v>143</v>
      </c>
      <c r="G24" s="6">
        <v>0.12</v>
      </c>
      <c r="H24" s="1">
        <v>60</v>
      </c>
      <c r="I24" s="1" t="s">
        <v>32</v>
      </c>
      <c r="J24" s="1">
        <v>133</v>
      </c>
      <c r="K24" s="1">
        <f t="shared" si="1"/>
        <v>-16</v>
      </c>
      <c r="L24" s="1"/>
      <c r="M24" s="1"/>
      <c r="N24" s="1">
        <v>110</v>
      </c>
      <c r="O24" s="1">
        <f t="shared" si="2"/>
        <v>23.4</v>
      </c>
      <c r="P24" s="5">
        <f t="shared" si="17"/>
        <v>51.199999999999989</v>
      </c>
      <c r="Q24" s="5">
        <v>100</v>
      </c>
      <c r="R24" s="5">
        <f t="shared" si="15"/>
        <v>100</v>
      </c>
      <c r="S24" s="5"/>
      <c r="T24" s="5">
        <v>100</v>
      </c>
      <c r="U24" s="1"/>
      <c r="V24" s="1">
        <f t="shared" si="16"/>
        <v>15.085470085470087</v>
      </c>
      <c r="W24" s="1">
        <f t="shared" si="6"/>
        <v>10.811965811965813</v>
      </c>
      <c r="X24" s="1">
        <v>28.8</v>
      </c>
      <c r="Y24" s="1">
        <v>19.2</v>
      </c>
      <c r="Z24" s="1">
        <v>26.8</v>
      </c>
      <c r="AA24" s="1">
        <v>21.4</v>
      </c>
      <c r="AB24" s="1">
        <v>32.799999999999997</v>
      </c>
      <c r="AC24" s="1"/>
      <c r="AD24" s="1">
        <f t="shared" si="7"/>
        <v>12</v>
      </c>
      <c r="AE24" s="1">
        <f t="shared" si="8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31</v>
      </c>
      <c r="C25" s="1">
        <v>177</v>
      </c>
      <c r="D25" s="1">
        <v>152</v>
      </c>
      <c r="E25" s="1">
        <v>24</v>
      </c>
      <c r="F25" s="1">
        <v>297</v>
      </c>
      <c r="G25" s="6">
        <v>0.25</v>
      </c>
      <c r="H25" s="1">
        <v>120</v>
      </c>
      <c r="I25" s="1" t="s">
        <v>32</v>
      </c>
      <c r="J25" s="1">
        <v>29</v>
      </c>
      <c r="K25" s="1">
        <f t="shared" si="1"/>
        <v>-5</v>
      </c>
      <c r="L25" s="1"/>
      <c r="M25" s="1"/>
      <c r="N25" s="1"/>
      <c r="O25" s="1">
        <f t="shared" si="2"/>
        <v>4.8</v>
      </c>
      <c r="P25" s="5"/>
      <c r="Q25" s="5">
        <f t="shared" si="14"/>
        <v>0</v>
      </c>
      <c r="R25" s="5">
        <f t="shared" si="15"/>
        <v>0</v>
      </c>
      <c r="S25" s="5"/>
      <c r="T25" s="5"/>
      <c r="U25" s="1"/>
      <c r="V25" s="1">
        <f t="shared" si="16"/>
        <v>61.875</v>
      </c>
      <c r="W25" s="1">
        <f t="shared" si="6"/>
        <v>61.875</v>
      </c>
      <c r="X25" s="1">
        <v>9</v>
      </c>
      <c r="Y25" s="1">
        <v>23.6</v>
      </c>
      <c r="Z25" s="1">
        <v>25.6</v>
      </c>
      <c r="AA25" s="1">
        <v>13.4</v>
      </c>
      <c r="AB25" s="1">
        <v>13.8</v>
      </c>
      <c r="AC25" s="18" t="s">
        <v>46</v>
      </c>
      <c r="AD25" s="1">
        <f t="shared" si="7"/>
        <v>0</v>
      </c>
      <c r="AE25" s="1">
        <f t="shared" si="8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34</v>
      </c>
      <c r="C26" s="1">
        <v>68.674999999999997</v>
      </c>
      <c r="D26" s="1">
        <v>51.728000000000002</v>
      </c>
      <c r="E26" s="1">
        <v>27.672999999999998</v>
      </c>
      <c r="F26" s="1">
        <v>79.034999999999997</v>
      </c>
      <c r="G26" s="6">
        <v>1</v>
      </c>
      <c r="H26" s="1">
        <v>120</v>
      </c>
      <c r="I26" s="1" t="s">
        <v>32</v>
      </c>
      <c r="J26" s="1">
        <v>30.1</v>
      </c>
      <c r="K26" s="1">
        <f t="shared" si="1"/>
        <v>-2.4270000000000032</v>
      </c>
      <c r="L26" s="1"/>
      <c r="M26" s="1"/>
      <c r="N26" s="1"/>
      <c r="O26" s="1">
        <f t="shared" si="2"/>
        <v>5.5345999999999993</v>
      </c>
      <c r="P26" s="5"/>
      <c r="Q26" s="5">
        <f t="shared" si="14"/>
        <v>0</v>
      </c>
      <c r="R26" s="5">
        <f t="shared" si="15"/>
        <v>0</v>
      </c>
      <c r="S26" s="5"/>
      <c r="T26" s="5"/>
      <c r="U26" s="1"/>
      <c r="V26" s="1">
        <f t="shared" si="16"/>
        <v>14.28016478155603</v>
      </c>
      <c r="W26" s="1">
        <f t="shared" si="6"/>
        <v>14.28016478155603</v>
      </c>
      <c r="X26" s="1">
        <v>3.0634000000000001</v>
      </c>
      <c r="Y26" s="1">
        <v>1.0072000000000001</v>
      </c>
      <c r="Z26" s="1">
        <v>6.5044000000000004</v>
      </c>
      <c r="AA26" s="1">
        <v>2.8954</v>
      </c>
      <c r="AB26" s="1">
        <v>0</v>
      </c>
      <c r="AC26" s="1"/>
      <c r="AD26" s="1">
        <f t="shared" si="7"/>
        <v>0</v>
      </c>
      <c r="AE26" s="1">
        <f t="shared" si="8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31</v>
      </c>
      <c r="C27" s="1">
        <v>15</v>
      </c>
      <c r="D27" s="1">
        <v>130</v>
      </c>
      <c r="E27" s="1">
        <v>8</v>
      </c>
      <c r="F27" s="1">
        <v>128</v>
      </c>
      <c r="G27" s="6">
        <v>0.4</v>
      </c>
      <c r="H27" s="1">
        <v>45</v>
      </c>
      <c r="I27" s="1" t="s">
        <v>32</v>
      </c>
      <c r="J27" s="1">
        <v>34</v>
      </c>
      <c r="K27" s="1">
        <f t="shared" si="1"/>
        <v>-26</v>
      </c>
      <c r="L27" s="1"/>
      <c r="M27" s="1"/>
      <c r="N27" s="1"/>
      <c r="O27" s="1">
        <f t="shared" si="2"/>
        <v>1.6</v>
      </c>
      <c r="P27" s="5"/>
      <c r="Q27" s="5">
        <f t="shared" si="14"/>
        <v>0</v>
      </c>
      <c r="R27" s="5">
        <f t="shared" si="15"/>
        <v>0</v>
      </c>
      <c r="S27" s="5"/>
      <c r="T27" s="5"/>
      <c r="U27" s="1"/>
      <c r="V27" s="1">
        <f t="shared" si="16"/>
        <v>80</v>
      </c>
      <c r="W27" s="1">
        <f t="shared" si="6"/>
        <v>80</v>
      </c>
      <c r="X27" s="1">
        <v>9.1999999999999993</v>
      </c>
      <c r="Y27" s="1">
        <v>8.1999999999999993</v>
      </c>
      <c r="Z27" s="1">
        <v>7</v>
      </c>
      <c r="AA27" s="1">
        <v>12.2</v>
      </c>
      <c r="AB27" s="1">
        <v>9</v>
      </c>
      <c r="AC27" s="1"/>
      <c r="AD27" s="1">
        <f t="shared" si="7"/>
        <v>0</v>
      </c>
      <c r="AE27" s="1">
        <f t="shared" si="8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34</v>
      </c>
      <c r="C28" s="1">
        <v>39.274000000000001</v>
      </c>
      <c r="D28" s="1">
        <v>380.72899999999998</v>
      </c>
      <c r="E28" s="1">
        <v>49.506999999999998</v>
      </c>
      <c r="F28" s="1">
        <v>358.11099999999999</v>
      </c>
      <c r="G28" s="6">
        <v>1</v>
      </c>
      <c r="H28" s="1">
        <v>45</v>
      </c>
      <c r="I28" s="1" t="s">
        <v>32</v>
      </c>
      <c r="J28" s="1">
        <v>52</v>
      </c>
      <c r="K28" s="1">
        <f t="shared" si="1"/>
        <v>-2.4930000000000021</v>
      </c>
      <c r="L28" s="1"/>
      <c r="M28" s="1"/>
      <c r="N28" s="1"/>
      <c r="O28" s="1">
        <f t="shared" si="2"/>
        <v>9.9013999999999989</v>
      </c>
      <c r="P28" s="5"/>
      <c r="Q28" s="5">
        <f t="shared" si="14"/>
        <v>0</v>
      </c>
      <c r="R28" s="5">
        <f t="shared" si="15"/>
        <v>0</v>
      </c>
      <c r="S28" s="5"/>
      <c r="T28" s="5"/>
      <c r="U28" s="1"/>
      <c r="V28" s="1">
        <f t="shared" si="16"/>
        <v>36.16771365665462</v>
      </c>
      <c r="W28" s="1">
        <f t="shared" si="6"/>
        <v>36.16771365665462</v>
      </c>
      <c r="X28" s="1">
        <v>23.553599999999999</v>
      </c>
      <c r="Y28" s="1">
        <v>29.437799999999999</v>
      </c>
      <c r="Z28" s="1">
        <v>18.882200000000001</v>
      </c>
      <c r="AA28" s="1">
        <v>20.962199999999999</v>
      </c>
      <c r="AB28" s="1">
        <v>11.5044</v>
      </c>
      <c r="AC28" s="1"/>
      <c r="AD28" s="1">
        <f t="shared" si="7"/>
        <v>0</v>
      </c>
      <c r="AE28" s="1">
        <f t="shared" si="8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34</v>
      </c>
      <c r="C29" s="1">
        <v>838.13800000000003</v>
      </c>
      <c r="D29" s="1">
        <v>877.07899999999995</v>
      </c>
      <c r="E29" s="1">
        <v>517.26700000000005</v>
      </c>
      <c r="F29" s="1">
        <v>994.66200000000003</v>
      </c>
      <c r="G29" s="6">
        <v>1</v>
      </c>
      <c r="H29" s="1">
        <v>60</v>
      </c>
      <c r="I29" s="1" t="s">
        <v>41</v>
      </c>
      <c r="J29" s="1">
        <v>508.6</v>
      </c>
      <c r="K29" s="1">
        <f t="shared" si="1"/>
        <v>8.66700000000003</v>
      </c>
      <c r="L29" s="1"/>
      <c r="M29" s="1"/>
      <c r="N29" s="1">
        <v>310</v>
      </c>
      <c r="O29" s="1">
        <f t="shared" si="2"/>
        <v>103.45340000000002</v>
      </c>
      <c r="P29" s="5">
        <f t="shared" ref="P29" si="18">16*O29-N29-F29</f>
        <v>350.59240000000023</v>
      </c>
      <c r="Q29" s="5">
        <f t="shared" si="14"/>
        <v>351</v>
      </c>
      <c r="R29" s="5">
        <f t="shared" si="15"/>
        <v>201</v>
      </c>
      <c r="S29" s="5">
        <v>150</v>
      </c>
      <c r="T29" s="5"/>
      <c r="U29" s="1"/>
      <c r="V29" s="1">
        <f t="shared" si="16"/>
        <v>16.003939938175058</v>
      </c>
      <c r="W29" s="1">
        <f t="shared" si="6"/>
        <v>12.611107996450574</v>
      </c>
      <c r="X29" s="1">
        <v>118.2876</v>
      </c>
      <c r="Y29" s="1">
        <v>106.1842</v>
      </c>
      <c r="Z29" s="1">
        <v>120.202</v>
      </c>
      <c r="AA29" s="1">
        <v>135.5504</v>
      </c>
      <c r="AB29" s="1">
        <v>109.712</v>
      </c>
      <c r="AC29" s="1"/>
      <c r="AD29" s="1">
        <f t="shared" si="7"/>
        <v>201</v>
      </c>
      <c r="AE29" s="1">
        <f t="shared" si="8"/>
        <v>150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31</v>
      </c>
      <c r="C30" s="1">
        <v>54</v>
      </c>
      <c r="D30" s="1">
        <v>104</v>
      </c>
      <c r="E30" s="1">
        <v>29</v>
      </c>
      <c r="F30" s="1">
        <v>120</v>
      </c>
      <c r="G30" s="6">
        <v>0.22</v>
      </c>
      <c r="H30" s="1">
        <v>120</v>
      </c>
      <c r="I30" s="1" t="s">
        <v>32</v>
      </c>
      <c r="J30" s="1">
        <v>34</v>
      </c>
      <c r="K30" s="1">
        <f t="shared" si="1"/>
        <v>-5</v>
      </c>
      <c r="L30" s="1"/>
      <c r="M30" s="1"/>
      <c r="N30" s="1"/>
      <c r="O30" s="1">
        <f t="shared" si="2"/>
        <v>5.8</v>
      </c>
      <c r="P30" s="5">
        <v>20</v>
      </c>
      <c r="Q30" s="5">
        <f t="shared" si="14"/>
        <v>20</v>
      </c>
      <c r="R30" s="5">
        <f t="shared" si="15"/>
        <v>20</v>
      </c>
      <c r="S30" s="5"/>
      <c r="T30" s="5"/>
      <c r="U30" s="1"/>
      <c r="V30" s="1">
        <f t="shared" si="16"/>
        <v>24.137931034482758</v>
      </c>
      <c r="W30" s="1">
        <f t="shared" si="6"/>
        <v>20.689655172413794</v>
      </c>
      <c r="X30" s="1">
        <v>10</v>
      </c>
      <c r="Y30" s="1">
        <v>10</v>
      </c>
      <c r="Z30" s="1">
        <v>8.1999999999999993</v>
      </c>
      <c r="AA30" s="1">
        <v>11.4</v>
      </c>
      <c r="AB30" s="1">
        <v>5.4</v>
      </c>
      <c r="AC30" s="1"/>
      <c r="AD30" s="1">
        <f t="shared" si="7"/>
        <v>4.4000000000000004</v>
      </c>
      <c r="AE30" s="1">
        <f t="shared" si="8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34</v>
      </c>
      <c r="C31" s="1">
        <v>28.832999999999998</v>
      </c>
      <c r="D31" s="1">
        <v>116.129</v>
      </c>
      <c r="E31" s="1">
        <v>28.018000000000001</v>
      </c>
      <c r="F31" s="1">
        <v>115.857</v>
      </c>
      <c r="G31" s="6">
        <v>1</v>
      </c>
      <c r="H31" s="1">
        <v>45</v>
      </c>
      <c r="I31" s="1" t="s">
        <v>32</v>
      </c>
      <c r="J31" s="1">
        <v>27</v>
      </c>
      <c r="K31" s="1">
        <f t="shared" si="1"/>
        <v>1.0180000000000007</v>
      </c>
      <c r="L31" s="1"/>
      <c r="M31" s="1"/>
      <c r="N31" s="1"/>
      <c r="O31" s="1">
        <f t="shared" si="2"/>
        <v>5.6036000000000001</v>
      </c>
      <c r="P31" s="5"/>
      <c r="Q31" s="5">
        <f t="shared" si="14"/>
        <v>0</v>
      </c>
      <c r="R31" s="5">
        <f t="shared" si="15"/>
        <v>0</v>
      </c>
      <c r="S31" s="5"/>
      <c r="T31" s="5"/>
      <c r="U31" s="1"/>
      <c r="V31" s="1">
        <f t="shared" si="16"/>
        <v>20.675458633735456</v>
      </c>
      <c r="W31" s="1">
        <f t="shared" si="6"/>
        <v>20.675458633735456</v>
      </c>
      <c r="X31" s="1">
        <v>8.8163999999999998</v>
      </c>
      <c r="Y31" s="1">
        <v>10.972</v>
      </c>
      <c r="Z31" s="1">
        <v>2.3210000000000002</v>
      </c>
      <c r="AA31" s="1">
        <v>0.61020000000000008</v>
      </c>
      <c r="AB31" s="1">
        <v>0</v>
      </c>
      <c r="AC31" s="1"/>
      <c r="AD31" s="1">
        <f t="shared" si="7"/>
        <v>0</v>
      </c>
      <c r="AE31" s="1">
        <f t="shared" si="8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31</v>
      </c>
      <c r="C32" s="1">
        <v>215</v>
      </c>
      <c r="D32" s="1"/>
      <c r="E32" s="1">
        <v>36</v>
      </c>
      <c r="F32" s="1">
        <v>178</v>
      </c>
      <c r="G32" s="6">
        <v>0.4</v>
      </c>
      <c r="H32" s="1">
        <v>60</v>
      </c>
      <c r="I32" s="1" t="s">
        <v>32</v>
      </c>
      <c r="J32" s="1">
        <v>36</v>
      </c>
      <c r="K32" s="1">
        <f t="shared" si="1"/>
        <v>0</v>
      </c>
      <c r="L32" s="1"/>
      <c r="M32" s="1"/>
      <c r="N32" s="1"/>
      <c r="O32" s="1">
        <f t="shared" si="2"/>
        <v>7.2</v>
      </c>
      <c r="P32" s="5"/>
      <c r="Q32" s="5">
        <f t="shared" si="14"/>
        <v>0</v>
      </c>
      <c r="R32" s="5">
        <f t="shared" si="15"/>
        <v>0</v>
      </c>
      <c r="S32" s="5"/>
      <c r="T32" s="5"/>
      <c r="U32" s="1"/>
      <c r="V32" s="1">
        <f t="shared" si="16"/>
        <v>24.722222222222221</v>
      </c>
      <c r="W32" s="1">
        <f t="shared" si="6"/>
        <v>24.722222222222221</v>
      </c>
      <c r="X32" s="1">
        <v>7.2</v>
      </c>
      <c r="Y32" s="1">
        <v>6.2</v>
      </c>
      <c r="Z32" s="1">
        <v>10.8</v>
      </c>
      <c r="AA32" s="1">
        <v>13.2</v>
      </c>
      <c r="AB32" s="1">
        <v>9.1999999999999993</v>
      </c>
      <c r="AC32" s="17" t="s">
        <v>64</v>
      </c>
      <c r="AD32" s="1">
        <f t="shared" si="7"/>
        <v>0</v>
      </c>
      <c r="AE32" s="1">
        <f t="shared" si="8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34</v>
      </c>
      <c r="C33" s="1">
        <v>167.71799999999999</v>
      </c>
      <c r="D33" s="1">
        <v>263.36700000000002</v>
      </c>
      <c r="E33" s="1">
        <v>202.22</v>
      </c>
      <c r="F33" s="1">
        <v>189.16399999999999</v>
      </c>
      <c r="G33" s="6">
        <v>1</v>
      </c>
      <c r="H33" s="1">
        <v>60</v>
      </c>
      <c r="I33" s="1" t="s">
        <v>41</v>
      </c>
      <c r="J33" s="1">
        <v>206.13800000000001</v>
      </c>
      <c r="K33" s="1">
        <f t="shared" si="1"/>
        <v>-3.9180000000000064</v>
      </c>
      <c r="L33" s="1"/>
      <c r="M33" s="1"/>
      <c r="N33" s="1">
        <v>150</v>
      </c>
      <c r="O33" s="1">
        <f t="shared" si="2"/>
        <v>40.444000000000003</v>
      </c>
      <c r="P33" s="5">
        <f t="shared" ref="P33" si="19">16*O33-N33-F33</f>
        <v>307.94000000000005</v>
      </c>
      <c r="Q33" s="5">
        <f t="shared" si="14"/>
        <v>308</v>
      </c>
      <c r="R33" s="5">
        <f t="shared" si="15"/>
        <v>208</v>
      </c>
      <c r="S33" s="5">
        <v>100</v>
      </c>
      <c r="T33" s="5"/>
      <c r="U33" s="1"/>
      <c r="V33" s="1">
        <f t="shared" si="16"/>
        <v>16.001483532786072</v>
      </c>
      <c r="W33" s="1">
        <f t="shared" si="6"/>
        <v>8.3860152309366036</v>
      </c>
      <c r="X33" s="1">
        <v>34.2408</v>
      </c>
      <c r="Y33" s="1">
        <v>29.244399999999999</v>
      </c>
      <c r="Z33" s="1">
        <v>33.752000000000002</v>
      </c>
      <c r="AA33" s="1">
        <v>39.189</v>
      </c>
      <c r="AB33" s="1">
        <v>34.607399999999998</v>
      </c>
      <c r="AC33" s="1"/>
      <c r="AD33" s="1">
        <f t="shared" si="7"/>
        <v>208</v>
      </c>
      <c r="AE33" s="1">
        <f t="shared" si="8"/>
        <v>100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31</v>
      </c>
      <c r="C34" s="1">
        <v>138</v>
      </c>
      <c r="D34" s="1">
        <v>48</v>
      </c>
      <c r="E34" s="1">
        <v>49</v>
      </c>
      <c r="F34" s="1">
        <v>123</v>
      </c>
      <c r="G34" s="6">
        <v>0.4</v>
      </c>
      <c r="H34" s="1">
        <v>60</v>
      </c>
      <c r="I34" s="1" t="s">
        <v>32</v>
      </c>
      <c r="J34" s="1">
        <v>51</v>
      </c>
      <c r="K34" s="1">
        <f t="shared" si="1"/>
        <v>-2</v>
      </c>
      <c r="L34" s="1"/>
      <c r="M34" s="1"/>
      <c r="N34" s="1"/>
      <c r="O34" s="1">
        <f t="shared" si="2"/>
        <v>9.8000000000000007</v>
      </c>
      <c r="P34" s="5"/>
      <c r="Q34" s="5">
        <f t="shared" si="14"/>
        <v>0</v>
      </c>
      <c r="R34" s="5">
        <f t="shared" si="15"/>
        <v>0</v>
      </c>
      <c r="S34" s="5"/>
      <c r="T34" s="5"/>
      <c r="U34" s="1"/>
      <c r="V34" s="1">
        <f t="shared" si="16"/>
        <v>12.551020408163264</v>
      </c>
      <c r="W34" s="1">
        <f t="shared" si="6"/>
        <v>12.551020408163264</v>
      </c>
      <c r="X34" s="1">
        <v>6.2</v>
      </c>
      <c r="Y34" s="1">
        <v>4.2</v>
      </c>
      <c r="Z34" s="1">
        <v>17.600000000000001</v>
      </c>
      <c r="AA34" s="1">
        <v>15</v>
      </c>
      <c r="AB34" s="1">
        <v>8</v>
      </c>
      <c r="AC34" s="1"/>
      <c r="AD34" s="1">
        <f t="shared" si="7"/>
        <v>0</v>
      </c>
      <c r="AE34" s="1">
        <f t="shared" si="8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34</v>
      </c>
      <c r="C35" s="1">
        <v>156.84100000000001</v>
      </c>
      <c r="D35" s="1">
        <v>1027.5619999999999</v>
      </c>
      <c r="E35" s="14">
        <f>47.996+E110</f>
        <v>98.941000000000003</v>
      </c>
      <c r="F35" s="1">
        <v>1025.847</v>
      </c>
      <c r="G35" s="6">
        <v>1</v>
      </c>
      <c r="H35" s="1">
        <v>45</v>
      </c>
      <c r="I35" s="1" t="s">
        <v>36</v>
      </c>
      <c r="J35" s="1">
        <v>83</v>
      </c>
      <c r="K35" s="1">
        <f t="shared" ref="K35:K62" si="20">E35-J35</f>
        <v>15.941000000000003</v>
      </c>
      <c r="L35" s="1"/>
      <c r="M35" s="1"/>
      <c r="N35" s="1">
        <v>1000</v>
      </c>
      <c r="O35" s="1">
        <f t="shared" si="2"/>
        <v>19.7882</v>
      </c>
      <c r="P35" s="5"/>
      <c r="Q35" s="5">
        <v>600</v>
      </c>
      <c r="R35" s="5">
        <f t="shared" si="15"/>
        <v>300</v>
      </c>
      <c r="S35" s="5">
        <v>300</v>
      </c>
      <c r="T35" s="5">
        <v>600</v>
      </c>
      <c r="U35" s="1"/>
      <c r="V35" s="1">
        <f t="shared" si="16"/>
        <v>132.69761777220768</v>
      </c>
      <c r="W35" s="1">
        <f t="shared" si="6"/>
        <v>102.37651731840188</v>
      </c>
      <c r="X35" s="1">
        <v>124.25620000000001</v>
      </c>
      <c r="Y35" s="1">
        <v>114.13679999999999</v>
      </c>
      <c r="Z35" s="1">
        <v>124.0566</v>
      </c>
      <c r="AA35" s="1">
        <v>115.0258</v>
      </c>
      <c r="AB35" s="1">
        <v>94.876000000000005</v>
      </c>
      <c r="AC35" s="1"/>
      <c r="AD35" s="1">
        <f t="shared" si="7"/>
        <v>300</v>
      </c>
      <c r="AE35" s="1">
        <f t="shared" si="8"/>
        <v>300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68</v>
      </c>
      <c r="B36" s="11" t="s">
        <v>34</v>
      </c>
      <c r="C36" s="11"/>
      <c r="D36" s="11">
        <v>8.359</v>
      </c>
      <c r="E36" s="11">
        <v>-0.94599999999999995</v>
      </c>
      <c r="F36" s="11"/>
      <c r="G36" s="10">
        <v>0</v>
      </c>
      <c r="H36" s="11">
        <v>45</v>
      </c>
      <c r="I36" s="11" t="s">
        <v>38</v>
      </c>
      <c r="J36" s="11">
        <v>4</v>
      </c>
      <c r="K36" s="11">
        <f t="shared" si="20"/>
        <v>-4.9459999999999997</v>
      </c>
      <c r="L36" s="11"/>
      <c r="M36" s="11"/>
      <c r="N36" s="11"/>
      <c r="O36" s="11">
        <f t="shared" si="2"/>
        <v>-0.18919999999999998</v>
      </c>
      <c r="P36" s="15"/>
      <c r="Q36" s="15"/>
      <c r="R36" s="15"/>
      <c r="S36" s="15"/>
      <c r="T36" s="15"/>
      <c r="U36" s="11"/>
      <c r="V36" s="11">
        <f t="shared" si="9"/>
        <v>0</v>
      </c>
      <c r="W36" s="11">
        <f t="shared" si="6"/>
        <v>0</v>
      </c>
      <c r="X36" s="11">
        <v>1.2864</v>
      </c>
      <c r="Y36" s="11">
        <v>18.2026</v>
      </c>
      <c r="Z36" s="11">
        <v>117.24160000000001</v>
      </c>
      <c r="AA36" s="11">
        <v>121.9572</v>
      </c>
      <c r="AB36" s="11">
        <v>47.046799999999998</v>
      </c>
      <c r="AC36" s="11" t="s">
        <v>69</v>
      </c>
      <c r="AD36" s="11">
        <f t="shared" si="7"/>
        <v>0</v>
      </c>
      <c r="AE36" s="11">
        <f t="shared" si="8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31</v>
      </c>
      <c r="C37" s="1">
        <v>33</v>
      </c>
      <c r="D37" s="1">
        <v>250</v>
      </c>
      <c r="E37" s="1">
        <v>26</v>
      </c>
      <c r="F37" s="1">
        <v>242</v>
      </c>
      <c r="G37" s="6">
        <v>0.36</v>
      </c>
      <c r="H37" s="1">
        <v>45</v>
      </c>
      <c r="I37" s="1" t="s">
        <v>32</v>
      </c>
      <c r="J37" s="1">
        <v>45</v>
      </c>
      <c r="K37" s="1">
        <f t="shared" si="20"/>
        <v>-19</v>
      </c>
      <c r="L37" s="1"/>
      <c r="M37" s="1"/>
      <c r="N37" s="1"/>
      <c r="O37" s="1">
        <f t="shared" si="2"/>
        <v>5.2</v>
      </c>
      <c r="P37" s="5">
        <v>50</v>
      </c>
      <c r="Q37" s="5">
        <f t="shared" ref="Q37:Q40" si="21">ROUND(P37,0)</f>
        <v>50</v>
      </c>
      <c r="R37" s="5">
        <f t="shared" ref="R37:R40" si="22">Q37-S37</f>
        <v>50</v>
      </c>
      <c r="S37" s="5"/>
      <c r="T37" s="5"/>
      <c r="U37" s="1"/>
      <c r="V37" s="1">
        <f t="shared" ref="V37:V40" si="23">(F37+N37+Q37)/O37</f>
        <v>56.153846153846153</v>
      </c>
      <c r="W37" s="1">
        <f t="shared" si="6"/>
        <v>46.53846153846154</v>
      </c>
      <c r="X37" s="1">
        <v>27</v>
      </c>
      <c r="Y37" s="1">
        <v>25</v>
      </c>
      <c r="Z37" s="1">
        <v>18.399999999999999</v>
      </c>
      <c r="AA37" s="1">
        <v>21.4</v>
      </c>
      <c r="AB37" s="1">
        <v>20.2</v>
      </c>
      <c r="AC37" s="1"/>
      <c r="AD37" s="1">
        <f t="shared" si="7"/>
        <v>18</v>
      </c>
      <c r="AE37" s="1">
        <f t="shared" si="8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31</v>
      </c>
      <c r="C38" s="1">
        <v>72</v>
      </c>
      <c r="D38" s="1"/>
      <c r="E38" s="1">
        <v>12</v>
      </c>
      <c r="F38" s="1">
        <v>60</v>
      </c>
      <c r="G38" s="6">
        <v>0.3</v>
      </c>
      <c r="H38" s="1">
        <v>45</v>
      </c>
      <c r="I38" s="1" t="s">
        <v>32</v>
      </c>
      <c r="J38" s="1">
        <v>13</v>
      </c>
      <c r="K38" s="1">
        <f t="shared" si="20"/>
        <v>-1</v>
      </c>
      <c r="L38" s="1"/>
      <c r="M38" s="1"/>
      <c r="N38" s="1"/>
      <c r="O38" s="1">
        <f t="shared" si="2"/>
        <v>2.4</v>
      </c>
      <c r="P38" s="5"/>
      <c r="Q38" s="5">
        <f t="shared" si="21"/>
        <v>0</v>
      </c>
      <c r="R38" s="5">
        <f t="shared" si="22"/>
        <v>0</v>
      </c>
      <c r="S38" s="5"/>
      <c r="T38" s="5"/>
      <c r="U38" s="1"/>
      <c r="V38" s="1">
        <f t="shared" si="23"/>
        <v>25</v>
      </c>
      <c r="W38" s="1">
        <f t="shared" si="6"/>
        <v>25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7" t="s">
        <v>158</v>
      </c>
      <c r="AD38" s="1">
        <f t="shared" si="7"/>
        <v>0</v>
      </c>
      <c r="AE38" s="1">
        <f t="shared" si="8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34</v>
      </c>
      <c r="C39" s="1">
        <v>202.35</v>
      </c>
      <c r="D39" s="1">
        <v>350.709</v>
      </c>
      <c r="E39" s="1">
        <v>193.66</v>
      </c>
      <c r="F39" s="1">
        <v>294.15699999999998</v>
      </c>
      <c r="G39" s="6">
        <v>1</v>
      </c>
      <c r="H39" s="1">
        <v>60</v>
      </c>
      <c r="I39" s="1" t="s">
        <v>41</v>
      </c>
      <c r="J39" s="1">
        <v>183.971</v>
      </c>
      <c r="K39" s="1">
        <f t="shared" si="20"/>
        <v>9.688999999999993</v>
      </c>
      <c r="L39" s="1"/>
      <c r="M39" s="1"/>
      <c r="N39" s="1"/>
      <c r="O39" s="1">
        <f t="shared" si="2"/>
        <v>38.731999999999999</v>
      </c>
      <c r="P39" s="5">
        <f t="shared" ref="P39" si="24">16*O39-N39-F39</f>
        <v>325.55500000000001</v>
      </c>
      <c r="Q39" s="5">
        <f t="shared" si="21"/>
        <v>326</v>
      </c>
      <c r="R39" s="5">
        <f t="shared" si="22"/>
        <v>176</v>
      </c>
      <c r="S39" s="5">
        <v>150</v>
      </c>
      <c r="T39" s="5"/>
      <c r="U39" s="1"/>
      <c r="V39" s="1">
        <f t="shared" si="23"/>
        <v>16.011489207890115</v>
      </c>
      <c r="W39" s="1">
        <f t="shared" si="6"/>
        <v>7.594676236703501</v>
      </c>
      <c r="X39" s="1">
        <v>17.268799999999999</v>
      </c>
      <c r="Y39" s="1">
        <v>30.437200000000001</v>
      </c>
      <c r="Z39" s="1">
        <v>60.054400000000001</v>
      </c>
      <c r="AA39" s="1">
        <v>24.7424</v>
      </c>
      <c r="AB39" s="1">
        <v>40.773200000000003</v>
      </c>
      <c r="AC39" s="1"/>
      <c r="AD39" s="1">
        <f t="shared" si="7"/>
        <v>176</v>
      </c>
      <c r="AE39" s="1">
        <f t="shared" si="8"/>
        <v>150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31</v>
      </c>
      <c r="C40" s="1">
        <v>4</v>
      </c>
      <c r="D40" s="1">
        <v>121</v>
      </c>
      <c r="E40" s="1"/>
      <c r="F40" s="1">
        <v>120</v>
      </c>
      <c r="G40" s="6">
        <v>0.09</v>
      </c>
      <c r="H40" s="1">
        <v>45</v>
      </c>
      <c r="I40" s="1" t="s">
        <v>32</v>
      </c>
      <c r="J40" s="1">
        <v>4</v>
      </c>
      <c r="K40" s="1">
        <f t="shared" si="20"/>
        <v>-4</v>
      </c>
      <c r="L40" s="1"/>
      <c r="M40" s="1"/>
      <c r="N40" s="1"/>
      <c r="O40" s="1">
        <f t="shared" si="2"/>
        <v>0</v>
      </c>
      <c r="P40" s="5">
        <v>30</v>
      </c>
      <c r="Q40" s="5">
        <f t="shared" si="21"/>
        <v>30</v>
      </c>
      <c r="R40" s="5">
        <f t="shared" si="22"/>
        <v>30</v>
      </c>
      <c r="S40" s="5"/>
      <c r="T40" s="5"/>
      <c r="U40" s="1"/>
      <c r="V40" s="1" t="e">
        <f t="shared" si="23"/>
        <v>#DIV/0!</v>
      </c>
      <c r="W40" s="1" t="e">
        <f t="shared" si="6"/>
        <v>#DIV/0!</v>
      </c>
      <c r="X40" s="1">
        <v>13.8</v>
      </c>
      <c r="Y40" s="1">
        <v>4.4000000000000004</v>
      </c>
      <c r="Z40" s="1">
        <v>3.4</v>
      </c>
      <c r="AA40" s="1">
        <v>1.4</v>
      </c>
      <c r="AB40" s="1">
        <v>0</v>
      </c>
      <c r="AC40" s="1"/>
      <c r="AD40" s="1">
        <f t="shared" si="7"/>
        <v>2.6999999999999997</v>
      </c>
      <c r="AE40" s="1">
        <f t="shared" si="8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74</v>
      </c>
      <c r="B41" s="11" t="s">
        <v>31</v>
      </c>
      <c r="C41" s="11">
        <v>97</v>
      </c>
      <c r="D41" s="11"/>
      <c r="E41" s="11">
        <v>1</v>
      </c>
      <c r="F41" s="11">
        <v>66</v>
      </c>
      <c r="G41" s="10">
        <v>0</v>
      </c>
      <c r="H41" s="11">
        <v>45</v>
      </c>
      <c r="I41" s="11" t="s">
        <v>38</v>
      </c>
      <c r="J41" s="11">
        <v>116</v>
      </c>
      <c r="K41" s="11">
        <f t="shared" si="20"/>
        <v>-115</v>
      </c>
      <c r="L41" s="11"/>
      <c r="M41" s="11"/>
      <c r="N41" s="11"/>
      <c r="O41" s="11">
        <f t="shared" si="2"/>
        <v>0.2</v>
      </c>
      <c r="P41" s="15"/>
      <c r="Q41" s="15"/>
      <c r="R41" s="15"/>
      <c r="S41" s="15"/>
      <c r="T41" s="15"/>
      <c r="U41" s="11"/>
      <c r="V41" s="11">
        <f t="shared" si="9"/>
        <v>330</v>
      </c>
      <c r="W41" s="11">
        <f t="shared" si="6"/>
        <v>330</v>
      </c>
      <c r="X41" s="11">
        <v>23</v>
      </c>
      <c r="Y41" s="11">
        <v>8.8000000000000007</v>
      </c>
      <c r="Z41" s="11">
        <v>22</v>
      </c>
      <c r="AA41" s="11">
        <v>17.8</v>
      </c>
      <c r="AB41" s="11">
        <v>23.2</v>
      </c>
      <c r="AC41" s="17" t="s">
        <v>157</v>
      </c>
      <c r="AD41" s="11">
        <f t="shared" si="7"/>
        <v>0</v>
      </c>
      <c r="AE41" s="11">
        <f t="shared" si="8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31</v>
      </c>
      <c r="C42" s="1">
        <v>230</v>
      </c>
      <c r="D42" s="1">
        <v>48</v>
      </c>
      <c r="E42" s="1">
        <v>64</v>
      </c>
      <c r="F42" s="1">
        <v>208</v>
      </c>
      <c r="G42" s="6">
        <v>0.27</v>
      </c>
      <c r="H42" s="1">
        <v>45</v>
      </c>
      <c r="I42" s="1" t="s">
        <v>32</v>
      </c>
      <c r="J42" s="1">
        <v>80</v>
      </c>
      <c r="K42" s="1">
        <f t="shared" si="20"/>
        <v>-16</v>
      </c>
      <c r="L42" s="1"/>
      <c r="M42" s="1"/>
      <c r="N42" s="1"/>
      <c r="O42" s="1">
        <f t="shared" si="2"/>
        <v>12.8</v>
      </c>
      <c r="P42" s="5"/>
      <c r="Q42" s="5">
        <f t="shared" ref="Q42:Q43" si="25">ROUND(P42,0)</f>
        <v>0</v>
      </c>
      <c r="R42" s="5">
        <f t="shared" ref="R42:R43" si="26">Q42-S42</f>
        <v>0</v>
      </c>
      <c r="S42" s="5"/>
      <c r="T42" s="5"/>
      <c r="U42" s="1"/>
      <c r="V42" s="1">
        <f t="shared" ref="V42:V43" si="27">(F42+N42+Q42)/O42</f>
        <v>16.25</v>
      </c>
      <c r="W42" s="1">
        <f t="shared" si="6"/>
        <v>16.25</v>
      </c>
      <c r="X42" s="1">
        <v>17</v>
      </c>
      <c r="Y42" s="1">
        <v>16</v>
      </c>
      <c r="Z42" s="1">
        <v>22.4</v>
      </c>
      <c r="AA42" s="1">
        <v>24.2</v>
      </c>
      <c r="AB42" s="1">
        <v>15.8</v>
      </c>
      <c r="AC42" s="13" t="s">
        <v>46</v>
      </c>
      <c r="AD42" s="1">
        <f t="shared" si="7"/>
        <v>0</v>
      </c>
      <c r="AE42" s="1">
        <f t="shared" si="8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34</v>
      </c>
      <c r="C43" s="1">
        <v>505.89499999999998</v>
      </c>
      <c r="D43" s="1">
        <v>617.46799999999996</v>
      </c>
      <c r="E43" s="1">
        <v>300.70800000000003</v>
      </c>
      <c r="F43" s="1">
        <v>739.23099999999999</v>
      </c>
      <c r="G43" s="6">
        <v>1</v>
      </c>
      <c r="H43" s="1">
        <v>45</v>
      </c>
      <c r="I43" s="1" t="s">
        <v>36</v>
      </c>
      <c r="J43" s="1">
        <v>319.3</v>
      </c>
      <c r="K43" s="1">
        <f t="shared" si="20"/>
        <v>-18.591999999999985</v>
      </c>
      <c r="L43" s="1"/>
      <c r="M43" s="1"/>
      <c r="N43" s="1"/>
      <c r="O43" s="1">
        <f t="shared" si="2"/>
        <v>60.141600000000004</v>
      </c>
      <c r="P43" s="5">
        <f>15*O43-N43-F43</f>
        <v>162.89300000000003</v>
      </c>
      <c r="Q43" s="5">
        <f t="shared" si="25"/>
        <v>163</v>
      </c>
      <c r="R43" s="5">
        <f t="shared" si="26"/>
        <v>163</v>
      </c>
      <c r="S43" s="5"/>
      <c r="T43" s="5"/>
      <c r="U43" s="1"/>
      <c r="V43" s="1">
        <f t="shared" si="27"/>
        <v>15.001779134575733</v>
      </c>
      <c r="W43" s="1">
        <f t="shared" si="6"/>
        <v>12.291508706120222</v>
      </c>
      <c r="X43" s="1">
        <v>68.608000000000004</v>
      </c>
      <c r="Y43" s="1">
        <v>83.168800000000005</v>
      </c>
      <c r="Z43" s="1">
        <v>82.60560000000001</v>
      </c>
      <c r="AA43" s="1">
        <v>73.554999999999993</v>
      </c>
      <c r="AB43" s="1">
        <v>97.705399999999997</v>
      </c>
      <c r="AC43" s="1"/>
      <c r="AD43" s="1">
        <f t="shared" si="7"/>
        <v>163</v>
      </c>
      <c r="AE43" s="1">
        <f t="shared" si="8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1" t="s">
        <v>78</v>
      </c>
      <c r="B44" s="11" t="s">
        <v>31</v>
      </c>
      <c r="C44" s="11">
        <v>811</v>
      </c>
      <c r="D44" s="11"/>
      <c r="E44" s="11">
        <v>122</v>
      </c>
      <c r="F44" s="11">
        <v>630</v>
      </c>
      <c r="G44" s="10">
        <v>0</v>
      </c>
      <c r="H44" s="11" t="e">
        <v>#N/A</v>
      </c>
      <c r="I44" s="11" t="s">
        <v>38</v>
      </c>
      <c r="J44" s="11">
        <v>143</v>
      </c>
      <c r="K44" s="11">
        <f t="shared" si="20"/>
        <v>-21</v>
      </c>
      <c r="L44" s="11"/>
      <c r="M44" s="11"/>
      <c r="N44" s="11"/>
      <c r="O44" s="11">
        <f t="shared" si="2"/>
        <v>24.4</v>
      </c>
      <c r="P44" s="15"/>
      <c r="Q44" s="15"/>
      <c r="R44" s="15"/>
      <c r="S44" s="15"/>
      <c r="T44" s="15"/>
      <c r="U44" s="11"/>
      <c r="V44" s="11">
        <f t="shared" si="9"/>
        <v>25.819672131147541</v>
      </c>
      <c r="W44" s="11">
        <f t="shared" si="6"/>
        <v>25.819672131147541</v>
      </c>
      <c r="X44" s="11">
        <v>43.8</v>
      </c>
      <c r="Y44" s="11">
        <v>5.8</v>
      </c>
      <c r="Z44" s="11">
        <v>0</v>
      </c>
      <c r="AA44" s="11">
        <v>0.4</v>
      </c>
      <c r="AB44" s="11">
        <v>0.4</v>
      </c>
      <c r="AC44" s="13" t="s">
        <v>79</v>
      </c>
      <c r="AD44" s="11">
        <f t="shared" si="7"/>
        <v>0</v>
      </c>
      <c r="AE44" s="11">
        <f t="shared" si="8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31</v>
      </c>
      <c r="C45" s="1">
        <v>725</v>
      </c>
      <c r="D45" s="1"/>
      <c r="E45" s="1">
        <v>161</v>
      </c>
      <c r="F45" s="1">
        <v>475</v>
      </c>
      <c r="G45" s="6">
        <v>0.4</v>
      </c>
      <c r="H45" s="1">
        <v>60</v>
      </c>
      <c r="I45" s="1" t="s">
        <v>41</v>
      </c>
      <c r="J45" s="1">
        <v>160</v>
      </c>
      <c r="K45" s="1">
        <f t="shared" si="20"/>
        <v>1</v>
      </c>
      <c r="L45" s="1"/>
      <c r="M45" s="1"/>
      <c r="N45" s="1"/>
      <c r="O45" s="1">
        <f t="shared" si="2"/>
        <v>32.200000000000003</v>
      </c>
      <c r="P45" s="5">
        <f t="shared" ref="P45" si="28">16*O45-N45-F45</f>
        <v>40.200000000000045</v>
      </c>
      <c r="Q45" s="5">
        <v>0</v>
      </c>
      <c r="R45" s="5">
        <f>Q45-S45</f>
        <v>0</v>
      </c>
      <c r="S45" s="5"/>
      <c r="T45" s="19">
        <v>0</v>
      </c>
      <c r="U45" s="13"/>
      <c r="V45" s="1">
        <f>(F45+N45+Q45)/O45</f>
        <v>14.751552795031055</v>
      </c>
      <c r="W45" s="1">
        <f t="shared" si="6"/>
        <v>14.751552795031055</v>
      </c>
      <c r="X45" s="1">
        <v>12.8</v>
      </c>
      <c r="Y45" s="1">
        <v>61.022000000000013</v>
      </c>
      <c r="Z45" s="1">
        <v>70.400000000000006</v>
      </c>
      <c r="AA45" s="1">
        <v>51.4</v>
      </c>
      <c r="AB45" s="1">
        <v>56.4</v>
      </c>
      <c r="AC45" s="1" t="s">
        <v>163</v>
      </c>
      <c r="AD45" s="1">
        <f t="shared" si="7"/>
        <v>0</v>
      </c>
      <c r="AE45" s="1">
        <f t="shared" si="8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1" t="s">
        <v>81</v>
      </c>
      <c r="B46" s="11" t="s">
        <v>31</v>
      </c>
      <c r="C46" s="11">
        <v>899</v>
      </c>
      <c r="D46" s="11"/>
      <c r="E46" s="11">
        <v>40</v>
      </c>
      <c r="F46" s="11">
        <v>830</v>
      </c>
      <c r="G46" s="10">
        <v>0</v>
      </c>
      <c r="H46" s="11" t="e">
        <v>#N/A</v>
      </c>
      <c r="I46" s="11" t="s">
        <v>38</v>
      </c>
      <c r="J46" s="11">
        <v>46</v>
      </c>
      <c r="K46" s="11">
        <f t="shared" si="20"/>
        <v>-6</v>
      </c>
      <c r="L46" s="11"/>
      <c r="M46" s="11"/>
      <c r="N46" s="11"/>
      <c r="O46" s="11">
        <f t="shared" si="2"/>
        <v>8</v>
      </c>
      <c r="P46" s="15"/>
      <c r="Q46" s="15"/>
      <c r="R46" s="15"/>
      <c r="S46" s="15"/>
      <c r="T46" s="15"/>
      <c r="U46" s="11"/>
      <c r="V46" s="11">
        <f t="shared" si="9"/>
        <v>103.75</v>
      </c>
      <c r="W46" s="11">
        <f t="shared" si="6"/>
        <v>103.75</v>
      </c>
      <c r="X46" s="11">
        <v>19.2</v>
      </c>
      <c r="Y46" s="11">
        <v>5.4</v>
      </c>
      <c r="Z46" s="11">
        <v>0</v>
      </c>
      <c r="AA46" s="11">
        <v>0.4</v>
      </c>
      <c r="AB46" s="11">
        <v>0.4</v>
      </c>
      <c r="AC46" s="13" t="s">
        <v>79</v>
      </c>
      <c r="AD46" s="11">
        <f t="shared" si="7"/>
        <v>0</v>
      </c>
      <c r="AE46" s="11">
        <f t="shared" si="8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31</v>
      </c>
      <c r="C47" s="1">
        <v>193</v>
      </c>
      <c r="D47" s="1">
        <v>248</v>
      </c>
      <c r="E47" s="1">
        <v>127</v>
      </c>
      <c r="F47" s="1">
        <v>299</v>
      </c>
      <c r="G47" s="6">
        <v>0.4</v>
      </c>
      <c r="H47" s="1">
        <v>60</v>
      </c>
      <c r="I47" s="1" t="s">
        <v>41</v>
      </c>
      <c r="J47" s="1">
        <v>125</v>
      </c>
      <c r="K47" s="1">
        <f t="shared" si="20"/>
        <v>2</v>
      </c>
      <c r="L47" s="1"/>
      <c r="M47" s="1"/>
      <c r="N47" s="1"/>
      <c r="O47" s="1">
        <f t="shared" si="2"/>
        <v>25.4</v>
      </c>
      <c r="P47" s="5">
        <f t="shared" ref="P47" si="29">16*O47-N47-F47</f>
        <v>107.39999999999998</v>
      </c>
      <c r="Q47" s="5">
        <f t="shared" ref="Q47:Q56" si="30">ROUND(P47,0)</f>
        <v>107</v>
      </c>
      <c r="R47" s="5">
        <f t="shared" ref="R47:R56" si="31">Q47-S47</f>
        <v>107</v>
      </c>
      <c r="S47" s="5"/>
      <c r="T47" s="20"/>
      <c r="U47" s="21"/>
      <c r="V47" s="1">
        <f t="shared" ref="V47:V56" si="32">(F47+N47+Q47)/O47</f>
        <v>15.984251968503937</v>
      </c>
      <c r="W47" s="1">
        <f t="shared" si="6"/>
        <v>11.771653543307087</v>
      </c>
      <c r="X47" s="1">
        <v>26.6</v>
      </c>
      <c r="Y47" s="1">
        <v>32.6</v>
      </c>
      <c r="Z47" s="1">
        <v>30.8</v>
      </c>
      <c r="AA47" s="1">
        <v>31.4</v>
      </c>
      <c r="AB47" s="1">
        <v>27.4</v>
      </c>
      <c r="AC47" s="1"/>
      <c r="AD47" s="1">
        <f t="shared" si="7"/>
        <v>42.800000000000004</v>
      </c>
      <c r="AE47" s="1">
        <f t="shared" si="8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31</v>
      </c>
      <c r="C48" s="1">
        <v>196</v>
      </c>
      <c r="D48" s="1"/>
      <c r="E48" s="1">
        <v>30</v>
      </c>
      <c r="F48" s="1">
        <v>158</v>
      </c>
      <c r="G48" s="6">
        <v>0.4</v>
      </c>
      <c r="H48" s="1">
        <v>60</v>
      </c>
      <c r="I48" s="1" t="s">
        <v>32</v>
      </c>
      <c r="J48" s="1">
        <v>32</v>
      </c>
      <c r="K48" s="1">
        <f t="shared" si="20"/>
        <v>-2</v>
      </c>
      <c r="L48" s="1"/>
      <c r="M48" s="1"/>
      <c r="N48" s="1"/>
      <c r="O48" s="1">
        <f t="shared" si="2"/>
        <v>6</v>
      </c>
      <c r="P48" s="5"/>
      <c r="Q48" s="5">
        <f t="shared" si="30"/>
        <v>0</v>
      </c>
      <c r="R48" s="5">
        <f t="shared" si="31"/>
        <v>0</v>
      </c>
      <c r="S48" s="5"/>
      <c r="T48" s="5"/>
      <c r="U48" s="1"/>
      <c r="V48" s="1">
        <f t="shared" si="32"/>
        <v>26.333333333333332</v>
      </c>
      <c r="W48" s="1">
        <f t="shared" si="6"/>
        <v>26.333333333333332</v>
      </c>
      <c r="X48" s="1">
        <v>10.4</v>
      </c>
      <c r="Y48" s="1">
        <v>17.8</v>
      </c>
      <c r="Z48" s="1">
        <v>21.2</v>
      </c>
      <c r="AA48" s="1">
        <v>15</v>
      </c>
      <c r="AB48" s="1">
        <v>13</v>
      </c>
      <c r="AC48" s="13" t="s">
        <v>46</v>
      </c>
      <c r="AD48" s="1">
        <f t="shared" si="7"/>
        <v>0</v>
      </c>
      <c r="AE48" s="1">
        <f t="shared" si="8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31</v>
      </c>
      <c r="C49" s="1">
        <v>54</v>
      </c>
      <c r="D49" s="1">
        <v>370</v>
      </c>
      <c r="E49" s="1">
        <v>39</v>
      </c>
      <c r="F49" s="1">
        <v>354</v>
      </c>
      <c r="G49" s="6">
        <v>0.1</v>
      </c>
      <c r="H49" s="1">
        <v>45</v>
      </c>
      <c r="I49" s="1" t="s">
        <v>32</v>
      </c>
      <c r="J49" s="1">
        <v>80</v>
      </c>
      <c r="K49" s="1">
        <f t="shared" si="20"/>
        <v>-41</v>
      </c>
      <c r="L49" s="1"/>
      <c r="M49" s="1"/>
      <c r="N49" s="1"/>
      <c r="O49" s="1">
        <f t="shared" si="2"/>
        <v>7.8</v>
      </c>
      <c r="P49" s="5"/>
      <c r="Q49" s="5">
        <f t="shared" si="30"/>
        <v>0</v>
      </c>
      <c r="R49" s="5">
        <f t="shared" si="31"/>
        <v>0</v>
      </c>
      <c r="S49" s="5"/>
      <c r="T49" s="5"/>
      <c r="U49" s="1"/>
      <c r="V49" s="1">
        <f t="shared" si="32"/>
        <v>45.384615384615387</v>
      </c>
      <c r="W49" s="1">
        <f t="shared" si="6"/>
        <v>45.384615384615387</v>
      </c>
      <c r="X49" s="1">
        <v>31.2</v>
      </c>
      <c r="Y49" s="1">
        <v>26</v>
      </c>
      <c r="Z49" s="1">
        <v>23.8</v>
      </c>
      <c r="AA49" s="1">
        <v>13.2</v>
      </c>
      <c r="AB49" s="1">
        <v>32.200000000000003</v>
      </c>
      <c r="AC49" s="1"/>
      <c r="AD49" s="1">
        <f t="shared" si="7"/>
        <v>0</v>
      </c>
      <c r="AE49" s="1">
        <f t="shared" si="8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31</v>
      </c>
      <c r="C50" s="1">
        <v>43</v>
      </c>
      <c r="D50" s="1">
        <v>56</v>
      </c>
      <c r="E50" s="1">
        <v>16</v>
      </c>
      <c r="F50" s="1">
        <v>72</v>
      </c>
      <c r="G50" s="6">
        <v>0.1</v>
      </c>
      <c r="H50" s="1">
        <v>60</v>
      </c>
      <c r="I50" s="1" t="s">
        <v>32</v>
      </c>
      <c r="J50" s="1">
        <v>20</v>
      </c>
      <c r="K50" s="1">
        <f t="shared" si="20"/>
        <v>-4</v>
      </c>
      <c r="L50" s="1"/>
      <c r="M50" s="1"/>
      <c r="N50" s="1"/>
      <c r="O50" s="1">
        <f t="shared" si="2"/>
        <v>3.2</v>
      </c>
      <c r="P50" s="5"/>
      <c r="Q50" s="5">
        <f t="shared" si="30"/>
        <v>0</v>
      </c>
      <c r="R50" s="5">
        <f t="shared" si="31"/>
        <v>0</v>
      </c>
      <c r="S50" s="5"/>
      <c r="T50" s="5"/>
      <c r="U50" s="1"/>
      <c r="V50" s="1">
        <f t="shared" si="32"/>
        <v>22.5</v>
      </c>
      <c r="W50" s="1">
        <f t="shared" si="6"/>
        <v>22.5</v>
      </c>
      <c r="X50" s="1">
        <v>9.8000000000000007</v>
      </c>
      <c r="Y50" s="1">
        <v>7.6</v>
      </c>
      <c r="Z50" s="1">
        <v>6.6</v>
      </c>
      <c r="AA50" s="1">
        <v>6.6</v>
      </c>
      <c r="AB50" s="1">
        <v>5.8</v>
      </c>
      <c r="AC50" s="1"/>
      <c r="AD50" s="1">
        <f t="shared" si="7"/>
        <v>0</v>
      </c>
      <c r="AE50" s="1">
        <f t="shared" si="8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31</v>
      </c>
      <c r="C51" s="1">
        <v>121</v>
      </c>
      <c r="D51" s="1">
        <v>160</v>
      </c>
      <c r="E51" s="1">
        <v>103</v>
      </c>
      <c r="F51" s="1">
        <v>143</v>
      </c>
      <c r="G51" s="6">
        <v>0.1</v>
      </c>
      <c r="H51" s="1">
        <v>60</v>
      </c>
      <c r="I51" s="1" t="s">
        <v>32</v>
      </c>
      <c r="J51" s="1">
        <v>113</v>
      </c>
      <c r="K51" s="1">
        <f t="shared" si="20"/>
        <v>-10</v>
      </c>
      <c r="L51" s="1"/>
      <c r="M51" s="1"/>
      <c r="N51" s="1"/>
      <c r="O51" s="1">
        <f t="shared" si="2"/>
        <v>20.6</v>
      </c>
      <c r="P51" s="5">
        <f t="shared" ref="P51:P52" si="33">13*O51-N51-F51</f>
        <v>124.80000000000001</v>
      </c>
      <c r="Q51" s="5">
        <f t="shared" si="30"/>
        <v>125</v>
      </c>
      <c r="R51" s="5">
        <f t="shared" si="31"/>
        <v>125</v>
      </c>
      <c r="S51" s="5"/>
      <c r="T51" s="5"/>
      <c r="U51" s="1"/>
      <c r="V51" s="1">
        <f t="shared" si="32"/>
        <v>13.009708737864077</v>
      </c>
      <c r="W51" s="1">
        <f t="shared" si="6"/>
        <v>6.9417475728155331</v>
      </c>
      <c r="X51" s="1">
        <v>24.2</v>
      </c>
      <c r="Y51" s="1">
        <v>22.8</v>
      </c>
      <c r="Z51" s="1">
        <v>24.6</v>
      </c>
      <c r="AA51" s="1">
        <v>25</v>
      </c>
      <c r="AB51" s="1">
        <v>18.600000000000001</v>
      </c>
      <c r="AC51" s="1"/>
      <c r="AD51" s="1">
        <f t="shared" si="7"/>
        <v>12.5</v>
      </c>
      <c r="AE51" s="1">
        <f t="shared" si="8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31</v>
      </c>
      <c r="C52" s="1">
        <v>75</v>
      </c>
      <c r="D52" s="1">
        <v>126</v>
      </c>
      <c r="E52" s="1">
        <v>64</v>
      </c>
      <c r="F52" s="1">
        <v>131</v>
      </c>
      <c r="G52" s="6">
        <v>0.4</v>
      </c>
      <c r="H52" s="1">
        <v>45</v>
      </c>
      <c r="I52" s="1" t="s">
        <v>32</v>
      </c>
      <c r="J52" s="1">
        <v>83</v>
      </c>
      <c r="K52" s="1">
        <f t="shared" si="20"/>
        <v>-19</v>
      </c>
      <c r="L52" s="1"/>
      <c r="M52" s="1"/>
      <c r="N52" s="1"/>
      <c r="O52" s="1">
        <f t="shared" si="2"/>
        <v>12.8</v>
      </c>
      <c r="P52" s="5">
        <f t="shared" si="33"/>
        <v>35.400000000000006</v>
      </c>
      <c r="Q52" s="5">
        <f t="shared" si="30"/>
        <v>35</v>
      </c>
      <c r="R52" s="5">
        <f t="shared" si="31"/>
        <v>35</v>
      </c>
      <c r="S52" s="5"/>
      <c r="T52" s="5"/>
      <c r="U52" s="1"/>
      <c r="V52" s="1">
        <f t="shared" si="32"/>
        <v>12.96875</v>
      </c>
      <c r="W52" s="1">
        <f t="shared" si="6"/>
        <v>10.234375</v>
      </c>
      <c r="X52" s="1">
        <v>15</v>
      </c>
      <c r="Y52" s="1">
        <v>8.4</v>
      </c>
      <c r="Z52" s="1">
        <v>6</v>
      </c>
      <c r="AA52" s="1">
        <v>13.6</v>
      </c>
      <c r="AB52" s="1">
        <v>11.6</v>
      </c>
      <c r="AC52" s="1"/>
      <c r="AD52" s="1">
        <f t="shared" si="7"/>
        <v>14</v>
      </c>
      <c r="AE52" s="1">
        <f t="shared" si="8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34</v>
      </c>
      <c r="C53" s="1">
        <v>124.212</v>
      </c>
      <c r="D53" s="1">
        <v>393.48700000000002</v>
      </c>
      <c r="E53" s="1">
        <v>185.90700000000001</v>
      </c>
      <c r="F53" s="1">
        <v>305.56099999999998</v>
      </c>
      <c r="G53" s="6">
        <v>1</v>
      </c>
      <c r="H53" s="1">
        <v>60</v>
      </c>
      <c r="I53" s="1" t="s">
        <v>41</v>
      </c>
      <c r="J53" s="1">
        <v>193.7</v>
      </c>
      <c r="K53" s="1">
        <f t="shared" si="20"/>
        <v>-7.7929999999999779</v>
      </c>
      <c r="L53" s="1"/>
      <c r="M53" s="1"/>
      <c r="N53" s="1"/>
      <c r="O53" s="1">
        <f t="shared" si="2"/>
        <v>37.181400000000004</v>
      </c>
      <c r="P53" s="5">
        <f t="shared" ref="P53" si="34">16*O53-N53-F53</f>
        <v>289.34140000000008</v>
      </c>
      <c r="Q53" s="5">
        <f t="shared" si="30"/>
        <v>289</v>
      </c>
      <c r="R53" s="5">
        <f t="shared" si="31"/>
        <v>189</v>
      </c>
      <c r="S53" s="5">
        <v>100</v>
      </c>
      <c r="T53" s="5"/>
      <c r="U53" s="1"/>
      <c r="V53" s="1">
        <f t="shared" si="32"/>
        <v>15.990817989639977</v>
      </c>
      <c r="W53" s="1">
        <f t="shared" si="6"/>
        <v>8.2181144335608654</v>
      </c>
      <c r="X53" s="1">
        <v>28.591999999999999</v>
      </c>
      <c r="Y53" s="1">
        <v>32.0334</v>
      </c>
      <c r="Z53" s="1">
        <v>25.215599999999998</v>
      </c>
      <c r="AA53" s="1">
        <v>36.6128</v>
      </c>
      <c r="AB53" s="1">
        <v>32.510399999999997</v>
      </c>
      <c r="AC53" s="1"/>
      <c r="AD53" s="1">
        <f t="shared" si="7"/>
        <v>189</v>
      </c>
      <c r="AE53" s="1">
        <f t="shared" si="8"/>
        <v>100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34</v>
      </c>
      <c r="C54" s="1">
        <v>129.13900000000001</v>
      </c>
      <c r="D54" s="1">
        <v>110.625</v>
      </c>
      <c r="E54" s="1">
        <v>48.268999999999998</v>
      </c>
      <c r="F54" s="1">
        <v>147.61000000000001</v>
      </c>
      <c r="G54" s="6">
        <v>1</v>
      </c>
      <c r="H54" s="1">
        <v>45</v>
      </c>
      <c r="I54" s="1" t="s">
        <v>32</v>
      </c>
      <c r="J54" s="1">
        <v>53</v>
      </c>
      <c r="K54" s="1">
        <f t="shared" si="20"/>
        <v>-4.7310000000000016</v>
      </c>
      <c r="L54" s="1"/>
      <c r="M54" s="1"/>
      <c r="N54" s="1"/>
      <c r="O54" s="1">
        <f t="shared" si="2"/>
        <v>9.6538000000000004</v>
      </c>
      <c r="P54" s="5"/>
      <c r="Q54" s="5">
        <f t="shared" si="30"/>
        <v>0</v>
      </c>
      <c r="R54" s="5">
        <f t="shared" si="31"/>
        <v>0</v>
      </c>
      <c r="S54" s="5"/>
      <c r="T54" s="5"/>
      <c r="U54" s="1"/>
      <c r="V54" s="1">
        <f t="shared" si="32"/>
        <v>15.290351985746547</v>
      </c>
      <c r="W54" s="1">
        <f t="shared" si="6"/>
        <v>15.290351985746547</v>
      </c>
      <c r="X54" s="1">
        <v>6.9787999999999997</v>
      </c>
      <c r="Y54" s="1">
        <v>18.385000000000002</v>
      </c>
      <c r="Z54" s="1">
        <v>15.698600000000001</v>
      </c>
      <c r="AA54" s="1">
        <v>14.198399999999999</v>
      </c>
      <c r="AB54" s="1">
        <v>8.4359999999999999</v>
      </c>
      <c r="AC54" s="1"/>
      <c r="AD54" s="1">
        <f t="shared" si="7"/>
        <v>0</v>
      </c>
      <c r="AE54" s="1">
        <f t="shared" si="8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34</v>
      </c>
      <c r="C55" s="1">
        <v>161.97</v>
      </c>
      <c r="D55" s="1">
        <v>234.357</v>
      </c>
      <c r="E55" s="1">
        <v>93.537000000000006</v>
      </c>
      <c r="F55" s="1">
        <v>283.23700000000002</v>
      </c>
      <c r="G55" s="6">
        <v>1</v>
      </c>
      <c r="H55" s="1">
        <v>45</v>
      </c>
      <c r="I55" s="1" t="s">
        <v>32</v>
      </c>
      <c r="J55" s="1">
        <v>95</v>
      </c>
      <c r="K55" s="1">
        <f t="shared" si="20"/>
        <v>-1.4629999999999939</v>
      </c>
      <c r="L55" s="1"/>
      <c r="M55" s="1"/>
      <c r="N55" s="1"/>
      <c r="O55" s="1">
        <f t="shared" si="2"/>
        <v>18.7074</v>
      </c>
      <c r="P55" s="5"/>
      <c r="Q55" s="5">
        <f t="shared" si="30"/>
        <v>0</v>
      </c>
      <c r="R55" s="5">
        <f t="shared" si="31"/>
        <v>0</v>
      </c>
      <c r="S55" s="5"/>
      <c r="T55" s="5"/>
      <c r="U55" s="1"/>
      <c r="V55" s="1">
        <f t="shared" si="32"/>
        <v>15.140372259106023</v>
      </c>
      <c r="W55" s="1">
        <f t="shared" si="6"/>
        <v>15.140372259106023</v>
      </c>
      <c r="X55" s="1">
        <v>10.4466</v>
      </c>
      <c r="Y55" s="1">
        <v>27.290199999999999</v>
      </c>
      <c r="Z55" s="1">
        <v>22.0474</v>
      </c>
      <c r="AA55" s="1">
        <v>17.279</v>
      </c>
      <c r="AB55" s="1">
        <v>20.107199999999999</v>
      </c>
      <c r="AC55" s="1"/>
      <c r="AD55" s="1">
        <f t="shared" si="7"/>
        <v>0</v>
      </c>
      <c r="AE55" s="1">
        <f t="shared" si="8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31</v>
      </c>
      <c r="C56" s="1">
        <v>27</v>
      </c>
      <c r="D56" s="1">
        <v>110</v>
      </c>
      <c r="E56" s="1">
        <v>23</v>
      </c>
      <c r="F56" s="1">
        <v>107</v>
      </c>
      <c r="G56" s="6">
        <v>0.1</v>
      </c>
      <c r="H56" s="1">
        <v>60</v>
      </c>
      <c r="I56" s="1" t="s">
        <v>32</v>
      </c>
      <c r="J56" s="1">
        <v>31</v>
      </c>
      <c r="K56" s="1">
        <f t="shared" si="20"/>
        <v>-8</v>
      </c>
      <c r="L56" s="1"/>
      <c r="M56" s="1"/>
      <c r="N56" s="1"/>
      <c r="O56" s="1">
        <f t="shared" si="2"/>
        <v>4.5999999999999996</v>
      </c>
      <c r="P56" s="5">
        <v>30</v>
      </c>
      <c r="Q56" s="5">
        <f t="shared" si="30"/>
        <v>30</v>
      </c>
      <c r="R56" s="5">
        <f t="shared" si="31"/>
        <v>30</v>
      </c>
      <c r="S56" s="5"/>
      <c r="T56" s="5"/>
      <c r="U56" s="1"/>
      <c r="V56" s="1">
        <f t="shared" si="32"/>
        <v>29.782608695652176</v>
      </c>
      <c r="W56" s="1">
        <f t="shared" si="6"/>
        <v>23.260869565217394</v>
      </c>
      <c r="X56" s="1">
        <v>10.199999999999999</v>
      </c>
      <c r="Y56" s="1">
        <v>10</v>
      </c>
      <c r="Z56" s="1">
        <v>7.2</v>
      </c>
      <c r="AA56" s="1">
        <v>8.4</v>
      </c>
      <c r="AB56" s="1">
        <v>9.1999999999999993</v>
      </c>
      <c r="AC56" s="1"/>
      <c r="AD56" s="1">
        <f t="shared" si="7"/>
        <v>3</v>
      </c>
      <c r="AE56" s="1">
        <f t="shared" si="8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1" t="s">
        <v>92</v>
      </c>
      <c r="B57" s="11" t="s">
        <v>34</v>
      </c>
      <c r="C57" s="11">
        <v>61.094000000000001</v>
      </c>
      <c r="D57" s="11"/>
      <c r="E57" s="11">
        <v>35.340000000000003</v>
      </c>
      <c r="F57" s="11">
        <v>13.023</v>
      </c>
      <c r="G57" s="10">
        <v>0</v>
      </c>
      <c r="H57" s="11">
        <v>45</v>
      </c>
      <c r="I57" s="11" t="s">
        <v>38</v>
      </c>
      <c r="J57" s="11">
        <v>36</v>
      </c>
      <c r="K57" s="11">
        <f t="shared" si="20"/>
        <v>-0.65999999999999659</v>
      </c>
      <c r="L57" s="11"/>
      <c r="M57" s="11"/>
      <c r="N57" s="11"/>
      <c r="O57" s="11">
        <f t="shared" si="2"/>
        <v>7.0680000000000005</v>
      </c>
      <c r="P57" s="15"/>
      <c r="Q57" s="15"/>
      <c r="R57" s="15"/>
      <c r="S57" s="15"/>
      <c r="T57" s="15"/>
      <c r="U57" s="11"/>
      <c r="V57" s="11">
        <f t="shared" si="9"/>
        <v>1.8425297113752122</v>
      </c>
      <c r="W57" s="11">
        <f t="shared" si="6"/>
        <v>1.8425297113752122</v>
      </c>
      <c r="X57" s="11">
        <v>14.5976</v>
      </c>
      <c r="Y57" s="11">
        <v>11.0482</v>
      </c>
      <c r="Z57" s="11">
        <v>2.5219999999999998</v>
      </c>
      <c r="AA57" s="11">
        <v>15.9032</v>
      </c>
      <c r="AB57" s="11">
        <v>18.674199999999999</v>
      </c>
      <c r="AC57" s="11"/>
      <c r="AD57" s="11">
        <f t="shared" si="7"/>
        <v>0</v>
      </c>
      <c r="AE57" s="11">
        <f t="shared" si="8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1" t="s">
        <v>93</v>
      </c>
      <c r="B58" s="11" t="s">
        <v>31</v>
      </c>
      <c r="C58" s="11">
        <v>108</v>
      </c>
      <c r="D58" s="11"/>
      <c r="E58" s="11">
        <v>11</v>
      </c>
      <c r="F58" s="11">
        <v>91</v>
      </c>
      <c r="G58" s="10">
        <v>0</v>
      </c>
      <c r="H58" s="11">
        <v>45</v>
      </c>
      <c r="I58" s="11" t="s">
        <v>38</v>
      </c>
      <c r="J58" s="11">
        <v>16</v>
      </c>
      <c r="K58" s="11">
        <f t="shared" si="20"/>
        <v>-5</v>
      </c>
      <c r="L58" s="11"/>
      <c r="M58" s="11"/>
      <c r="N58" s="11"/>
      <c r="O58" s="11">
        <f t="shared" si="2"/>
        <v>2.2000000000000002</v>
      </c>
      <c r="P58" s="15"/>
      <c r="Q58" s="15"/>
      <c r="R58" s="15"/>
      <c r="S58" s="15"/>
      <c r="T58" s="15"/>
      <c r="U58" s="11"/>
      <c r="V58" s="11">
        <f t="shared" si="9"/>
        <v>41.36363636363636</v>
      </c>
      <c r="W58" s="11">
        <f t="shared" si="6"/>
        <v>41.36363636363636</v>
      </c>
      <c r="X58" s="11">
        <v>2.4</v>
      </c>
      <c r="Y58" s="11">
        <v>4.8</v>
      </c>
      <c r="Z58" s="11">
        <v>9</v>
      </c>
      <c r="AA58" s="11">
        <v>4</v>
      </c>
      <c r="AB58" s="11">
        <v>3.2</v>
      </c>
      <c r="AC58" s="13" t="s">
        <v>79</v>
      </c>
      <c r="AD58" s="11">
        <f t="shared" si="7"/>
        <v>0</v>
      </c>
      <c r="AE58" s="11">
        <f t="shared" si="8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1" t="s">
        <v>94</v>
      </c>
      <c r="B59" s="11" t="s">
        <v>34</v>
      </c>
      <c r="C59" s="11">
        <v>8.0950000000000006</v>
      </c>
      <c r="D59" s="11"/>
      <c r="E59" s="11">
        <v>5.4139999999999997</v>
      </c>
      <c r="F59" s="11">
        <v>1.333</v>
      </c>
      <c r="G59" s="10">
        <v>0</v>
      </c>
      <c r="H59" s="11">
        <v>60</v>
      </c>
      <c r="I59" s="11" t="s">
        <v>38</v>
      </c>
      <c r="J59" s="11">
        <v>5.2</v>
      </c>
      <c r="K59" s="11">
        <f t="shared" si="20"/>
        <v>0.21399999999999952</v>
      </c>
      <c r="L59" s="11"/>
      <c r="M59" s="11"/>
      <c r="N59" s="11"/>
      <c r="O59" s="11">
        <f t="shared" si="2"/>
        <v>1.0828</v>
      </c>
      <c r="P59" s="15"/>
      <c r="Q59" s="15"/>
      <c r="R59" s="15"/>
      <c r="S59" s="15"/>
      <c r="T59" s="15"/>
      <c r="U59" s="11"/>
      <c r="V59" s="11">
        <f t="shared" si="9"/>
        <v>1.231067602512006</v>
      </c>
      <c r="W59" s="11">
        <f t="shared" si="6"/>
        <v>1.231067602512006</v>
      </c>
      <c r="X59" s="11">
        <v>2.9762</v>
      </c>
      <c r="Y59" s="11">
        <v>1.0815999999999999</v>
      </c>
      <c r="Z59" s="11">
        <v>1.0728</v>
      </c>
      <c r="AA59" s="11">
        <v>2.1594000000000002</v>
      </c>
      <c r="AB59" s="11">
        <v>2.1617999999999999</v>
      </c>
      <c r="AC59" s="11"/>
      <c r="AD59" s="11">
        <f t="shared" si="7"/>
        <v>0</v>
      </c>
      <c r="AE59" s="11">
        <f t="shared" si="8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1" t="s">
        <v>95</v>
      </c>
      <c r="B60" s="11" t="s">
        <v>34</v>
      </c>
      <c r="C60" s="11">
        <v>12.944000000000001</v>
      </c>
      <c r="D60" s="11">
        <v>3.536</v>
      </c>
      <c r="E60" s="11">
        <v>11.105</v>
      </c>
      <c r="F60" s="11">
        <v>4.0090000000000003</v>
      </c>
      <c r="G60" s="10">
        <v>0</v>
      </c>
      <c r="H60" s="11">
        <v>60</v>
      </c>
      <c r="I60" s="11" t="s">
        <v>38</v>
      </c>
      <c r="J60" s="11">
        <v>18.899999999999999</v>
      </c>
      <c r="K60" s="11">
        <f t="shared" si="20"/>
        <v>-7.7949999999999982</v>
      </c>
      <c r="L60" s="11"/>
      <c r="M60" s="11"/>
      <c r="N60" s="11"/>
      <c r="O60" s="11">
        <f t="shared" si="2"/>
        <v>2.2210000000000001</v>
      </c>
      <c r="P60" s="15"/>
      <c r="Q60" s="15"/>
      <c r="R60" s="15"/>
      <c r="S60" s="15"/>
      <c r="T60" s="15"/>
      <c r="U60" s="11"/>
      <c r="V60" s="11">
        <f t="shared" si="9"/>
        <v>1.8050427735254391</v>
      </c>
      <c r="W60" s="11">
        <f t="shared" si="6"/>
        <v>1.8050427735254391</v>
      </c>
      <c r="X60" s="11">
        <v>6.5319999999999991</v>
      </c>
      <c r="Y60" s="11">
        <v>4.1651999999999996</v>
      </c>
      <c r="Z60" s="11">
        <v>4.4386000000000001</v>
      </c>
      <c r="AA60" s="11">
        <v>6.4409999999999998</v>
      </c>
      <c r="AB60" s="11">
        <v>10.2578</v>
      </c>
      <c r="AC60" s="11"/>
      <c r="AD60" s="11">
        <f t="shared" si="7"/>
        <v>0</v>
      </c>
      <c r="AE60" s="11">
        <f t="shared" si="8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31</v>
      </c>
      <c r="C61" s="1">
        <v>51</v>
      </c>
      <c r="D61" s="1">
        <v>128</v>
      </c>
      <c r="E61" s="1">
        <v>45</v>
      </c>
      <c r="F61" s="1">
        <v>128</v>
      </c>
      <c r="G61" s="6">
        <v>0.35</v>
      </c>
      <c r="H61" s="1">
        <v>45</v>
      </c>
      <c r="I61" s="1" t="s">
        <v>32</v>
      </c>
      <c r="J61" s="1">
        <v>59</v>
      </c>
      <c r="K61" s="1">
        <f t="shared" si="20"/>
        <v>-14</v>
      </c>
      <c r="L61" s="1"/>
      <c r="M61" s="1"/>
      <c r="N61" s="1"/>
      <c r="O61" s="1">
        <f t="shared" si="2"/>
        <v>9</v>
      </c>
      <c r="P61" s="5">
        <v>40</v>
      </c>
      <c r="Q61" s="5">
        <f t="shared" ref="Q61:Q76" si="35">ROUND(P61,0)</f>
        <v>40</v>
      </c>
      <c r="R61" s="5">
        <f t="shared" ref="R61:R76" si="36">Q61-S61</f>
        <v>40</v>
      </c>
      <c r="S61" s="5"/>
      <c r="T61" s="5"/>
      <c r="U61" s="1"/>
      <c r="V61" s="1">
        <f t="shared" ref="V61:V76" si="37">(F61+N61+Q61)/O61</f>
        <v>18.666666666666668</v>
      </c>
      <c r="W61" s="1">
        <f t="shared" si="6"/>
        <v>14.222222222222221</v>
      </c>
      <c r="X61" s="1">
        <v>13.6</v>
      </c>
      <c r="Y61" s="1">
        <v>11.2</v>
      </c>
      <c r="Z61" s="1">
        <v>6.8</v>
      </c>
      <c r="AA61" s="1">
        <v>10.8</v>
      </c>
      <c r="AB61" s="1">
        <v>8.1999999999999993</v>
      </c>
      <c r="AC61" s="1"/>
      <c r="AD61" s="1">
        <f t="shared" si="7"/>
        <v>14</v>
      </c>
      <c r="AE61" s="1">
        <f t="shared" si="8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97</v>
      </c>
      <c r="B62" s="1" t="s">
        <v>34</v>
      </c>
      <c r="C62" s="1">
        <v>257.69</v>
      </c>
      <c r="D62" s="1">
        <v>205.75399999999999</v>
      </c>
      <c r="E62" s="1">
        <v>139.232</v>
      </c>
      <c r="F62" s="1">
        <v>292.69799999999998</v>
      </c>
      <c r="G62" s="6">
        <v>1</v>
      </c>
      <c r="H62" s="1">
        <v>45</v>
      </c>
      <c r="I62" s="1" t="s">
        <v>32</v>
      </c>
      <c r="J62" s="1">
        <v>150</v>
      </c>
      <c r="K62" s="1">
        <f t="shared" si="20"/>
        <v>-10.768000000000001</v>
      </c>
      <c r="L62" s="1"/>
      <c r="M62" s="1"/>
      <c r="N62" s="1"/>
      <c r="O62" s="1">
        <f t="shared" si="2"/>
        <v>27.846399999999999</v>
      </c>
      <c r="P62" s="5">
        <f t="shared" ref="P62:P76" si="38">13*O62-N62-F62</f>
        <v>69.305200000000013</v>
      </c>
      <c r="Q62" s="5">
        <f t="shared" si="35"/>
        <v>69</v>
      </c>
      <c r="R62" s="5">
        <f t="shared" si="36"/>
        <v>69</v>
      </c>
      <c r="S62" s="5"/>
      <c r="T62" s="5"/>
      <c r="U62" s="1"/>
      <c r="V62" s="1">
        <f t="shared" si="37"/>
        <v>12.989039875890599</v>
      </c>
      <c r="W62" s="1">
        <f t="shared" si="6"/>
        <v>10.511161227304068</v>
      </c>
      <c r="X62" s="1">
        <v>26.641999999999999</v>
      </c>
      <c r="Y62" s="1">
        <v>37.117199999999997</v>
      </c>
      <c r="Z62" s="1">
        <v>38.599600000000002</v>
      </c>
      <c r="AA62" s="1">
        <v>34.2014</v>
      </c>
      <c r="AB62" s="1">
        <v>29.1478</v>
      </c>
      <c r="AC62" s="1"/>
      <c r="AD62" s="1">
        <f t="shared" si="7"/>
        <v>69</v>
      </c>
      <c r="AE62" s="1">
        <f t="shared" si="8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98</v>
      </c>
      <c r="B63" s="1" t="s">
        <v>34</v>
      </c>
      <c r="C63" s="1">
        <v>95.183999999999997</v>
      </c>
      <c r="D63" s="1">
        <v>18.184999999999999</v>
      </c>
      <c r="E63" s="1">
        <v>48.993000000000002</v>
      </c>
      <c r="F63" s="1">
        <v>58.125</v>
      </c>
      <c r="G63" s="6">
        <v>1</v>
      </c>
      <c r="H63" s="1">
        <v>45</v>
      </c>
      <c r="I63" s="1" t="s">
        <v>32</v>
      </c>
      <c r="J63" s="1">
        <v>48.01</v>
      </c>
      <c r="K63" s="1">
        <f t="shared" ref="K63:K94" si="39">E63-J63</f>
        <v>0.98300000000000409</v>
      </c>
      <c r="L63" s="1"/>
      <c r="M63" s="1"/>
      <c r="N63" s="1"/>
      <c r="O63" s="1">
        <f t="shared" si="2"/>
        <v>9.7986000000000004</v>
      </c>
      <c r="P63" s="5">
        <f t="shared" si="38"/>
        <v>69.256799999999998</v>
      </c>
      <c r="Q63" s="5">
        <f t="shared" si="35"/>
        <v>69</v>
      </c>
      <c r="R63" s="5">
        <f t="shared" si="36"/>
        <v>69</v>
      </c>
      <c r="S63" s="5"/>
      <c r="T63" s="5"/>
      <c r="U63" s="1"/>
      <c r="V63" s="1">
        <f t="shared" si="37"/>
        <v>12.97379217439226</v>
      </c>
      <c r="W63" s="1">
        <f t="shared" si="6"/>
        <v>5.9319698732471986</v>
      </c>
      <c r="X63" s="1">
        <v>4.6723999999999997</v>
      </c>
      <c r="Y63" s="1">
        <v>0.61880000000000002</v>
      </c>
      <c r="Z63" s="1">
        <v>9.4407999999999994</v>
      </c>
      <c r="AA63" s="1">
        <v>7.8335999999999997</v>
      </c>
      <c r="AB63" s="1">
        <v>0</v>
      </c>
      <c r="AC63" s="1"/>
      <c r="AD63" s="1">
        <f t="shared" si="7"/>
        <v>69</v>
      </c>
      <c r="AE63" s="1">
        <f t="shared" si="8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31</v>
      </c>
      <c r="C64" s="1">
        <v>296</v>
      </c>
      <c r="D64" s="1">
        <v>48</v>
      </c>
      <c r="E64" s="1">
        <v>103</v>
      </c>
      <c r="F64" s="1">
        <v>230</v>
      </c>
      <c r="G64" s="6">
        <v>0.28000000000000003</v>
      </c>
      <c r="H64" s="1">
        <v>45</v>
      </c>
      <c r="I64" s="1" t="s">
        <v>32</v>
      </c>
      <c r="J64" s="1">
        <v>106</v>
      </c>
      <c r="K64" s="1">
        <f t="shared" si="39"/>
        <v>-3</v>
      </c>
      <c r="L64" s="1"/>
      <c r="M64" s="1"/>
      <c r="N64" s="1"/>
      <c r="O64" s="1">
        <f t="shared" si="2"/>
        <v>20.6</v>
      </c>
      <c r="P64" s="5">
        <f t="shared" si="38"/>
        <v>37.800000000000011</v>
      </c>
      <c r="Q64" s="5">
        <f t="shared" si="35"/>
        <v>38</v>
      </c>
      <c r="R64" s="5">
        <f t="shared" si="36"/>
        <v>38</v>
      </c>
      <c r="S64" s="5"/>
      <c r="T64" s="5"/>
      <c r="U64" s="1"/>
      <c r="V64" s="1">
        <f t="shared" si="37"/>
        <v>13.009708737864077</v>
      </c>
      <c r="W64" s="1">
        <f t="shared" si="6"/>
        <v>11.16504854368932</v>
      </c>
      <c r="X64" s="1">
        <v>25.6</v>
      </c>
      <c r="Y64" s="1">
        <v>20.399999999999999</v>
      </c>
      <c r="Z64" s="1">
        <v>20.399999999999999</v>
      </c>
      <c r="AA64" s="1">
        <v>32.4</v>
      </c>
      <c r="AB64" s="1">
        <v>22.4</v>
      </c>
      <c r="AC64" s="1"/>
      <c r="AD64" s="1">
        <f t="shared" si="7"/>
        <v>10.64</v>
      </c>
      <c r="AE64" s="1">
        <f t="shared" si="8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31</v>
      </c>
      <c r="C65" s="1">
        <v>165</v>
      </c>
      <c r="D65" s="1">
        <v>232</v>
      </c>
      <c r="E65" s="1">
        <v>108</v>
      </c>
      <c r="F65" s="1">
        <v>179</v>
      </c>
      <c r="G65" s="6">
        <v>0.35</v>
      </c>
      <c r="H65" s="1">
        <v>45</v>
      </c>
      <c r="I65" s="1" t="s">
        <v>32</v>
      </c>
      <c r="J65" s="1">
        <v>119</v>
      </c>
      <c r="K65" s="1">
        <f t="shared" si="39"/>
        <v>-11</v>
      </c>
      <c r="L65" s="1"/>
      <c r="M65" s="1"/>
      <c r="N65" s="1"/>
      <c r="O65" s="1">
        <f t="shared" si="2"/>
        <v>21.6</v>
      </c>
      <c r="P65" s="5">
        <f t="shared" si="38"/>
        <v>101.80000000000001</v>
      </c>
      <c r="Q65" s="5">
        <f t="shared" si="35"/>
        <v>102</v>
      </c>
      <c r="R65" s="5">
        <f t="shared" si="36"/>
        <v>102</v>
      </c>
      <c r="S65" s="5"/>
      <c r="T65" s="5"/>
      <c r="U65" s="1"/>
      <c r="V65" s="1">
        <f t="shared" si="37"/>
        <v>13.009259259259258</v>
      </c>
      <c r="W65" s="1">
        <f t="shared" si="6"/>
        <v>8.2870370370370363</v>
      </c>
      <c r="X65" s="1">
        <v>29.2</v>
      </c>
      <c r="Y65" s="1">
        <v>26.8</v>
      </c>
      <c r="Z65" s="1">
        <v>32.6</v>
      </c>
      <c r="AA65" s="1">
        <v>29</v>
      </c>
      <c r="AB65" s="1">
        <v>22</v>
      </c>
      <c r="AC65" s="1"/>
      <c r="AD65" s="1">
        <f t="shared" si="7"/>
        <v>35.699999999999996</v>
      </c>
      <c r="AE65" s="1">
        <f t="shared" si="8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31</v>
      </c>
      <c r="C66" s="1">
        <v>173</v>
      </c>
      <c r="D66" s="1">
        <v>256</v>
      </c>
      <c r="E66" s="1">
        <v>116</v>
      </c>
      <c r="F66" s="1">
        <v>283</v>
      </c>
      <c r="G66" s="6">
        <v>0.28000000000000003</v>
      </c>
      <c r="H66" s="1">
        <v>45</v>
      </c>
      <c r="I66" s="1" t="s">
        <v>32</v>
      </c>
      <c r="J66" s="1">
        <v>145</v>
      </c>
      <c r="K66" s="1">
        <f t="shared" si="39"/>
        <v>-29</v>
      </c>
      <c r="L66" s="1"/>
      <c r="M66" s="1"/>
      <c r="N66" s="1"/>
      <c r="O66" s="1">
        <f t="shared" si="2"/>
        <v>23.2</v>
      </c>
      <c r="P66" s="5">
        <f t="shared" si="38"/>
        <v>18.599999999999966</v>
      </c>
      <c r="Q66" s="5">
        <f t="shared" si="35"/>
        <v>19</v>
      </c>
      <c r="R66" s="5">
        <f t="shared" si="36"/>
        <v>19</v>
      </c>
      <c r="S66" s="5"/>
      <c r="T66" s="5"/>
      <c r="U66" s="1"/>
      <c r="V66" s="1">
        <f t="shared" si="37"/>
        <v>13.017241379310345</v>
      </c>
      <c r="W66" s="1">
        <f t="shared" si="6"/>
        <v>12.198275862068966</v>
      </c>
      <c r="X66" s="1">
        <v>37.200000000000003</v>
      </c>
      <c r="Y66" s="1">
        <v>37.200000000000003</v>
      </c>
      <c r="Z66" s="1">
        <v>39.6</v>
      </c>
      <c r="AA66" s="1">
        <v>36</v>
      </c>
      <c r="AB66" s="1">
        <v>31.4</v>
      </c>
      <c r="AC66" s="1"/>
      <c r="AD66" s="1">
        <f t="shared" si="7"/>
        <v>5.32</v>
      </c>
      <c r="AE66" s="1">
        <f t="shared" si="8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102</v>
      </c>
      <c r="B67" s="1" t="s">
        <v>31</v>
      </c>
      <c r="C67" s="1">
        <v>414</v>
      </c>
      <c r="D67" s="1">
        <v>792</v>
      </c>
      <c r="E67" s="1">
        <v>309</v>
      </c>
      <c r="F67" s="1">
        <v>711</v>
      </c>
      <c r="G67" s="6">
        <v>0.35</v>
      </c>
      <c r="H67" s="1">
        <v>45</v>
      </c>
      <c r="I67" s="1" t="s">
        <v>36</v>
      </c>
      <c r="J67" s="1">
        <v>358</v>
      </c>
      <c r="K67" s="1">
        <f t="shared" si="39"/>
        <v>-49</v>
      </c>
      <c r="L67" s="1"/>
      <c r="M67" s="1"/>
      <c r="N67" s="1"/>
      <c r="O67" s="1">
        <f t="shared" si="2"/>
        <v>61.8</v>
      </c>
      <c r="P67" s="5">
        <f t="shared" si="38"/>
        <v>92.399999999999977</v>
      </c>
      <c r="Q67" s="5">
        <f t="shared" si="35"/>
        <v>92</v>
      </c>
      <c r="R67" s="5">
        <f t="shared" si="36"/>
        <v>92</v>
      </c>
      <c r="S67" s="5"/>
      <c r="T67" s="5"/>
      <c r="U67" s="1"/>
      <c r="V67" s="1">
        <f t="shared" si="37"/>
        <v>12.993527508090615</v>
      </c>
      <c r="W67" s="1">
        <f t="shared" si="6"/>
        <v>11.504854368932039</v>
      </c>
      <c r="X67" s="1">
        <v>75.599999999999994</v>
      </c>
      <c r="Y67" s="1">
        <v>80.599999999999994</v>
      </c>
      <c r="Z67" s="1">
        <v>83.4</v>
      </c>
      <c r="AA67" s="1">
        <v>85.6</v>
      </c>
      <c r="AB67" s="1">
        <v>58</v>
      </c>
      <c r="AC67" s="1"/>
      <c r="AD67" s="1">
        <f t="shared" si="7"/>
        <v>32.199999999999996</v>
      </c>
      <c r="AE67" s="1">
        <f t="shared" si="8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31</v>
      </c>
      <c r="C68" s="1">
        <v>90</v>
      </c>
      <c r="D68" s="1">
        <v>232</v>
      </c>
      <c r="E68" s="1">
        <v>71</v>
      </c>
      <c r="F68" s="1">
        <v>239</v>
      </c>
      <c r="G68" s="6">
        <v>0.28000000000000003</v>
      </c>
      <c r="H68" s="1">
        <v>45</v>
      </c>
      <c r="I68" s="1" t="s">
        <v>32</v>
      </c>
      <c r="J68" s="1">
        <v>83</v>
      </c>
      <c r="K68" s="1">
        <f t="shared" si="39"/>
        <v>-12</v>
      </c>
      <c r="L68" s="1"/>
      <c r="M68" s="1"/>
      <c r="N68" s="1"/>
      <c r="O68" s="1">
        <f t="shared" si="2"/>
        <v>14.2</v>
      </c>
      <c r="P68" s="5">
        <v>20</v>
      </c>
      <c r="Q68" s="5">
        <f t="shared" si="35"/>
        <v>20</v>
      </c>
      <c r="R68" s="5">
        <f t="shared" si="36"/>
        <v>20</v>
      </c>
      <c r="S68" s="5"/>
      <c r="T68" s="5"/>
      <c r="U68" s="1"/>
      <c r="V68" s="1">
        <f t="shared" si="37"/>
        <v>18.239436619718312</v>
      </c>
      <c r="W68" s="1">
        <f t="shared" si="6"/>
        <v>16.83098591549296</v>
      </c>
      <c r="X68" s="1">
        <v>23.8</v>
      </c>
      <c r="Y68" s="1">
        <v>20.2</v>
      </c>
      <c r="Z68" s="1">
        <v>22</v>
      </c>
      <c r="AA68" s="1">
        <v>24.2</v>
      </c>
      <c r="AB68" s="1">
        <v>4.2</v>
      </c>
      <c r="AC68" s="1"/>
      <c r="AD68" s="1">
        <f t="shared" si="7"/>
        <v>5.6000000000000005</v>
      </c>
      <c r="AE68" s="1">
        <f t="shared" si="8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31</v>
      </c>
      <c r="C69" s="1">
        <v>516</v>
      </c>
      <c r="D69" s="1">
        <v>664</v>
      </c>
      <c r="E69" s="1">
        <v>291</v>
      </c>
      <c r="F69" s="1">
        <v>683</v>
      </c>
      <c r="G69" s="6">
        <v>0.35</v>
      </c>
      <c r="H69" s="1">
        <v>45</v>
      </c>
      <c r="I69" s="1" t="s">
        <v>36</v>
      </c>
      <c r="J69" s="1">
        <v>351</v>
      </c>
      <c r="K69" s="1">
        <f t="shared" si="39"/>
        <v>-60</v>
      </c>
      <c r="L69" s="1"/>
      <c r="M69" s="1"/>
      <c r="N69" s="1">
        <v>300</v>
      </c>
      <c r="O69" s="1">
        <f t="shared" si="2"/>
        <v>58.2</v>
      </c>
      <c r="P69" s="5">
        <v>100</v>
      </c>
      <c r="Q69" s="5">
        <f t="shared" si="35"/>
        <v>100</v>
      </c>
      <c r="R69" s="5">
        <f t="shared" si="36"/>
        <v>100</v>
      </c>
      <c r="S69" s="5"/>
      <c r="T69" s="5"/>
      <c r="U69" s="1"/>
      <c r="V69" s="1">
        <f t="shared" si="37"/>
        <v>18.60824742268041</v>
      </c>
      <c r="W69" s="1">
        <f t="shared" si="6"/>
        <v>16.890034364261169</v>
      </c>
      <c r="X69" s="1">
        <v>91.8</v>
      </c>
      <c r="Y69" s="1">
        <v>77.569000000000003</v>
      </c>
      <c r="Z69" s="1">
        <v>96.6</v>
      </c>
      <c r="AA69" s="1">
        <v>94.6</v>
      </c>
      <c r="AB69" s="1">
        <v>38.4</v>
      </c>
      <c r="AC69" s="1"/>
      <c r="AD69" s="1">
        <f t="shared" si="7"/>
        <v>35</v>
      </c>
      <c r="AE69" s="1">
        <f t="shared" si="8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31</v>
      </c>
      <c r="C70" s="1">
        <v>145</v>
      </c>
      <c r="D70" s="1">
        <v>104</v>
      </c>
      <c r="E70" s="1">
        <v>75</v>
      </c>
      <c r="F70" s="1">
        <v>155</v>
      </c>
      <c r="G70" s="6">
        <v>0.28000000000000003</v>
      </c>
      <c r="H70" s="1">
        <v>45</v>
      </c>
      <c r="I70" s="1" t="s">
        <v>32</v>
      </c>
      <c r="J70" s="1">
        <v>78</v>
      </c>
      <c r="K70" s="1">
        <f t="shared" si="39"/>
        <v>-3</v>
      </c>
      <c r="L70" s="1"/>
      <c r="M70" s="1"/>
      <c r="N70" s="1"/>
      <c r="O70" s="1">
        <f t="shared" si="2"/>
        <v>15</v>
      </c>
      <c r="P70" s="5">
        <f t="shared" si="38"/>
        <v>40</v>
      </c>
      <c r="Q70" s="5">
        <f t="shared" si="35"/>
        <v>40</v>
      </c>
      <c r="R70" s="5">
        <f t="shared" si="36"/>
        <v>40</v>
      </c>
      <c r="S70" s="5"/>
      <c r="T70" s="5"/>
      <c r="U70" s="1"/>
      <c r="V70" s="1">
        <f t="shared" si="37"/>
        <v>13</v>
      </c>
      <c r="W70" s="1">
        <f t="shared" si="6"/>
        <v>10.333333333333334</v>
      </c>
      <c r="X70" s="1">
        <v>5</v>
      </c>
      <c r="Y70" s="1">
        <v>0</v>
      </c>
      <c r="Z70" s="1">
        <v>8.1999999999999993</v>
      </c>
      <c r="AA70" s="1">
        <v>22</v>
      </c>
      <c r="AB70" s="1">
        <v>0</v>
      </c>
      <c r="AC70" s="1"/>
      <c r="AD70" s="1">
        <f t="shared" si="7"/>
        <v>11.200000000000001</v>
      </c>
      <c r="AE70" s="1">
        <f t="shared" si="8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31</v>
      </c>
      <c r="C71" s="1">
        <v>190</v>
      </c>
      <c r="D71" s="1">
        <v>392</v>
      </c>
      <c r="E71" s="1">
        <v>188</v>
      </c>
      <c r="F71" s="1">
        <v>333</v>
      </c>
      <c r="G71" s="6">
        <v>0.41</v>
      </c>
      <c r="H71" s="1">
        <v>45</v>
      </c>
      <c r="I71" s="1" t="s">
        <v>32</v>
      </c>
      <c r="J71" s="1">
        <v>224</v>
      </c>
      <c r="K71" s="1">
        <f t="shared" si="39"/>
        <v>-36</v>
      </c>
      <c r="L71" s="1"/>
      <c r="M71" s="1"/>
      <c r="N71" s="1"/>
      <c r="O71" s="1">
        <f t="shared" ref="O71:O110" si="40">E71/5</f>
        <v>37.6</v>
      </c>
      <c r="P71" s="5">
        <f t="shared" si="38"/>
        <v>155.80000000000001</v>
      </c>
      <c r="Q71" s="5">
        <f t="shared" si="35"/>
        <v>156</v>
      </c>
      <c r="R71" s="5">
        <f t="shared" si="36"/>
        <v>156</v>
      </c>
      <c r="S71" s="5"/>
      <c r="T71" s="5"/>
      <c r="U71" s="1"/>
      <c r="V71" s="1">
        <f t="shared" si="37"/>
        <v>13.00531914893617</v>
      </c>
      <c r="W71" s="1">
        <f t="shared" ref="W71:W110" si="41">(F71+N71)/O71</f>
        <v>8.8563829787234045</v>
      </c>
      <c r="X71" s="1">
        <v>23.6</v>
      </c>
      <c r="Y71" s="1">
        <v>46.6</v>
      </c>
      <c r="Z71" s="1">
        <v>33.4</v>
      </c>
      <c r="AA71" s="1">
        <v>17.8</v>
      </c>
      <c r="AB71" s="1">
        <v>41.4</v>
      </c>
      <c r="AC71" s="1"/>
      <c r="AD71" s="1">
        <f t="shared" ref="AD71:AD110" si="42">R71*G71</f>
        <v>63.959999999999994</v>
      </c>
      <c r="AE71" s="1">
        <f t="shared" ref="AE71:AE110" si="43">S71*G71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31</v>
      </c>
      <c r="C72" s="1">
        <v>25</v>
      </c>
      <c r="D72" s="1">
        <v>112</v>
      </c>
      <c r="E72" s="14">
        <f>51+E108</f>
        <v>58</v>
      </c>
      <c r="F72" s="14">
        <f>26+F108</f>
        <v>89</v>
      </c>
      <c r="G72" s="6">
        <v>0.5</v>
      </c>
      <c r="H72" s="1">
        <v>45</v>
      </c>
      <c r="I72" s="1" t="s">
        <v>32</v>
      </c>
      <c r="J72" s="1">
        <v>53</v>
      </c>
      <c r="K72" s="1">
        <f t="shared" si="39"/>
        <v>5</v>
      </c>
      <c r="L72" s="1"/>
      <c r="M72" s="1"/>
      <c r="N72" s="1"/>
      <c r="O72" s="1">
        <f t="shared" si="40"/>
        <v>11.6</v>
      </c>
      <c r="P72" s="5">
        <f t="shared" si="38"/>
        <v>61.799999999999983</v>
      </c>
      <c r="Q72" s="5">
        <f t="shared" si="35"/>
        <v>62</v>
      </c>
      <c r="R72" s="5">
        <f t="shared" si="36"/>
        <v>62</v>
      </c>
      <c r="S72" s="5"/>
      <c r="T72" s="5"/>
      <c r="U72" s="1"/>
      <c r="V72" s="1">
        <f t="shared" si="37"/>
        <v>13.017241379310345</v>
      </c>
      <c r="W72" s="1">
        <f t="shared" si="41"/>
        <v>7.6724137931034484</v>
      </c>
      <c r="X72" s="1">
        <v>6.4</v>
      </c>
      <c r="Y72" s="1">
        <v>17.399999999999999</v>
      </c>
      <c r="Z72" s="1">
        <v>11.4</v>
      </c>
      <c r="AA72" s="1">
        <v>15.6</v>
      </c>
      <c r="AB72" s="1">
        <v>21.4</v>
      </c>
      <c r="AC72" s="1"/>
      <c r="AD72" s="1">
        <f t="shared" si="42"/>
        <v>31</v>
      </c>
      <c r="AE72" s="1">
        <f t="shared" si="43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108</v>
      </c>
      <c r="B73" s="1" t="s">
        <v>31</v>
      </c>
      <c r="C73" s="1">
        <v>144</v>
      </c>
      <c r="D73" s="1">
        <v>850</v>
      </c>
      <c r="E73" s="14">
        <f>205+E109</f>
        <v>370</v>
      </c>
      <c r="F73" s="14">
        <f>251+F105+F109</f>
        <v>651</v>
      </c>
      <c r="G73" s="6">
        <v>0.41</v>
      </c>
      <c r="H73" s="1">
        <v>45</v>
      </c>
      <c r="I73" s="1" t="s">
        <v>36</v>
      </c>
      <c r="J73" s="1">
        <v>251</v>
      </c>
      <c r="K73" s="1">
        <f t="shared" si="39"/>
        <v>119</v>
      </c>
      <c r="L73" s="1"/>
      <c r="M73" s="1"/>
      <c r="N73" s="1"/>
      <c r="O73" s="1">
        <f t="shared" si="40"/>
        <v>74</v>
      </c>
      <c r="P73" s="5">
        <f>15*O73-N73-F73</f>
        <v>459</v>
      </c>
      <c r="Q73" s="5">
        <v>600</v>
      </c>
      <c r="R73" s="5">
        <f t="shared" si="36"/>
        <v>600</v>
      </c>
      <c r="S73" s="5"/>
      <c r="T73" s="5">
        <v>600</v>
      </c>
      <c r="U73" s="1"/>
      <c r="V73" s="1">
        <f t="shared" si="37"/>
        <v>16.905405405405407</v>
      </c>
      <c r="W73" s="1">
        <f t="shared" si="41"/>
        <v>8.7972972972972965</v>
      </c>
      <c r="X73" s="1">
        <v>38.628399999999999</v>
      </c>
      <c r="Y73" s="1">
        <v>82.2</v>
      </c>
      <c r="Z73" s="1">
        <v>48.8</v>
      </c>
      <c r="AA73" s="1">
        <v>53.6</v>
      </c>
      <c r="AB73" s="1">
        <v>39.799999999999997</v>
      </c>
      <c r="AC73" s="12" t="s">
        <v>155</v>
      </c>
      <c r="AD73" s="1">
        <f t="shared" si="42"/>
        <v>245.99999999999997</v>
      </c>
      <c r="AE73" s="1">
        <f t="shared" si="43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109</v>
      </c>
      <c r="B74" s="1" t="s">
        <v>31</v>
      </c>
      <c r="C74" s="1">
        <v>50</v>
      </c>
      <c r="D74" s="1">
        <v>300</v>
      </c>
      <c r="E74" s="1">
        <v>17</v>
      </c>
      <c r="F74" s="1">
        <v>297</v>
      </c>
      <c r="G74" s="6">
        <v>0.41</v>
      </c>
      <c r="H74" s="1">
        <v>45</v>
      </c>
      <c r="I74" s="1" t="s">
        <v>32</v>
      </c>
      <c r="J74" s="1">
        <v>62</v>
      </c>
      <c r="K74" s="1">
        <f t="shared" si="39"/>
        <v>-45</v>
      </c>
      <c r="L74" s="1"/>
      <c r="M74" s="1"/>
      <c r="N74" s="1"/>
      <c r="O74" s="1">
        <f t="shared" si="40"/>
        <v>3.4</v>
      </c>
      <c r="P74" s="5"/>
      <c r="Q74" s="5">
        <f t="shared" si="35"/>
        <v>0</v>
      </c>
      <c r="R74" s="5">
        <f t="shared" si="36"/>
        <v>0</v>
      </c>
      <c r="S74" s="5"/>
      <c r="T74" s="5"/>
      <c r="U74" s="1"/>
      <c r="V74" s="1">
        <f t="shared" si="37"/>
        <v>87.352941176470594</v>
      </c>
      <c r="W74" s="1">
        <f t="shared" si="41"/>
        <v>87.352941176470594</v>
      </c>
      <c r="X74" s="1">
        <v>26.8</v>
      </c>
      <c r="Y74" s="1">
        <v>23</v>
      </c>
      <c r="Z74" s="1">
        <v>17.2</v>
      </c>
      <c r="AA74" s="1">
        <v>14.8</v>
      </c>
      <c r="AB74" s="1">
        <v>10</v>
      </c>
      <c r="AC74" s="1"/>
      <c r="AD74" s="1">
        <f t="shared" si="42"/>
        <v>0</v>
      </c>
      <c r="AE74" s="1">
        <f t="shared" si="43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110</v>
      </c>
      <c r="B75" s="1" t="s">
        <v>31</v>
      </c>
      <c r="C75" s="1">
        <v>4</v>
      </c>
      <c r="D75" s="1">
        <v>82</v>
      </c>
      <c r="E75" s="1"/>
      <c r="F75" s="1">
        <v>82</v>
      </c>
      <c r="G75" s="6">
        <v>0.5</v>
      </c>
      <c r="H75" s="1">
        <v>45</v>
      </c>
      <c r="I75" s="1" t="s">
        <v>32</v>
      </c>
      <c r="J75" s="1">
        <v>7</v>
      </c>
      <c r="K75" s="1">
        <f t="shared" si="39"/>
        <v>-7</v>
      </c>
      <c r="L75" s="1"/>
      <c r="M75" s="1"/>
      <c r="N75" s="1"/>
      <c r="O75" s="1">
        <f t="shared" si="40"/>
        <v>0</v>
      </c>
      <c r="P75" s="5">
        <v>10</v>
      </c>
      <c r="Q75" s="5">
        <f t="shared" si="35"/>
        <v>10</v>
      </c>
      <c r="R75" s="5">
        <f t="shared" si="36"/>
        <v>10</v>
      </c>
      <c r="S75" s="5"/>
      <c r="T75" s="5"/>
      <c r="U75" s="1"/>
      <c r="V75" s="1" t="e">
        <f t="shared" si="37"/>
        <v>#DIV/0!</v>
      </c>
      <c r="W75" s="1" t="e">
        <f t="shared" si="41"/>
        <v>#DIV/0!</v>
      </c>
      <c r="X75" s="1">
        <v>8</v>
      </c>
      <c r="Y75" s="1">
        <v>3.6</v>
      </c>
      <c r="Z75" s="1">
        <v>3</v>
      </c>
      <c r="AA75" s="1">
        <v>6.8</v>
      </c>
      <c r="AB75" s="1">
        <v>3.6</v>
      </c>
      <c r="AC75" s="1"/>
      <c r="AD75" s="1">
        <f t="shared" si="42"/>
        <v>5</v>
      </c>
      <c r="AE75" s="1">
        <f t="shared" si="43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111</v>
      </c>
      <c r="B76" s="1" t="s">
        <v>31</v>
      </c>
      <c r="C76" s="1">
        <v>151</v>
      </c>
      <c r="D76" s="1"/>
      <c r="E76" s="1">
        <v>50</v>
      </c>
      <c r="F76" s="1">
        <v>96</v>
      </c>
      <c r="G76" s="6">
        <v>0.4</v>
      </c>
      <c r="H76" s="1">
        <v>60</v>
      </c>
      <c r="I76" s="1" t="s">
        <v>32</v>
      </c>
      <c r="J76" s="1">
        <v>53</v>
      </c>
      <c r="K76" s="1">
        <f t="shared" si="39"/>
        <v>-3</v>
      </c>
      <c r="L76" s="1"/>
      <c r="M76" s="1"/>
      <c r="N76" s="1"/>
      <c r="O76" s="1">
        <f t="shared" si="40"/>
        <v>10</v>
      </c>
      <c r="P76" s="5">
        <f t="shared" si="38"/>
        <v>34</v>
      </c>
      <c r="Q76" s="5">
        <f t="shared" si="35"/>
        <v>34</v>
      </c>
      <c r="R76" s="5">
        <f t="shared" si="36"/>
        <v>34</v>
      </c>
      <c r="S76" s="5"/>
      <c r="T76" s="5"/>
      <c r="U76" s="1"/>
      <c r="V76" s="1">
        <f t="shared" si="37"/>
        <v>13</v>
      </c>
      <c r="W76" s="1">
        <f t="shared" si="41"/>
        <v>9.6</v>
      </c>
      <c r="X76" s="1">
        <v>12.6</v>
      </c>
      <c r="Y76" s="1">
        <v>13</v>
      </c>
      <c r="Z76" s="1">
        <v>4.4000000000000004</v>
      </c>
      <c r="AA76" s="1">
        <v>9.1999999999999993</v>
      </c>
      <c r="AB76" s="1">
        <v>6.8</v>
      </c>
      <c r="AC76" s="1" t="s">
        <v>168</v>
      </c>
      <c r="AD76" s="1">
        <f t="shared" si="42"/>
        <v>13.600000000000001</v>
      </c>
      <c r="AE76" s="1">
        <f t="shared" si="43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112</v>
      </c>
      <c r="B77" s="11" t="s">
        <v>34</v>
      </c>
      <c r="C77" s="11">
        <v>203.90700000000001</v>
      </c>
      <c r="D77" s="11"/>
      <c r="E77" s="11">
        <v>55.192</v>
      </c>
      <c r="F77" s="11">
        <v>102.22499999999999</v>
      </c>
      <c r="G77" s="10">
        <v>0</v>
      </c>
      <c r="H77" s="11">
        <v>60</v>
      </c>
      <c r="I77" s="11" t="s">
        <v>41</v>
      </c>
      <c r="J77" s="11">
        <v>53.5</v>
      </c>
      <c r="K77" s="11">
        <f t="shared" si="39"/>
        <v>1.6920000000000002</v>
      </c>
      <c r="L77" s="11"/>
      <c r="M77" s="11"/>
      <c r="N77" s="11"/>
      <c r="O77" s="11">
        <f t="shared" si="40"/>
        <v>11.038399999999999</v>
      </c>
      <c r="P77" s="15"/>
      <c r="Q77" s="15"/>
      <c r="R77" s="15"/>
      <c r="S77" s="15"/>
      <c r="T77" s="15"/>
      <c r="U77" s="11"/>
      <c r="V77" s="11">
        <f t="shared" ref="V77:V110" si="44">(F77+N77+P77)/O77</f>
        <v>9.2608530221771268</v>
      </c>
      <c r="W77" s="11">
        <f t="shared" si="41"/>
        <v>9.2608530221771268</v>
      </c>
      <c r="X77" s="11">
        <v>27.104399999999998</v>
      </c>
      <c r="Y77" s="11">
        <v>17.771999999999998</v>
      </c>
      <c r="Z77" s="11">
        <v>28.261600000000001</v>
      </c>
      <c r="AA77" s="11">
        <v>23.132999999999999</v>
      </c>
      <c r="AB77" s="11">
        <v>24.471</v>
      </c>
      <c r="AC77" s="11" t="s">
        <v>113</v>
      </c>
      <c r="AD77" s="11">
        <f t="shared" si="42"/>
        <v>0</v>
      </c>
      <c r="AE77" s="11">
        <f t="shared" si="43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114</v>
      </c>
      <c r="B78" s="1" t="s">
        <v>34</v>
      </c>
      <c r="C78" s="1">
        <v>29.533999999999999</v>
      </c>
      <c r="D78" s="1">
        <v>20.812000000000001</v>
      </c>
      <c r="E78" s="1">
        <v>22.466000000000001</v>
      </c>
      <c r="F78" s="1">
        <v>22.766999999999999</v>
      </c>
      <c r="G78" s="6">
        <v>1</v>
      </c>
      <c r="H78" s="1">
        <v>30</v>
      </c>
      <c r="I78" s="1" t="s">
        <v>32</v>
      </c>
      <c r="J78" s="1">
        <v>22.018000000000001</v>
      </c>
      <c r="K78" s="1">
        <f t="shared" si="39"/>
        <v>0.4480000000000004</v>
      </c>
      <c r="L78" s="1"/>
      <c r="M78" s="1"/>
      <c r="N78" s="1"/>
      <c r="O78" s="1">
        <f t="shared" si="40"/>
        <v>4.4931999999999999</v>
      </c>
      <c r="P78" s="5">
        <f t="shared" ref="P78:P93" si="45">13*O78-N78-F78</f>
        <v>35.644599999999997</v>
      </c>
      <c r="Q78" s="5">
        <v>65</v>
      </c>
      <c r="R78" s="5">
        <f t="shared" ref="R78:R84" si="46">Q78-S78</f>
        <v>65</v>
      </c>
      <c r="S78" s="5"/>
      <c r="T78" s="5">
        <v>80</v>
      </c>
      <c r="U78" s="1"/>
      <c r="V78" s="1">
        <f t="shared" ref="V78:V93" si="47">(F78+N78+Q78)/O78</f>
        <v>19.533294756520966</v>
      </c>
      <c r="W78" s="1">
        <f t="shared" si="41"/>
        <v>5.0669901184011392</v>
      </c>
      <c r="X78" s="1">
        <v>2.4718</v>
      </c>
      <c r="Y78" s="1">
        <v>0</v>
      </c>
      <c r="Z78" s="1">
        <v>0</v>
      </c>
      <c r="AA78" s="1">
        <v>0</v>
      </c>
      <c r="AB78" s="1">
        <v>0</v>
      </c>
      <c r="AC78" s="1"/>
      <c r="AD78" s="1">
        <f t="shared" si="42"/>
        <v>65</v>
      </c>
      <c r="AE78" s="1">
        <f t="shared" si="43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115</v>
      </c>
      <c r="B79" s="1" t="s">
        <v>34</v>
      </c>
      <c r="C79" s="1">
        <v>31.492999999999999</v>
      </c>
      <c r="D79" s="1">
        <v>50.206000000000003</v>
      </c>
      <c r="E79" s="1">
        <v>12.541</v>
      </c>
      <c r="F79" s="1">
        <v>61.829000000000001</v>
      </c>
      <c r="G79" s="6">
        <v>1</v>
      </c>
      <c r="H79" s="1">
        <v>45</v>
      </c>
      <c r="I79" s="1" t="s">
        <v>32</v>
      </c>
      <c r="J79" s="1">
        <v>12.045</v>
      </c>
      <c r="K79" s="1">
        <f t="shared" si="39"/>
        <v>0.49600000000000044</v>
      </c>
      <c r="L79" s="1"/>
      <c r="M79" s="1"/>
      <c r="N79" s="1"/>
      <c r="O79" s="1">
        <f t="shared" si="40"/>
        <v>2.5082</v>
      </c>
      <c r="P79" s="5"/>
      <c r="Q79" s="5">
        <f t="shared" ref="Q79:Q93" si="48">ROUND(P79,0)</f>
        <v>0</v>
      </c>
      <c r="R79" s="5">
        <f t="shared" si="46"/>
        <v>0</v>
      </c>
      <c r="S79" s="5"/>
      <c r="T79" s="5"/>
      <c r="U79" s="1"/>
      <c r="V79" s="1">
        <f t="shared" si="47"/>
        <v>24.650745554580975</v>
      </c>
      <c r="W79" s="1">
        <f t="shared" si="41"/>
        <v>24.650745554580975</v>
      </c>
      <c r="X79" s="1">
        <v>2.6932</v>
      </c>
      <c r="Y79" s="1">
        <v>0</v>
      </c>
      <c r="Z79" s="1">
        <v>0</v>
      </c>
      <c r="AA79" s="1">
        <v>0</v>
      </c>
      <c r="AB79" s="1">
        <v>0</v>
      </c>
      <c r="AC79" s="13" t="s">
        <v>46</v>
      </c>
      <c r="AD79" s="1">
        <f t="shared" si="42"/>
        <v>0</v>
      </c>
      <c r="AE79" s="1">
        <f t="shared" si="43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116</v>
      </c>
      <c r="B80" s="1" t="s">
        <v>34</v>
      </c>
      <c r="C80" s="1">
        <v>32.771999999999998</v>
      </c>
      <c r="D80" s="1">
        <v>48.889000000000003</v>
      </c>
      <c r="E80" s="1">
        <v>16.864999999999998</v>
      </c>
      <c r="F80" s="1">
        <v>58.543999999999997</v>
      </c>
      <c r="G80" s="6">
        <v>1</v>
      </c>
      <c r="H80" s="1">
        <v>45</v>
      </c>
      <c r="I80" s="1" t="s">
        <v>32</v>
      </c>
      <c r="J80" s="1">
        <v>16</v>
      </c>
      <c r="K80" s="1">
        <f t="shared" si="39"/>
        <v>0.86499999999999844</v>
      </c>
      <c r="L80" s="1"/>
      <c r="M80" s="1"/>
      <c r="N80" s="1"/>
      <c r="O80" s="1">
        <f t="shared" si="40"/>
        <v>3.3729999999999998</v>
      </c>
      <c r="P80" s="5"/>
      <c r="Q80" s="5">
        <f t="shared" si="48"/>
        <v>0</v>
      </c>
      <c r="R80" s="5">
        <f t="shared" si="46"/>
        <v>0</v>
      </c>
      <c r="S80" s="5"/>
      <c r="T80" s="5"/>
      <c r="U80" s="1"/>
      <c r="V80" s="1">
        <f t="shared" si="47"/>
        <v>17.356655796027276</v>
      </c>
      <c r="W80" s="1">
        <f t="shared" si="41"/>
        <v>17.356655796027276</v>
      </c>
      <c r="X80" s="1">
        <v>2.2913999999999999</v>
      </c>
      <c r="Y80" s="1">
        <v>0</v>
      </c>
      <c r="Z80" s="1">
        <v>0</v>
      </c>
      <c r="AA80" s="1">
        <v>0</v>
      </c>
      <c r="AB80" s="1">
        <v>0</v>
      </c>
      <c r="AC80" s="13" t="s">
        <v>46</v>
      </c>
      <c r="AD80" s="1">
        <f t="shared" si="42"/>
        <v>0</v>
      </c>
      <c r="AE80" s="1">
        <f t="shared" si="43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117</v>
      </c>
      <c r="B81" s="1" t="s">
        <v>34</v>
      </c>
      <c r="C81" s="1">
        <v>151.07599999999999</v>
      </c>
      <c r="D81" s="1"/>
      <c r="E81" s="1">
        <v>22.751000000000001</v>
      </c>
      <c r="F81" s="1">
        <v>125.637</v>
      </c>
      <c r="G81" s="6">
        <v>1</v>
      </c>
      <c r="H81" s="1">
        <v>60</v>
      </c>
      <c r="I81" s="1" t="s">
        <v>32</v>
      </c>
      <c r="J81" s="1">
        <v>22.8</v>
      </c>
      <c r="K81" s="1">
        <f t="shared" si="39"/>
        <v>-4.8999999999999488E-2</v>
      </c>
      <c r="L81" s="1"/>
      <c r="M81" s="1"/>
      <c r="N81" s="1"/>
      <c r="O81" s="1">
        <f t="shared" si="40"/>
        <v>4.5502000000000002</v>
      </c>
      <c r="P81" s="5"/>
      <c r="Q81" s="5">
        <f t="shared" si="48"/>
        <v>0</v>
      </c>
      <c r="R81" s="5">
        <f t="shared" si="46"/>
        <v>0</v>
      </c>
      <c r="S81" s="5"/>
      <c r="T81" s="19"/>
      <c r="U81" s="13" t="s">
        <v>161</v>
      </c>
      <c r="V81" s="1">
        <f t="shared" si="47"/>
        <v>27.611313788404903</v>
      </c>
      <c r="W81" s="1">
        <f t="shared" si="41"/>
        <v>27.611313788404903</v>
      </c>
      <c r="X81" s="1">
        <v>1.6184000000000001</v>
      </c>
      <c r="Y81" s="1">
        <v>2.9660000000000002</v>
      </c>
      <c r="Z81" s="1">
        <v>8.879999999999999</v>
      </c>
      <c r="AA81" s="1">
        <v>18.889600000000002</v>
      </c>
      <c r="AB81" s="1">
        <v>5.3968000000000007</v>
      </c>
      <c r="AC81" s="13" t="s">
        <v>46</v>
      </c>
      <c r="AD81" s="1">
        <f t="shared" si="42"/>
        <v>0</v>
      </c>
      <c r="AE81" s="1">
        <f t="shared" si="43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118</v>
      </c>
      <c r="B82" s="1" t="s">
        <v>31</v>
      </c>
      <c r="C82" s="1">
        <v>339</v>
      </c>
      <c r="D82" s="1"/>
      <c r="E82" s="1">
        <v>23</v>
      </c>
      <c r="F82" s="1">
        <v>310</v>
      </c>
      <c r="G82" s="6">
        <v>0.28000000000000003</v>
      </c>
      <c r="H82" s="1">
        <v>45</v>
      </c>
      <c r="I82" s="1" t="s">
        <v>32</v>
      </c>
      <c r="J82" s="1">
        <v>25</v>
      </c>
      <c r="K82" s="1">
        <f t="shared" si="39"/>
        <v>-2</v>
      </c>
      <c r="L82" s="1"/>
      <c r="M82" s="1"/>
      <c r="N82" s="1"/>
      <c r="O82" s="1">
        <f t="shared" si="40"/>
        <v>4.5999999999999996</v>
      </c>
      <c r="P82" s="5"/>
      <c r="Q82" s="5">
        <f t="shared" si="48"/>
        <v>0</v>
      </c>
      <c r="R82" s="5">
        <f t="shared" si="46"/>
        <v>0</v>
      </c>
      <c r="S82" s="5"/>
      <c r="T82" s="5"/>
      <c r="U82" s="1"/>
      <c r="V82" s="1">
        <f t="shared" si="47"/>
        <v>67.391304347826093</v>
      </c>
      <c r="W82" s="1">
        <f t="shared" si="41"/>
        <v>67.391304347826093</v>
      </c>
      <c r="X82" s="1">
        <v>12.8</v>
      </c>
      <c r="Y82" s="1">
        <v>3</v>
      </c>
      <c r="Z82" s="1">
        <v>2.2000000000000002</v>
      </c>
      <c r="AA82" s="1">
        <v>7.2</v>
      </c>
      <c r="AB82" s="1">
        <v>2</v>
      </c>
      <c r="AC82" s="13" t="s">
        <v>119</v>
      </c>
      <c r="AD82" s="1">
        <f t="shared" si="42"/>
        <v>0</v>
      </c>
      <c r="AE82" s="1">
        <f t="shared" si="43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120</v>
      </c>
      <c r="B83" s="1" t="s">
        <v>31</v>
      </c>
      <c r="C83" s="1">
        <v>56</v>
      </c>
      <c r="D83" s="1">
        <v>160</v>
      </c>
      <c r="E83" s="1">
        <v>49</v>
      </c>
      <c r="F83" s="1">
        <v>158</v>
      </c>
      <c r="G83" s="6">
        <v>0.35</v>
      </c>
      <c r="H83" s="1">
        <v>45</v>
      </c>
      <c r="I83" s="1" t="s">
        <v>32</v>
      </c>
      <c r="J83" s="1">
        <v>61</v>
      </c>
      <c r="K83" s="1">
        <f t="shared" si="39"/>
        <v>-12</v>
      </c>
      <c r="L83" s="1"/>
      <c r="M83" s="1"/>
      <c r="N83" s="1"/>
      <c r="O83" s="1">
        <f t="shared" si="40"/>
        <v>9.8000000000000007</v>
      </c>
      <c r="P83" s="5">
        <v>50</v>
      </c>
      <c r="Q83" s="5">
        <f t="shared" si="48"/>
        <v>50</v>
      </c>
      <c r="R83" s="5">
        <f t="shared" si="46"/>
        <v>50</v>
      </c>
      <c r="S83" s="5"/>
      <c r="T83" s="5"/>
      <c r="U83" s="1"/>
      <c r="V83" s="1">
        <f t="shared" si="47"/>
        <v>21.224489795918366</v>
      </c>
      <c r="W83" s="1">
        <f t="shared" si="41"/>
        <v>16.122448979591837</v>
      </c>
      <c r="X83" s="1">
        <v>17.399999999999999</v>
      </c>
      <c r="Y83" s="1">
        <v>22.6</v>
      </c>
      <c r="Z83" s="1">
        <v>13.8</v>
      </c>
      <c r="AA83" s="1">
        <v>17.2</v>
      </c>
      <c r="AB83" s="1">
        <v>10.4</v>
      </c>
      <c r="AC83" s="1"/>
      <c r="AD83" s="1">
        <f t="shared" si="42"/>
        <v>17.5</v>
      </c>
      <c r="AE83" s="1">
        <f t="shared" si="43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121</v>
      </c>
      <c r="B84" s="1" t="s">
        <v>31</v>
      </c>
      <c r="C84" s="1">
        <v>148</v>
      </c>
      <c r="D84" s="1">
        <v>490</v>
      </c>
      <c r="E84" s="1">
        <v>144</v>
      </c>
      <c r="F84" s="1">
        <v>427</v>
      </c>
      <c r="G84" s="6">
        <v>0.4</v>
      </c>
      <c r="H84" s="1">
        <v>45</v>
      </c>
      <c r="I84" s="1" t="s">
        <v>32</v>
      </c>
      <c r="J84" s="1">
        <v>227</v>
      </c>
      <c r="K84" s="1">
        <f t="shared" si="39"/>
        <v>-83</v>
      </c>
      <c r="L84" s="1"/>
      <c r="M84" s="1"/>
      <c r="N84" s="1"/>
      <c r="O84" s="1">
        <f t="shared" si="40"/>
        <v>28.8</v>
      </c>
      <c r="P84" s="5">
        <v>200</v>
      </c>
      <c r="Q84" s="5">
        <f t="shared" si="48"/>
        <v>200</v>
      </c>
      <c r="R84" s="5">
        <f t="shared" si="46"/>
        <v>200</v>
      </c>
      <c r="S84" s="5"/>
      <c r="T84" s="5"/>
      <c r="U84" s="1"/>
      <c r="V84" s="1">
        <f t="shared" si="47"/>
        <v>21.770833333333332</v>
      </c>
      <c r="W84" s="1">
        <f t="shared" si="41"/>
        <v>14.826388888888889</v>
      </c>
      <c r="X84" s="1">
        <v>44</v>
      </c>
      <c r="Y84" s="1">
        <v>59</v>
      </c>
      <c r="Z84" s="1">
        <v>54.6</v>
      </c>
      <c r="AA84" s="1">
        <v>50.8</v>
      </c>
      <c r="AB84" s="1">
        <v>34.6</v>
      </c>
      <c r="AC84" s="1"/>
      <c r="AD84" s="1">
        <f t="shared" si="42"/>
        <v>80</v>
      </c>
      <c r="AE84" s="1">
        <f t="shared" si="43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1" t="s">
        <v>122</v>
      </c>
      <c r="B85" s="11" t="s">
        <v>31</v>
      </c>
      <c r="C85" s="11">
        <v>237</v>
      </c>
      <c r="D85" s="11"/>
      <c r="E85" s="11">
        <v>-1</v>
      </c>
      <c r="F85" s="11">
        <v>237</v>
      </c>
      <c r="G85" s="10">
        <v>0</v>
      </c>
      <c r="H85" s="11">
        <v>30</v>
      </c>
      <c r="I85" s="11" t="s">
        <v>38</v>
      </c>
      <c r="J85" s="11">
        <v>7</v>
      </c>
      <c r="K85" s="11">
        <f t="shared" si="39"/>
        <v>-8</v>
      </c>
      <c r="L85" s="11"/>
      <c r="M85" s="11"/>
      <c r="N85" s="11"/>
      <c r="O85" s="11">
        <f t="shared" si="40"/>
        <v>-0.2</v>
      </c>
      <c r="P85" s="15"/>
      <c r="Q85" s="15">
        <f t="shared" si="48"/>
        <v>0</v>
      </c>
      <c r="R85" s="15"/>
      <c r="S85" s="15"/>
      <c r="T85" s="15"/>
      <c r="U85" s="11"/>
      <c r="V85" s="11">
        <f t="shared" si="47"/>
        <v>-1185</v>
      </c>
      <c r="W85" s="11">
        <f t="shared" si="41"/>
        <v>-1185</v>
      </c>
      <c r="X85" s="11">
        <v>-0.2</v>
      </c>
      <c r="Y85" s="11">
        <v>0</v>
      </c>
      <c r="Z85" s="11">
        <v>2.4</v>
      </c>
      <c r="AA85" s="11">
        <v>1</v>
      </c>
      <c r="AB85" s="11">
        <v>5.2</v>
      </c>
      <c r="AC85" s="22" t="s">
        <v>164</v>
      </c>
      <c r="AD85" s="11">
        <f t="shared" si="42"/>
        <v>0</v>
      </c>
      <c r="AE85" s="11">
        <f t="shared" si="43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123</v>
      </c>
      <c r="B86" s="1" t="s">
        <v>31</v>
      </c>
      <c r="C86" s="1"/>
      <c r="D86" s="1">
        <v>24</v>
      </c>
      <c r="E86" s="1"/>
      <c r="F86" s="1">
        <v>24</v>
      </c>
      <c r="G86" s="6">
        <v>0.5</v>
      </c>
      <c r="H86" s="1">
        <v>120</v>
      </c>
      <c r="I86" s="1" t="s">
        <v>32</v>
      </c>
      <c r="J86" s="1"/>
      <c r="K86" s="1">
        <f t="shared" si="39"/>
        <v>0</v>
      </c>
      <c r="L86" s="1"/>
      <c r="M86" s="1"/>
      <c r="N86" s="1"/>
      <c r="O86" s="1">
        <f t="shared" si="40"/>
        <v>0</v>
      </c>
      <c r="P86" s="5">
        <v>24</v>
      </c>
      <c r="Q86" s="5">
        <f t="shared" si="48"/>
        <v>24</v>
      </c>
      <c r="R86" s="5">
        <f t="shared" ref="R86:R93" si="49">Q86-S86</f>
        <v>24</v>
      </c>
      <c r="S86" s="5"/>
      <c r="T86" s="5"/>
      <c r="U86" s="1"/>
      <c r="V86" s="1" t="e">
        <f t="shared" si="47"/>
        <v>#DIV/0!</v>
      </c>
      <c r="W86" s="1" t="e">
        <f t="shared" si="41"/>
        <v>#DIV/0!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2" t="s">
        <v>153</v>
      </c>
      <c r="AD86" s="1">
        <f t="shared" si="42"/>
        <v>12</v>
      </c>
      <c r="AE86" s="1">
        <f t="shared" si="43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124</v>
      </c>
      <c r="B87" s="1" t="s">
        <v>34</v>
      </c>
      <c r="C87" s="1">
        <v>57.944000000000003</v>
      </c>
      <c r="D87" s="1"/>
      <c r="E87" s="1">
        <v>18.719000000000001</v>
      </c>
      <c r="F87" s="1">
        <v>31.870999999999999</v>
      </c>
      <c r="G87" s="6">
        <v>1</v>
      </c>
      <c r="H87" s="1">
        <v>45</v>
      </c>
      <c r="I87" s="1" t="s">
        <v>32</v>
      </c>
      <c r="J87" s="1">
        <v>20</v>
      </c>
      <c r="K87" s="1">
        <f t="shared" si="39"/>
        <v>-1.2809999999999988</v>
      </c>
      <c r="L87" s="1"/>
      <c r="M87" s="1"/>
      <c r="N87" s="1"/>
      <c r="O87" s="1">
        <f t="shared" si="40"/>
        <v>3.7438000000000002</v>
      </c>
      <c r="P87" s="5">
        <f t="shared" si="45"/>
        <v>16.798400000000004</v>
      </c>
      <c r="Q87" s="5">
        <f t="shared" si="48"/>
        <v>17</v>
      </c>
      <c r="R87" s="5">
        <f t="shared" si="49"/>
        <v>17</v>
      </c>
      <c r="S87" s="5"/>
      <c r="T87" s="5"/>
      <c r="U87" s="1"/>
      <c r="V87" s="1">
        <f t="shared" si="47"/>
        <v>13.05384903039692</v>
      </c>
      <c r="W87" s="1">
        <f t="shared" si="41"/>
        <v>8.5130081735135423</v>
      </c>
      <c r="X87" s="1">
        <v>1.6028</v>
      </c>
      <c r="Y87" s="1">
        <v>2.3450000000000002</v>
      </c>
      <c r="Z87" s="1">
        <v>4.3015999999999996</v>
      </c>
      <c r="AA87" s="1">
        <v>0</v>
      </c>
      <c r="AB87" s="1">
        <v>0</v>
      </c>
      <c r="AC87" s="1"/>
      <c r="AD87" s="1">
        <f t="shared" si="42"/>
        <v>17</v>
      </c>
      <c r="AE87" s="1">
        <f t="shared" si="43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125</v>
      </c>
      <c r="B88" s="1" t="s">
        <v>31</v>
      </c>
      <c r="C88" s="1">
        <v>73</v>
      </c>
      <c r="D88" s="1">
        <v>16</v>
      </c>
      <c r="E88" s="1">
        <v>28</v>
      </c>
      <c r="F88" s="1">
        <v>49</v>
      </c>
      <c r="G88" s="6">
        <v>0.33</v>
      </c>
      <c r="H88" s="1">
        <v>45</v>
      </c>
      <c r="I88" s="1" t="s">
        <v>32</v>
      </c>
      <c r="J88" s="1">
        <v>32</v>
      </c>
      <c r="K88" s="1">
        <f t="shared" si="39"/>
        <v>-4</v>
      </c>
      <c r="L88" s="1"/>
      <c r="M88" s="1"/>
      <c r="N88" s="1"/>
      <c r="O88" s="1">
        <f t="shared" si="40"/>
        <v>5.6</v>
      </c>
      <c r="P88" s="5">
        <f t="shared" si="45"/>
        <v>23.799999999999997</v>
      </c>
      <c r="Q88" s="5">
        <f t="shared" si="48"/>
        <v>24</v>
      </c>
      <c r="R88" s="5">
        <f t="shared" si="49"/>
        <v>24</v>
      </c>
      <c r="S88" s="5"/>
      <c r="T88" s="5"/>
      <c r="U88" s="1"/>
      <c r="V88" s="1">
        <f t="shared" si="47"/>
        <v>13.035714285714286</v>
      </c>
      <c r="W88" s="1">
        <f t="shared" si="41"/>
        <v>8.75</v>
      </c>
      <c r="X88" s="1">
        <v>3.8</v>
      </c>
      <c r="Y88" s="1">
        <v>6.2</v>
      </c>
      <c r="Z88" s="1">
        <v>9.6</v>
      </c>
      <c r="AA88" s="1">
        <v>0</v>
      </c>
      <c r="AB88" s="1">
        <v>0</v>
      </c>
      <c r="AC88" s="1"/>
      <c r="AD88" s="1">
        <f t="shared" si="42"/>
        <v>7.92</v>
      </c>
      <c r="AE88" s="1">
        <f t="shared" si="43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126</v>
      </c>
      <c r="B89" s="1" t="s">
        <v>34</v>
      </c>
      <c r="C89" s="1"/>
      <c r="D89" s="1"/>
      <c r="E89" s="1"/>
      <c r="F89" s="1"/>
      <c r="G89" s="6">
        <v>1</v>
      </c>
      <c r="H89" s="1">
        <v>45</v>
      </c>
      <c r="I89" s="1" t="s">
        <v>32</v>
      </c>
      <c r="J89" s="1"/>
      <c r="K89" s="1">
        <f t="shared" si="39"/>
        <v>0</v>
      </c>
      <c r="L89" s="1"/>
      <c r="M89" s="1"/>
      <c r="N89" s="1"/>
      <c r="O89" s="1">
        <f t="shared" si="40"/>
        <v>0</v>
      </c>
      <c r="P89" s="5">
        <v>50</v>
      </c>
      <c r="Q89" s="5">
        <f t="shared" si="48"/>
        <v>50</v>
      </c>
      <c r="R89" s="5">
        <f t="shared" si="49"/>
        <v>50</v>
      </c>
      <c r="S89" s="5"/>
      <c r="T89" s="5"/>
      <c r="U89" s="1"/>
      <c r="V89" s="1" t="e">
        <f t="shared" si="47"/>
        <v>#DIV/0!</v>
      </c>
      <c r="W89" s="1" t="e">
        <f t="shared" si="41"/>
        <v>#DIV/0!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 t="s">
        <v>127</v>
      </c>
      <c r="AD89" s="1">
        <f t="shared" si="42"/>
        <v>50</v>
      </c>
      <c r="AE89" s="1">
        <f t="shared" si="43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128</v>
      </c>
      <c r="B90" s="1" t="s">
        <v>31</v>
      </c>
      <c r="C90" s="1">
        <v>77</v>
      </c>
      <c r="D90" s="1">
        <v>48</v>
      </c>
      <c r="E90" s="1">
        <v>61</v>
      </c>
      <c r="F90" s="1">
        <v>49</v>
      </c>
      <c r="G90" s="6">
        <v>0.33</v>
      </c>
      <c r="H90" s="1">
        <v>45</v>
      </c>
      <c r="I90" s="1" t="s">
        <v>32</v>
      </c>
      <c r="J90" s="1">
        <v>60</v>
      </c>
      <c r="K90" s="1">
        <f t="shared" si="39"/>
        <v>1</v>
      </c>
      <c r="L90" s="1"/>
      <c r="M90" s="1"/>
      <c r="N90" s="1"/>
      <c r="O90" s="1">
        <f t="shared" si="40"/>
        <v>12.2</v>
      </c>
      <c r="P90" s="5">
        <f t="shared" si="45"/>
        <v>109.6</v>
      </c>
      <c r="Q90" s="5">
        <f t="shared" si="48"/>
        <v>110</v>
      </c>
      <c r="R90" s="5">
        <f t="shared" si="49"/>
        <v>110</v>
      </c>
      <c r="S90" s="5"/>
      <c r="T90" s="5"/>
      <c r="U90" s="1"/>
      <c r="V90" s="1">
        <f t="shared" si="47"/>
        <v>13.032786885245903</v>
      </c>
      <c r="W90" s="1">
        <f t="shared" si="41"/>
        <v>4.0163934426229506</v>
      </c>
      <c r="X90" s="1">
        <v>5.2</v>
      </c>
      <c r="Y90" s="1">
        <v>5</v>
      </c>
      <c r="Z90" s="1">
        <v>10.6</v>
      </c>
      <c r="AA90" s="1">
        <v>0</v>
      </c>
      <c r="AB90" s="1">
        <v>0</v>
      </c>
      <c r="AC90" s="1"/>
      <c r="AD90" s="1">
        <f t="shared" si="42"/>
        <v>36.300000000000004</v>
      </c>
      <c r="AE90" s="1">
        <f t="shared" si="43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129</v>
      </c>
      <c r="B91" s="1" t="s">
        <v>34</v>
      </c>
      <c r="C91" s="1">
        <v>53.658999999999999</v>
      </c>
      <c r="D91" s="1">
        <v>57.965000000000003</v>
      </c>
      <c r="E91" s="1">
        <v>36.255000000000003</v>
      </c>
      <c r="F91" s="1">
        <v>64.361000000000004</v>
      </c>
      <c r="G91" s="6">
        <v>1</v>
      </c>
      <c r="H91" s="1">
        <v>45</v>
      </c>
      <c r="I91" s="1" t="s">
        <v>32</v>
      </c>
      <c r="J91" s="1">
        <v>39.299999999999997</v>
      </c>
      <c r="K91" s="1">
        <f t="shared" si="39"/>
        <v>-3.0449999999999946</v>
      </c>
      <c r="L91" s="1"/>
      <c r="M91" s="1"/>
      <c r="N91" s="1"/>
      <c r="O91" s="1">
        <f t="shared" si="40"/>
        <v>7.2510000000000003</v>
      </c>
      <c r="P91" s="5">
        <f t="shared" si="45"/>
        <v>29.902000000000001</v>
      </c>
      <c r="Q91" s="5">
        <f t="shared" si="48"/>
        <v>30</v>
      </c>
      <c r="R91" s="5">
        <f t="shared" si="49"/>
        <v>30</v>
      </c>
      <c r="S91" s="5"/>
      <c r="T91" s="5"/>
      <c r="U91" s="1"/>
      <c r="V91" s="1">
        <f t="shared" si="47"/>
        <v>13.013515377189353</v>
      </c>
      <c r="W91" s="1">
        <f t="shared" si="41"/>
        <v>8.8761550131016413</v>
      </c>
      <c r="X91" s="1">
        <v>2.9857999999999998</v>
      </c>
      <c r="Y91" s="1">
        <v>8.9117999999999995</v>
      </c>
      <c r="Z91" s="1">
        <v>7.9261999999999997</v>
      </c>
      <c r="AA91" s="1">
        <v>0</v>
      </c>
      <c r="AB91" s="1">
        <v>0</v>
      </c>
      <c r="AC91" s="1"/>
      <c r="AD91" s="1">
        <f t="shared" si="42"/>
        <v>30</v>
      </c>
      <c r="AE91" s="1">
        <f t="shared" si="43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130</v>
      </c>
      <c r="B92" s="1" t="s">
        <v>31</v>
      </c>
      <c r="C92" s="1">
        <v>34</v>
      </c>
      <c r="D92" s="1">
        <v>48</v>
      </c>
      <c r="E92" s="1">
        <v>22</v>
      </c>
      <c r="F92" s="1">
        <v>52</v>
      </c>
      <c r="G92" s="6">
        <v>0.33</v>
      </c>
      <c r="H92" s="1">
        <v>45</v>
      </c>
      <c r="I92" s="1" t="s">
        <v>32</v>
      </c>
      <c r="J92" s="1">
        <v>24</v>
      </c>
      <c r="K92" s="1">
        <f t="shared" si="39"/>
        <v>-2</v>
      </c>
      <c r="L92" s="1"/>
      <c r="M92" s="1"/>
      <c r="N92" s="1"/>
      <c r="O92" s="1">
        <f t="shared" si="40"/>
        <v>4.4000000000000004</v>
      </c>
      <c r="P92" s="5">
        <v>8</v>
      </c>
      <c r="Q92" s="5">
        <f t="shared" si="48"/>
        <v>8</v>
      </c>
      <c r="R92" s="5">
        <f t="shared" si="49"/>
        <v>8</v>
      </c>
      <c r="S92" s="5"/>
      <c r="T92" s="5"/>
      <c r="U92" s="1"/>
      <c r="V92" s="1">
        <f t="shared" si="47"/>
        <v>13.636363636363635</v>
      </c>
      <c r="W92" s="1">
        <f t="shared" si="41"/>
        <v>11.818181818181817</v>
      </c>
      <c r="X92" s="1">
        <v>6</v>
      </c>
      <c r="Y92" s="1">
        <v>6.2</v>
      </c>
      <c r="Z92" s="1">
        <v>6.4</v>
      </c>
      <c r="AA92" s="1">
        <v>0</v>
      </c>
      <c r="AB92" s="1">
        <v>0</v>
      </c>
      <c r="AC92" s="1"/>
      <c r="AD92" s="1">
        <f t="shared" si="42"/>
        <v>2.64</v>
      </c>
      <c r="AE92" s="1">
        <f t="shared" si="43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131</v>
      </c>
      <c r="B93" s="1" t="s">
        <v>34</v>
      </c>
      <c r="C93" s="1">
        <v>32.92</v>
      </c>
      <c r="D93" s="1">
        <v>31.831</v>
      </c>
      <c r="E93" s="1">
        <v>20.966000000000001</v>
      </c>
      <c r="F93" s="1">
        <v>33.393999999999998</v>
      </c>
      <c r="G93" s="6">
        <v>1</v>
      </c>
      <c r="H93" s="1">
        <v>45</v>
      </c>
      <c r="I93" s="1" t="s">
        <v>32</v>
      </c>
      <c r="J93" s="1">
        <v>22</v>
      </c>
      <c r="K93" s="1">
        <f t="shared" si="39"/>
        <v>-1.0339999999999989</v>
      </c>
      <c r="L93" s="1"/>
      <c r="M93" s="1"/>
      <c r="N93" s="1"/>
      <c r="O93" s="1">
        <f t="shared" si="40"/>
        <v>4.1932</v>
      </c>
      <c r="P93" s="5">
        <f t="shared" si="45"/>
        <v>21.117600000000003</v>
      </c>
      <c r="Q93" s="5">
        <f t="shared" si="48"/>
        <v>21</v>
      </c>
      <c r="R93" s="5">
        <f t="shared" si="49"/>
        <v>21</v>
      </c>
      <c r="S93" s="5"/>
      <c r="T93" s="5"/>
      <c r="U93" s="1"/>
      <c r="V93" s="1">
        <f t="shared" si="47"/>
        <v>12.971954593150816</v>
      </c>
      <c r="W93" s="1">
        <f t="shared" si="41"/>
        <v>7.9638462272250301</v>
      </c>
      <c r="X93" s="1">
        <v>3.2494000000000001</v>
      </c>
      <c r="Y93" s="1">
        <v>5.3601999999999999</v>
      </c>
      <c r="Z93" s="1">
        <v>3.5175999999999998</v>
      </c>
      <c r="AA93" s="1">
        <v>0</v>
      </c>
      <c r="AB93" s="1">
        <v>0</v>
      </c>
      <c r="AC93" s="1"/>
      <c r="AD93" s="1">
        <f t="shared" si="42"/>
        <v>21</v>
      </c>
      <c r="AE93" s="1">
        <f t="shared" si="43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1" t="s">
        <v>132</v>
      </c>
      <c r="B94" s="11" t="s">
        <v>31</v>
      </c>
      <c r="C94" s="11">
        <v>163</v>
      </c>
      <c r="D94" s="11"/>
      <c r="E94" s="11">
        <v>25</v>
      </c>
      <c r="F94" s="11">
        <v>138</v>
      </c>
      <c r="G94" s="10">
        <v>0</v>
      </c>
      <c r="H94" s="11">
        <v>60</v>
      </c>
      <c r="I94" s="11" t="s">
        <v>38</v>
      </c>
      <c r="J94" s="11">
        <v>25</v>
      </c>
      <c r="K94" s="11">
        <f t="shared" si="39"/>
        <v>0</v>
      </c>
      <c r="L94" s="11"/>
      <c r="M94" s="11"/>
      <c r="N94" s="11"/>
      <c r="O94" s="11">
        <f t="shared" si="40"/>
        <v>5</v>
      </c>
      <c r="P94" s="15"/>
      <c r="Q94" s="15"/>
      <c r="R94" s="15"/>
      <c r="S94" s="15"/>
      <c r="T94" s="15"/>
      <c r="U94" s="11"/>
      <c r="V94" s="11">
        <f t="shared" si="44"/>
        <v>27.6</v>
      </c>
      <c r="W94" s="11">
        <f t="shared" si="41"/>
        <v>27.6</v>
      </c>
      <c r="X94" s="11">
        <v>5.8</v>
      </c>
      <c r="Y94" s="11">
        <v>0.6</v>
      </c>
      <c r="Z94" s="11">
        <v>1</v>
      </c>
      <c r="AA94" s="11">
        <v>0.4</v>
      </c>
      <c r="AB94" s="11">
        <v>0.27179999999999999</v>
      </c>
      <c r="AC94" s="13" t="s">
        <v>133</v>
      </c>
      <c r="AD94" s="11">
        <f t="shared" si="42"/>
        <v>0</v>
      </c>
      <c r="AE94" s="11">
        <f t="shared" si="43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134</v>
      </c>
      <c r="B95" s="1" t="s">
        <v>31</v>
      </c>
      <c r="C95" s="1"/>
      <c r="D95" s="1">
        <v>8</v>
      </c>
      <c r="E95" s="1"/>
      <c r="F95" s="1">
        <v>8</v>
      </c>
      <c r="G95" s="6">
        <v>0.66</v>
      </c>
      <c r="H95" s="1">
        <v>45</v>
      </c>
      <c r="I95" s="1" t="s">
        <v>32</v>
      </c>
      <c r="J95" s="1"/>
      <c r="K95" s="1">
        <f t="shared" ref="K95:K110" si="50">E95-J95</f>
        <v>0</v>
      </c>
      <c r="L95" s="1"/>
      <c r="M95" s="1"/>
      <c r="N95" s="1"/>
      <c r="O95" s="1">
        <f t="shared" si="40"/>
        <v>0</v>
      </c>
      <c r="P95" s="5">
        <v>120</v>
      </c>
      <c r="Q95" s="5">
        <f t="shared" ref="Q95:Q104" si="51">ROUND(P95,0)</f>
        <v>120</v>
      </c>
      <c r="R95" s="5">
        <f t="shared" ref="R95:R104" si="52">Q95-S95</f>
        <v>120</v>
      </c>
      <c r="S95" s="5"/>
      <c r="T95" s="5"/>
      <c r="U95" s="1"/>
      <c r="V95" s="1" t="e">
        <f t="shared" ref="V95:V104" si="53">(F95+N95+Q95)/O95</f>
        <v>#DIV/0!</v>
      </c>
      <c r="W95" s="1" t="e">
        <f t="shared" si="41"/>
        <v>#DIV/0!</v>
      </c>
      <c r="X95" s="1">
        <v>6</v>
      </c>
      <c r="Y95" s="1">
        <v>9.4</v>
      </c>
      <c r="Z95" s="1">
        <v>1</v>
      </c>
      <c r="AA95" s="1">
        <v>0</v>
      </c>
      <c r="AB95" s="1">
        <v>0</v>
      </c>
      <c r="AC95" s="1"/>
      <c r="AD95" s="1">
        <f t="shared" si="42"/>
        <v>79.2</v>
      </c>
      <c r="AE95" s="1">
        <f t="shared" si="43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135</v>
      </c>
      <c r="B96" s="1" t="s">
        <v>31</v>
      </c>
      <c r="C96" s="1"/>
      <c r="D96" s="1">
        <v>56</v>
      </c>
      <c r="E96" s="1"/>
      <c r="F96" s="1">
        <v>56</v>
      </c>
      <c r="G96" s="6">
        <v>0.66</v>
      </c>
      <c r="H96" s="1">
        <v>45</v>
      </c>
      <c r="I96" s="1" t="s">
        <v>32</v>
      </c>
      <c r="J96" s="1"/>
      <c r="K96" s="1">
        <f t="shared" si="50"/>
        <v>0</v>
      </c>
      <c r="L96" s="1"/>
      <c r="M96" s="1"/>
      <c r="N96" s="1"/>
      <c r="O96" s="1">
        <f t="shared" si="40"/>
        <v>0</v>
      </c>
      <c r="P96" s="5">
        <v>50</v>
      </c>
      <c r="Q96" s="5">
        <f t="shared" si="51"/>
        <v>50</v>
      </c>
      <c r="R96" s="5">
        <f t="shared" si="52"/>
        <v>50</v>
      </c>
      <c r="S96" s="5"/>
      <c r="T96" s="5"/>
      <c r="U96" s="1"/>
      <c r="V96" s="1" t="e">
        <f t="shared" si="53"/>
        <v>#DIV/0!</v>
      </c>
      <c r="W96" s="1" t="e">
        <f t="shared" si="41"/>
        <v>#DIV/0!</v>
      </c>
      <c r="X96" s="1">
        <v>6.8</v>
      </c>
      <c r="Y96" s="1">
        <v>7.2</v>
      </c>
      <c r="Z96" s="1">
        <v>1</v>
      </c>
      <c r="AA96" s="1">
        <v>0</v>
      </c>
      <c r="AB96" s="1">
        <v>0</v>
      </c>
      <c r="AC96" s="1"/>
      <c r="AD96" s="1">
        <f t="shared" si="42"/>
        <v>33</v>
      </c>
      <c r="AE96" s="1">
        <f t="shared" si="43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136</v>
      </c>
      <c r="B97" s="1" t="s">
        <v>31</v>
      </c>
      <c r="C97" s="1">
        <v>38</v>
      </c>
      <c r="D97" s="1">
        <v>16</v>
      </c>
      <c r="E97" s="1">
        <v>11</v>
      </c>
      <c r="F97" s="1">
        <v>37</v>
      </c>
      <c r="G97" s="6">
        <v>0.66</v>
      </c>
      <c r="H97" s="1">
        <v>45</v>
      </c>
      <c r="I97" s="1" t="s">
        <v>32</v>
      </c>
      <c r="J97" s="1">
        <v>11</v>
      </c>
      <c r="K97" s="1">
        <f t="shared" si="50"/>
        <v>0</v>
      </c>
      <c r="L97" s="1"/>
      <c r="M97" s="1"/>
      <c r="N97" s="1"/>
      <c r="O97" s="1">
        <f t="shared" si="40"/>
        <v>2.2000000000000002</v>
      </c>
      <c r="P97" s="5"/>
      <c r="Q97" s="5">
        <f t="shared" si="51"/>
        <v>0</v>
      </c>
      <c r="R97" s="5">
        <f t="shared" si="52"/>
        <v>0</v>
      </c>
      <c r="S97" s="5"/>
      <c r="T97" s="5"/>
      <c r="U97" s="1"/>
      <c r="V97" s="1">
        <f t="shared" si="53"/>
        <v>16.818181818181817</v>
      </c>
      <c r="W97" s="1">
        <f t="shared" si="41"/>
        <v>16.818181818181817</v>
      </c>
      <c r="X97" s="1">
        <v>1.2</v>
      </c>
      <c r="Y97" s="1">
        <v>0</v>
      </c>
      <c r="Z97" s="1">
        <v>0</v>
      </c>
      <c r="AA97" s="1">
        <v>0</v>
      </c>
      <c r="AB97" s="1">
        <v>0</v>
      </c>
      <c r="AC97" s="1" t="s">
        <v>137</v>
      </c>
      <c r="AD97" s="1">
        <f t="shared" si="42"/>
        <v>0</v>
      </c>
      <c r="AE97" s="1">
        <f t="shared" si="43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138</v>
      </c>
      <c r="B98" s="1" t="s">
        <v>31</v>
      </c>
      <c r="C98" s="1">
        <v>119</v>
      </c>
      <c r="D98" s="1">
        <v>64</v>
      </c>
      <c r="E98" s="1">
        <v>33</v>
      </c>
      <c r="F98" s="1">
        <v>132</v>
      </c>
      <c r="G98" s="6">
        <v>0.33</v>
      </c>
      <c r="H98" s="1">
        <v>45</v>
      </c>
      <c r="I98" s="1" t="s">
        <v>32</v>
      </c>
      <c r="J98" s="1">
        <v>33</v>
      </c>
      <c r="K98" s="1">
        <f t="shared" si="50"/>
        <v>0</v>
      </c>
      <c r="L98" s="1"/>
      <c r="M98" s="1"/>
      <c r="N98" s="1"/>
      <c r="O98" s="1">
        <f t="shared" si="40"/>
        <v>6.6</v>
      </c>
      <c r="P98" s="5"/>
      <c r="Q98" s="5">
        <f t="shared" si="51"/>
        <v>0</v>
      </c>
      <c r="R98" s="5">
        <f t="shared" si="52"/>
        <v>0</v>
      </c>
      <c r="S98" s="5"/>
      <c r="T98" s="5"/>
      <c r="U98" s="1"/>
      <c r="V98" s="1">
        <f t="shared" si="53"/>
        <v>20</v>
      </c>
      <c r="W98" s="1">
        <f t="shared" si="41"/>
        <v>20</v>
      </c>
      <c r="X98" s="1">
        <v>6</v>
      </c>
      <c r="Y98" s="1">
        <v>1.4</v>
      </c>
      <c r="Z98" s="1">
        <v>14.6</v>
      </c>
      <c r="AA98" s="1">
        <v>0</v>
      </c>
      <c r="AB98" s="1">
        <v>0</v>
      </c>
      <c r="AC98" s="13" t="s">
        <v>46</v>
      </c>
      <c r="AD98" s="1">
        <f t="shared" si="42"/>
        <v>0</v>
      </c>
      <c r="AE98" s="1">
        <f t="shared" si="43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139</v>
      </c>
      <c r="B99" s="1" t="s">
        <v>31</v>
      </c>
      <c r="C99" s="1"/>
      <c r="D99" s="1">
        <v>168</v>
      </c>
      <c r="E99" s="1"/>
      <c r="F99" s="1">
        <v>167</v>
      </c>
      <c r="G99" s="6">
        <v>0.36</v>
      </c>
      <c r="H99" s="1">
        <v>45</v>
      </c>
      <c r="I99" s="1" t="s">
        <v>32</v>
      </c>
      <c r="J99" s="1">
        <v>4</v>
      </c>
      <c r="K99" s="1">
        <f t="shared" si="50"/>
        <v>-4</v>
      </c>
      <c r="L99" s="1"/>
      <c r="M99" s="1"/>
      <c r="N99" s="1"/>
      <c r="O99" s="1">
        <f t="shared" si="40"/>
        <v>0</v>
      </c>
      <c r="P99" s="5">
        <v>30</v>
      </c>
      <c r="Q99" s="5">
        <f t="shared" si="51"/>
        <v>30</v>
      </c>
      <c r="R99" s="5">
        <f t="shared" si="52"/>
        <v>30</v>
      </c>
      <c r="S99" s="5"/>
      <c r="T99" s="5"/>
      <c r="U99" s="1"/>
      <c r="V99" s="1" t="e">
        <f t="shared" si="53"/>
        <v>#DIV/0!</v>
      </c>
      <c r="W99" s="1" t="e">
        <f t="shared" si="41"/>
        <v>#DIV/0!</v>
      </c>
      <c r="X99" s="1">
        <v>17</v>
      </c>
      <c r="Y99" s="1">
        <v>14.6</v>
      </c>
      <c r="Z99" s="1">
        <v>8</v>
      </c>
      <c r="AA99" s="1">
        <v>15.6</v>
      </c>
      <c r="AB99" s="1">
        <v>12.6</v>
      </c>
      <c r="AC99" s="1"/>
      <c r="AD99" s="1">
        <f t="shared" si="42"/>
        <v>10.799999999999999</v>
      </c>
      <c r="AE99" s="1">
        <f t="shared" si="43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140</v>
      </c>
      <c r="B100" s="1" t="s">
        <v>31</v>
      </c>
      <c r="C100" s="1">
        <v>12</v>
      </c>
      <c r="D100" s="1">
        <v>12</v>
      </c>
      <c r="E100" s="1">
        <v>3</v>
      </c>
      <c r="F100" s="1">
        <v>21</v>
      </c>
      <c r="G100" s="6">
        <v>0.15</v>
      </c>
      <c r="H100" s="1">
        <v>60</v>
      </c>
      <c r="I100" s="1" t="s">
        <v>32</v>
      </c>
      <c r="J100" s="1">
        <v>3</v>
      </c>
      <c r="K100" s="1">
        <f t="shared" si="50"/>
        <v>0</v>
      </c>
      <c r="L100" s="1"/>
      <c r="M100" s="1"/>
      <c r="N100" s="1"/>
      <c r="O100" s="1">
        <f t="shared" si="40"/>
        <v>0.6</v>
      </c>
      <c r="P100" s="5"/>
      <c r="Q100" s="5">
        <f t="shared" si="51"/>
        <v>0</v>
      </c>
      <c r="R100" s="5">
        <f t="shared" si="52"/>
        <v>0</v>
      </c>
      <c r="S100" s="5"/>
      <c r="T100" s="5"/>
      <c r="U100" s="1"/>
      <c r="V100" s="1">
        <f t="shared" si="53"/>
        <v>35</v>
      </c>
      <c r="W100" s="1">
        <f t="shared" si="41"/>
        <v>35</v>
      </c>
      <c r="X100" s="1">
        <v>1.6</v>
      </c>
      <c r="Y100" s="1">
        <v>2.6</v>
      </c>
      <c r="Z100" s="1">
        <v>0.2</v>
      </c>
      <c r="AA100" s="1">
        <v>4.8</v>
      </c>
      <c r="AB100" s="1">
        <v>0</v>
      </c>
      <c r="AC100" s="18" t="s">
        <v>159</v>
      </c>
      <c r="AD100" s="1">
        <f t="shared" si="42"/>
        <v>0</v>
      </c>
      <c r="AE100" s="1">
        <f t="shared" si="43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141</v>
      </c>
      <c r="B101" s="1" t="s">
        <v>31</v>
      </c>
      <c r="C101" s="1">
        <v>29</v>
      </c>
      <c r="D101" s="1"/>
      <c r="E101" s="1"/>
      <c r="F101" s="1">
        <v>29</v>
      </c>
      <c r="G101" s="6">
        <v>0.15</v>
      </c>
      <c r="H101" s="1">
        <v>60</v>
      </c>
      <c r="I101" s="1" t="s">
        <v>32</v>
      </c>
      <c r="J101" s="1"/>
      <c r="K101" s="1">
        <f t="shared" si="50"/>
        <v>0</v>
      </c>
      <c r="L101" s="1"/>
      <c r="M101" s="1"/>
      <c r="N101" s="1"/>
      <c r="O101" s="1">
        <f t="shared" si="40"/>
        <v>0</v>
      </c>
      <c r="P101" s="5"/>
      <c r="Q101" s="5">
        <f t="shared" si="51"/>
        <v>0</v>
      </c>
      <c r="R101" s="5">
        <f t="shared" si="52"/>
        <v>0</v>
      </c>
      <c r="S101" s="5"/>
      <c r="T101" s="5"/>
      <c r="U101" s="1"/>
      <c r="V101" s="1" t="e">
        <f t="shared" si="53"/>
        <v>#DIV/0!</v>
      </c>
      <c r="W101" s="1" t="e">
        <f t="shared" si="41"/>
        <v>#DIV/0!</v>
      </c>
      <c r="X101" s="1">
        <v>0.4</v>
      </c>
      <c r="Y101" s="1">
        <v>1.8</v>
      </c>
      <c r="Z101" s="1">
        <v>2.6</v>
      </c>
      <c r="AA101" s="1">
        <v>1.4</v>
      </c>
      <c r="AB101" s="1">
        <v>0</v>
      </c>
      <c r="AC101" s="18" t="s">
        <v>159</v>
      </c>
      <c r="AD101" s="1">
        <f t="shared" si="42"/>
        <v>0</v>
      </c>
      <c r="AE101" s="1">
        <f t="shared" si="43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142</v>
      </c>
      <c r="B102" s="1" t="s">
        <v>31</v>
      </c>
      <c r="C102" s="1">
        <v>27</v>
      </c>
      <c r="D102" s="1"/>
      <c r="E102" s="1">
        <v>3</v>
      </c>
      <c r="F102" s="1">
        <v>24</v>
      </c>
      <c r="G102" s="6">
        <v>0.15</v>
      </c>
      <c r="H102" s="1">
        <v>60</v>
      </c>
      <c r="I102" s="1" t="s">
        <v>32</v>
      </c>
      <c r="J102" s="1">
        <v>3</v>
      </c>
      <c r="K102" s="1">
        <f t="shared" si="50"/>
        <v>0</v>
      </c>
      <c r="L102" s="1"/>
      <c r="M102" s="1"/>
      <c r="N102" s="1"/>
      <c r="O102" s="1">
        <f t="shared" si="40"/>
        <v>0.6</v>
      </c>
      <c r="P102" s="5"/>
      <c r="Q102" s="5">
        <f t="shared" si="51"/>
        <v>0</v>
      </c>
      <c r="R102" s="5">
        <f t="shared" si="52"/>
        <v>0</v>
      </c>
      <c r="S102" s="5"/>
      <c r="T102" s="5"/>
      <c r="U102" s="1"/>
      <c r="V102" s="1">
        <f t="shared" si="53"/>
        <v>40</v>
      </c>
      <c r="W102" s="1">
        <f t="shared" si="41"/>
        <v>40</v>
      </c>
      <c r="X102" s="1">
        <v>0.4</v>
      </c>
      <c r="Y102" s="1">
        <v>1.8</v>
      </c>
      <c r="Z102" s="1">
        <v>0.2</v>
      </c>
      <c r="AA102" s="1">
        <v>1.6</v>
      </c>
      <c r="AB102" s="1">
        <v>0</v>
      </c>
      <c r="AC102" s="18" t="s">
        <v>159</v>
      </c>
      <c r="AD102" s="1">
        <f t="shared" si="42"/>
        <v>0</v>
      </c>
      <c r="AE102" s="1">
        <f t="shared" si="43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143</v>
      </c>
      <c r="B103" s="1" t="s">
        <v>34</v>
      </c>
      <c r="C103" s="1">
        <v>1083.1099999999999</v>
      </c>
      <c r="D103" s="1">
        <v>424.44400000000002</v>
      </c>
      <c r="E103" s="1">
        <v>254.04599999999999</v>
      </c>
      <c r="F103" s="1">
        <v>1012.3920000000001</v>
      </c>
      <c r="G103" s="6">
        <v>1</v>
      </c>
      <c r="H103" s="1">
        <v>45</v>
      </c>
      <c r="I103" s="1" t="s">
        <v>36</v>
      </c>
      <c r="J103" s="1">
        <v>260.46199999999999</v>
      </c>
      <c r="K103" s="1">
        <f t="shared" si="50"/>
        <v>-6.4159999999999968</v>
      </c>
      <c r="L103" s="1"/>
      <c r="M103" s="1"/>
      <c r="N103" s="1"/>
      <c r="O103" s="1">
        <f t="shared" si="40"/>
        <v>50.809199999999997</v>
      </c>
      <c r="P103" s="5"/>
      <c r="Q103" s="5">
        <f t="shared" si="51"/>
        <v>0</v>
      </c>
      <c r="R103" s="5">
        <f t="shared" si="52"/>
        <v>0</v>
      </c>
      <c r="S103" s="5"/>
      <c r="T103" s="5"/>
      <c r="U103" s="1"/>
      <c r="V103" s="1">
        <f t="shared" si="53"/>
        <v>19.925367846767909</v>
      </c>
      <c r="W103" s="1">
        <f t="shared" si="41"/>
        <v>19.925367846767909</v>
      </c>
      <c r="X103" s="1">
        <v>92.6828</v>
      </c>
      <c r="Y103" s="1">
        <v>63.276000000000003</v>
      </c>
      <c r="Z103" s="1">
        <v>0</v>
      </c>
      <c r="AA103" s="1">
        <v>0.4</v>
      </c>
      <c r="AB103" s="1">
        <v>0.4</v>
      </c>
      <c r="AC103" s="1" t="s">
        <v>144</v>
      </c>
      <c r="AD103" s="1">
        <f t="shared" si="42"/>
        <v>0</v>
      </c>
      <c r="AE103" s="1">
        <f t="shared" si="43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145</v>
      </c>
      <c r="B104" s="1" t="s">
        <v>34</v>
      </c>
      <c r="C104" s="1"/>
      <c r="D104" s="1">
        <v>239.185</v>
      </c>
      <c r="E104" s="1"/>
      <c r="F104" s="1">
        <v>239.185</v>
      </c>
      <c r="G104" s="6">
        <v>1</v>
      </c>
      <c r="H104" s="1">
        <v>60</v>
      </c>
      <c r="I104" s="1" t="s">
        <v>41</v>
      </c>
      <c r="J104" s="1"/>
      <c r="K104" s="1">
        <f t="shared" si="50"/>
        <v>0</v>
      </c>
      <c r="L104" s="1"/>
      <c r="M104" s="1"/>
      <c r="N104" s="1"/>
      <c r="O104" s="1">
        <f t="shared" si="40"/>
        <v>0</v>
      </c>
      <c r="P104" s="5"/>
      <c r="Q104" s="5">
        <f t="shared" si="51"/>
        <v>0</v>
      </c>
      <c r="R104" s="5">
        <f t="shared" si="52"/>
        <v>0</v>
      </c>
      <c r="S104" s="5"/>
      <c r="T104" s="5"/>
      <c r="U104" s="1"/>
      <c r="V104" s="1" t="e">
        <f t="shared" si="53"/>
        <v>#DIV/0!</v>
      </c>
      <c r="W104" s="1" t="e">
        <f t="shared" si="41"/>
        <v>#DIV/0!</v>
      </c>
      <c r="X104" s="1">
        <v>0.4</v>
      </c>
      <c r="Y104" s="1">
        <v>0.4</v>
      </c>
      <c r="Z104" s="1">
        <v>0.4</v>
      </c>
      <c r="AA104" s="1">
        <v>0.4</v>
      </c>
      <c r="AB104" s="1">
        <v>0.4</v>
      </c>
      <c r="AC104" s="12" t="s">
        <v>156</v>
      </c>
      <c r="AD104" s="1">
        <f t="shared" si="42"/>
        <v>0</v>
      </c>
      <c r="AE104" s="1">
        <f t="shared" si="43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6" t="s">
        <v>146</v>
      </c>
      <c r="B105" s="11" t="s">
        <v>31</v>
      </c>
      <c r="C105" s="11"/>
      <c r="D105" s="11">
        <v>50</v>
      </c>
      <c r="E105" s="11"/>
      <c r="F105" s="14">
        <v>50</v>
      </c>
      <c r="G105" s="10">
        <v>0</v>
      </c>
      <c r="H105" s="11" t="e">
        <v>#N/A</v>
      </c>
      <c r="I105" s="11" t="s">
        <v>38</v>
      </c>
      <c r="J105" s="11"/>
      <c r="K105" s="11">
        <f t="shared" si="50"/>
        <v>0</v>
      </c>
      <c r="L105" s="11"/>
      <c r="M105" s="11"/>
      <c r="N105" s="11"/>
      <c r="O105" s="11">
        <f t="shared" si="40"/>
        <v>0</v>
      </c>
      <c r="P105" s="15"/>
      <c r="Q105" s="15"/>
      <c r="R105" s="15"/>
      <c r="S105" s="15"/>
      <c r="T105" s="15"/>
      <c r="U105" s="11"/>
      <c r="V105" s="11" t="e">
        <f t="shared" si="44"/>
        <v>#DIV/0!</v>
      </c>
      <c r="W105" s="11" t="e">
        <f t="shared" si="41"/>
        <v>#DIV/0!</v>
      </c>
      <c r="X105" s="11">
        <v>0.4</v>
      </c>
      <c r="Y105" s="11">
        <v>0.4</v>
      </c>
      <c r="Z105" s="11">
        <v>0.4</v>
      </c>
      <c r="AA105" s="11">
        <v>0.4</v>
      </c>
      <c r="AB105" s="11">
        <v>0.4</v>
      </c>
      <c r="AC105" s="16" t="s">
        <v>154</v>
      </c>
      <c r="AD105" s="11">
        <f t="shared" si="42"/>
        <v>0</v>
      </c>
      <c r="AE105" s="11">
        <f t="shared" si="43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147</v>
      </c>
      <c r="B106" s="1" t="s">
        <v>31</v>
      </c>
      <c r="C106" s="1"/>
      <c r="D106" s="1"/>
      <c r="E106" s="1"/>
      <c r="F106" s="1"/>
      <c r="G106" s="6">
        <v>0.18</v>
      </c>
      <c r="H106" s="1">
        <v>45</v>
      </c>
      <c r="I106" s="1" t="s">
        <v>32</v>
      </c>
      <c r="J106" s="1"/>
      <c r="K106" s="1">
        <f t="shared" si="50"/>
        <v>0</v>
      </c>
      <c r="L106" s="1"/>
      <c r="M106" s="1"/>
      <c r="N106" s="1"/>
      <c r="O106" s="1">
        <f t="shared" si="40"/>
        <v>0</v>
      </c>
      <c r="P106" s="5">
        <v>50</v>
      </c>
      <c r="Q106" s="5">
        <f>ROUND(P106,0)</f>
        <v>50</v>
      </c>
      <c r="R106" s="5">
        <f>Q106-S106</f>
        <v>50</v>
      </c>
      <c r="S106" s="5"/>
      <c r="T106" s="5"/>
      <c r="U106" s="1"/>
      <c r="V106" s="1" t="e">
        <f>(F106+N106+Q106)/O106</f>
        <v>#DIV/0!</v>
      </c>
      <c r="W106" s="1" t="e">
        <f t="shared" si="41"/>
        <v>#DIV/0!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2" t="s">
        <v>160</v>
      </c>
      <c r="AD106" s="1">
        <f t="shared" si="42"/>
        <v>9</v>
      </c>
      <c r="AE106" s="1">
        <f t="shared" si="43"/>
        <v>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148</v>
      </c>
      <c r="B107" s="1" t="s">
        <v>34</v>
      </c>
      <c r="C107" s="1"/>
      <c r="D107" s="1">
        <v>1.9910000000000001</v>
      </c>
      <c r="E107" s="1">
        <v>1.9910000000000001</v>
      </c>
      <c r="F107" s="1"/>
      <c r="G107" s="6">
        <v>0</v>
      </c>
      <c r="H107" s="1" t="e">
        <v>#N/A</v>
      </c>
      <c r="I107" s="1" t="s">
        <v>149</v>
      </c>
      <c r="J107" s="1">
        <v>1.3</v>
      </c>
      <c r="K107" s="1">
        <f t="shared" si="50"/>
        <v>0.69100000000000006</v>
      </c>
      <c r="L107" s="1"/>
      <c r="M107" s="1"/>
      <c r="N107" s="1"/>
      <c r="O107" s="1">
        <f t="shared" si="40"/>
        <v>0.3982</v>
      </c>
      <c r="P107" s="5"/>
      <c r="Q107" s="5"/>
      <c r="R107" s="5"/>
      <c r="S107" s="5"/>
      <c r="T107" s="5"/>
      <c r="U107" s="1"/>
      <c r="V107" s="1">
        <f t="shared" si="44"/>
        <v>0</v>
      </c>
      <c r="W107" s="1">
        <f t="shared" si="41"/>
        <v>0</v>
      </c>
      <c r="X107" s="1">
        <v>0.53620000000000001</v>
      </c>
      <c r="Y107" s="1">
        <v>0.79920000000000002</v>
      </c>
      <c r="Z107" s="1">
        <v>1.1986000000000001</v>
      </c>
      <c r="AA107" s="1">
        <v>1.0688</v>
      </c>
      <c r="AB107" s="1">
        <v>0.53600000000000003</v>
      </c>
      <c r="AC107" s="1"/>
      <c r="AD107" s="1">
        <f t="shared" si="42"/>
        <v>0</v>
      </c>
      <c r="AE107" s="1">
        <f t="shared" si="43"/>
        <v>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2" t="s">
        <v>150</v>
      </c>
      <c r="B108" s="1" t="s">
        <v>31</v>
      </c>
      <c r="C108" s="1">
        <v>23</v>
      </c>
      <c r="D108" s="1">
        <v>50</v>
      </c>
      <c r="E108" s="14">
        <v>7</v>
      </c>
      <c r="F108" s="14">
        <v>63</v>
      </c>
      <c r="G108" s="6">
        <v>0</v>
      </c>
      <c r="H108" s="1" t="e">
        <v>#N/A</v>
      </c>
      <c r="I108" s="1" t="s">
        <v>149</v>
      </c>
      <c r="J108" s="1">
        <v>8</v>
      </c>
      <c r="K108" s="1">
        <f t="shared" si="50"/>
        <v>-1</v>
      </c>
      <c r="L108" s="1"/>
      <c r="M108" s="1"/>
      <c r="N108" s="1"/>
      <c r="O108" s="1">
        <f t="shared" si="40"/>
        <v>1.4</v>
      </c>
      <c r="P108" s="5"/>
      <c r="Q108" s="5"/>
      <c r="R108" s="5"/>
      <c r="S108" s="5"/>
      <c r="T108" s="5"/>
      <c r="U108" s="1"/>
      <c r="V108" s="1">
        <f t="shared" si="44"/>
        <v>45</v>
      </c>
      <c r="W108" s="1">
        <f t="shared" si="41"/>
        <v>45</v>
      </c>
      <c r="X108" s="1">
        <v>1.2</v>
      </c>
      <c r="Y108" s="1">
        <v>1.8</v>
      </c>
      <c r="Z108" s="1">
        <v>1.4</v>
      </c>
      <c r="AA108" s="1">
        <v>2.6</v>
      </c>
      <c r="AB108" s="1">
        <v>3.2</v>
      </c>
      <c r="AC108" s="1"/>
      <c r="AD108" s="1">
        <f t="shared" si="42"/>
        <v>0</v>
      </c>
      <c r="AE108" s="1">
        <f t="shared" si="43"/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151</v>
      </c>
      <c r="B109" s="1" t="s">
        <v>31</v>
      </c>
      <c r="C109" s="1">
        <v>147</v>
      </c>
      <c r="D109" s="1">
        <v>422.142</v>
      </c>
      <c r="E109" s="14">
        <v>165</v>
      </c>
      <c r="F109" s="14">
        <v>350</v>
      </c>
      <c r="G109" s="6">
        <v>0</v>
      </c>
      <c r="H109" s="1">
        <v>45</v>
      </c>
      <c r="I109" s="1" t="s">
        <v>149</v>
      </c>
      <c r="J109" s="1">
        <v>183</v>
      </c>
      <c r="K109" s="1">
        <f t="shared" si="50"/>
        <v>-18</v>
      </c>
      <c r="L109" s="1"/>
      <c r="M109" s="1"/>
      <c r="N109" s="1"/>
      <c r="O109" s="1">
        <f t="shared" si="40"/>
        <v>33</v>
      </c>
      <c r="P109" s="5"/>
      <c r="Q109" s="5"/>
      <c r="R109" s="5"/>
      <c r="S109" s="5"/>
      <c r="T109" s="5"/>
      <c r="U109" s="1"/>
      <c r="V109" s="1">
        <f t="shared" si="44"/>
        <v>10.606060606060606</v>
      </c>
      <c r="W109" s="1">
        <f t="shared" si="41"/>
        <v>10.606060606060606</v>
      </c>
      <c r="X109" s="1">
        <v>21.828399999999998</v>
      </c>
      <c r="Y109" s="1">
        <v>40.200000000000003</v>
      </c>
      <c r="Z109" s="1">
        <v>28.8</v>
      </c>
      <c r="AA109" s="1">
        <v>32.799999999999997</v>
      </c>
      <c r="AB109" s="1">
        <v>21.4</v>
      </c>
      <c r="AC109" s="1"/>
      <c r="AD109" s="1">
        <f t="shared" si="42"/>
        <v>0</v>
      </c>
      <c r="AE109" s="1">
        <f t="shared" si="43"/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2" t="s">
        <v>152</v>
      </c>
      <c r="B110" s="1" t="s">
        <v>34</v>
      </c>
      <c r="C110" s="1">
        <v>144.69499999999999</v>
      </c>
      <c r="D110" s="1">
        <v>48.52</v>
      </c>
      <c r="E110" s="14">
        <v>50.945</v>
      </c>
      <c r="F110" s="1"/>
      <c r="G110" s="6">
        <v>0</v>
      </c>
      <c r="H110" s="1">
        <v>45</v>
      </c>
      <c r="I110" s="1" t="s">
        <v>149</v>
      </c>
      <c r="J110" s="1">
        <v>193</v>
      </c>
      <c r="K110" s="1">
        <f t="shared" si="50"/>
        <v>-142.05500000000001</v>
      </c>
      <c r="L110" s="1"/>
      <c r="M110" s="1"/>
      <c r="N110" s="1"/>
      <c r="O110" s="1">
        <f t="shared" si="40"/>
        <v>10.189</v>
      </c>
      <c r="P110" s="5"/>
      <c r="Q110" s="5"/>
      <c r="R110" s="5"/>
      <c r="S110" s="5"/>
      <c r="T110" s="5"/>
      <c r="U110" s="1"/>
      <c r="V110" s="1">
        <f t="shared" si="44"/>
        <v>0</v>
      </c>
      <c r="W110" s="1">
        <f t="shared" si="41"/>
        <v>0</v>
      </c>
      <c r="X110" s="1">
        <v>78.171400000000006</v>
      </c>
      <c r="Y110" s="1">
        <v>90.400599999999997</v>
      </c>
      <c r="Z110" s="1">
        <v>80.840599999999995</v>
      </c>
      <c r="AA110" s="1">
        <v>57.991399999999999</v>
      </c>
      <c r="AB110" s="1">
        <v>65.310599999999994</v>
      </c>
      <c r="AC110" s="1"/>
      <c r="AD110" s="1">
        <f t="shared" si="42"/>
        <v>0</v>
      </c>
      <c r="AE110" s="1">
        <f t="shared" si="43"/>
        <v>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D110" xr:uid="{746D9AFD-6608-4F73-BEA2-86C73128048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2024-06-18T12:25:25Z</dcterms:created>
  <dcterms:modified xsi:type="dcterms:W3CDTF">2024-06-21T11:48:53Z</dcterms:modified>
</cp:coreProperties>
</file>