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8,06,24 Ост КИ филиалы\"/>
    </mc:Choice>
  </mc:AlternateContent>
  <xr:revisionPtr revIDLastSave="0" documentId="13_ncr:1_{BA426395-59D4-405D-ACE6-A8B9D723AE6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7" i="1" l="1"/>
  <c r="AE87" i="1" s="1"/>
  <c r="S77" i="1"/>
  <c r="AE77" i="1" s="1"/>
  <c r="S74" i="1"/>
  <c r="AE74" i="1" s="1"/>
  <c r="S73" i="1"/>
  <c r="AE73" i="1" s="1"/>
  <c r="S72" i="1"/>
  <c r="AE72" i="1" s="1"/>
  <c r="S71" i="1"/>
  <c r="AE71" i="1" s="1"/>
  <c r="S69" i="1"/>
  <c r="AE69" i="1" s="1"/>
  <c r="S68" i="1"/>
  <c r="AE68" i="1" s="1"/>
  <c r="S66" i="1"/>
  <c r="AE66" i="1" s="1"/>
  <c r="S59" i="1"/>
  <c r="AE59" i="1" s="1"/>
  <c r="S43" i="1"/>
  <c r="AE43" i="1" s="1"/>
  <c r="S33" i="1"/>
  <c r="AE33" i="1" s="1"/>
  <c r="S31" i="1"/>
  <c r="S27" i="1"/>
  <c r="AE27" i="1" s="1"/>
  <c r="S23" i="1"/>
  <c r="AE23" i="1" s="1"/>
  <c r="S19" i="1"/>
  <c r="AE19" i="1" s="1"/>
  <c r="S14" i="1"/>
  <c r="S13" i="1"/>
  <c r="S10" i="1"/>
  <c r="S9" i="1"/>
  <c r="S8" i="1"/>
  <c r="S7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6" i="1"/>
  <c r="AE7" i="1"/>
  <c r="AE8" i="1"/>
  <c r="AE9" i="1"/>
  <c r="AE10" i="1"/>
  <c r="AE13" i="1"/>
  <c r="AE14" i="1"/>
  <c r="AE15" i="1"/>
  <c r="AE17" i="1"/>
  <c r="AE24" i="1"/>
  <c r="AE31" i="1"/>
  <c r="AE36" i="1"/>
  <c r="AE39" i="1"/>
  <c r="AE44" i="1"/>
  <c r="AE47" i="1"/>
  <c r="AE48" i="1"/>
  <c r="AE50" i="1"/>
  <c r="AE52" i="1"/>
  <c r="AE62" i="1"/>
  <c r="AE63" i="1"/>
  <c r="AE70" i="1"/>
  <c r="AE80" i="1"/>
  <c r="AE82" i="1"/>
  <c r="AE90" i="1"/>
  <c r="AE109" i="1"/>
  <c r="AE110" i="1"/>
  <c r="AE111" i="1"/>
  <c r="T5" i="1"/>
  <c r="AF5" i="1" l="1"/>
  <c r="R108" i="1"/>
  <c r="S108" i="1" s="1"/>
  <c r="AE108" i="1" s="1"/>
  <c r="R105" i="1"/>
  <c r="S105" i="1" s="1"/>
  <c r="AE105" i="1" s="1"/>
  <c r="R101" i="1"/>
  <c r="S101" i="1" s="1"/>
  <c r="AE101" i="1" s="1"/>
  <c r="R100" i="1"/>
  <c r="S100" i="1" s="1"/>
  <c r="AE100" i="1" s="1"/>
  <c r="R99" i="1"/>
  <c r="S99" i="1" s="1"/>
  <c r="AE99" i="1" s="1"/>
  <c r="R98" i="1"/>
  <c r="S98" i="1" s="1"/>
  <c r="AE98" i="1" s="1"/>
  <c r="R97" i="1"/>
  <c r="S97" i="1" s="1"/>
  <c r="AE97" i="1" s="1"/>
  <c r="R96" i="1"/>
  <c r="S96" i="1" s="1"/>
  <c r="AE96" i="1" s="1"/>
  <c r="R95" i="1"/>
  <c r="S95" i="1" s="1"/>
  <c r="AE95" i="1" s="1"/>
  <c r="R94" i="1"/>
  <c r="S94" i="1" s="1"/>
  <c r="AE94" i="1" s="1"/>
  <c r="R93" i="1"/>
  <c r="S93" i="1" s="1"/>
  <c r="AE93" i="1" s="1"/>
  <c r="R92" i="1"/>
  <c r="S92" i="1" s="1"/>
  <c r="AE92" i="1" s="1"/>
  <c r="R91" i="1"/>
  <c r="S91" i="1" s="1"/>
  <c r="AE91" i="1" s="1"/>
  <c r="R90" i="1"/>
  <c r="R89" i="1"/>
  <c r="S89" i="1" s="1"/>
  <c r="AE89" i="1" s="1"/>
  <c r="R78" i="1"/>
  <c r="S78" i="1" s="1"/>
  <c r="AE78" i="1" s="1"/>
  <c r="R75" i="1"/>
  <c r="S75" i="1" s="1"/>
  <c r="AE75" i="1" s="1"/>
  <c r="R67" i="1"/>
  <c r="S67" i="1" s="1"/>
  <c r="AE67" i="1" s="1"/>
  <c r="R57" i="1"/>
  <c r="S57" i="1" s="1"/>
  <c r="AE57" i="1" s="1"/>
  <c r="R56" i="1"/>
  <c r="S56" i="1" s="1"/>
  <c r="AE56" i="1" s="1"/>
  <c r="R55" i="1"/>
  <c r="S55" i="1" s="1"/>
  <c r="AE55" i="1" s="1"/>
  <c r="R54" i="1"/>
  <c r="S54" i="1" s="1"/>
  <c r="AE54" i="1" s="1"/>
  <c r="R53" i="1"/>
  <c r="S53" i="1" s="1"/>
  <c r="AE53" i="1" s="1"/>
  <c r="R41" i="1"/>
  <c r="S41" i="1" s="1"/>
  <c r="AE41" i="1" s="1"/>
  <c r="R40" i="1"/>
  <c r="S40" i="1" s="1"/>
  <c r="AE40" i="1" s="1"/>
  <c r="R37" i="1"/>
  <c r="S37" i="1" s="1"/>
  <c r="AE37" i="1" s="1"/>
  <c r="R35" i="1"/>
  <c r="S35" i="1" s="1"/>
  <c r="AE35" i="1" s="1"/>
  <c r="R34" i="1"/>
  <c r="S34" i="1" s="1"/>
  <c r="AE34" i="1" s="1"/>
  <c r="R32" i="1"/>
  <c r="S32" i="1" s="1"/>
  <c r="AE32" i="1" s="1"/>
  <c r="R30" i="1"/>
  <c r="S30" i="1" s="1"/>
  <c r="AE30" i="1" s="1"/>
  <c r="R29" i="1"/>
  <c r="S29" i="1" s="1"/>
  <c r="AE29" i="1" s="1"/>
  <c r="R28" i="1"/>
  <c r="S28" i="1" s="1"/>
  <c r="AE28" i="1" s="1"/>
  <c r="R26" i="1"/>
  <c r="S26" i="1" s="1"/>
  <c r="AE26" i="1" s="1"/>
  <c r="R25" i="1"/>
  <c r="S25" i="1" s="1"/>
  <c r="AE25" i="1" s="1"/>
  <c r="R22" i="1"/>
  <c r="S22" i="1" s="1"/>
  <c r="AE22" i="1" s="1"/>
  <c r="R18" i="1"/>
  <c r="S18" i="1" s="1"/>
  <c r="AE18" i="1" s="1"/>
  <c r="R16" i="1"/>
  <c r="S16" i="1" s="1"/>
  <c r="AE16" i="1" s="1"/>
  <c r="R11" i="1"/>
  <c r="S11" i="1" s="1"/>
  <c r="AE11" i="1" s="1"/>
  <c r="W16" i="1" l="1"/>
  <c r="AG11" i="1"/>
  <c r="AG15" i="1"/>
  <c r="AG16" i="1"/>
  <c r="AG17" i="1"/>
  <c r="AG18" i="1"/>
  <c r="AG22" i="1"/>
  <c r="AG24" i="1"/>
  <c r="AG25" i="1"/>
  <c r="AG26" i="1"/>
  <c r="AG28" i="1"/>
  <c r="AG29" i="1"/>
  <c r="AG30" i="1"/>
  <c r="AG31" i="1"/>
  <c r="AG32" i="1"/>
  <c r="AG34" i="1"/>
  <c r="AG35" i="1"/>
  <c r="AG36" i="1"/>
  <c r="AG37" i="1"/>
  <c r="AG39" i="1"/>
  <c r="AG40" i="1"/>
  <c r="AG41" i="1"/>
  <c r="AG44" i="1"/>
  <c r="AG47" i="1"/>
  <c r="AG48" i="1"/>
  <c r="AG50" i="1"/>
  <c r="AG52" i="1"/>
  <c r="AG53" i="1"/>
  <c r="AG54" i="1"/>
  <c r="AG55" i="1"/>
  <c r="AG56" i="1"/>
  <c r="AG57" i="1"/>
  <c r="AG62" i="1"/>
  <c r="AG63" i="1"/>
  <c r="AG67" i="1"/>
  <c r="AG70" i="1"/>
  <c r="AG75" i="1"/>
  <c r="AG78" i="1"/>
  <c r="AG80" i="1"/>
  <c r="AG82" i="1"/>
  <c r="AG87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5" i="1"/>
  <c r="AG108" i="1"/>
  <c r="AG109" i="1"/>
  <c r="AG110" i="1"/>
  <c r="AG111" i="1"/>
  <c r="X16" i="1"/>
  <c r="E38" i="1" l="1"/>
  <c r="E77" i="1"/>
  <c r="E107" i="1"/>
  <c r="O107" i="1"/>
  <c r="N107" i="1"/>
  <c r="L7" i="1"/>
  <c r="P7" i="1" s="1"/>
  <c r="L8" i="1"/>
  <c r="P8" i="1" s="1"/>
  <c r="L9" i="1"/>
  <c r="P9" i="1" s="1"/>
  <c r="L10" i="1"/>
  <c r="P10" i="1" s="1"/>
  <c r="W10" i="1" s="1"/>
  <c r="L11" i="1"/>
  <c r="P11" i="1" s="1"/>
  <c r="W11" i="1" s="1"/>
  <c r="L12" i="1"/>
  <c r="P12" i="1" s="1"/>
  <c r="L13" i="1"/>
  <c r="P13" i="1" s="1"/>
  <c r="L14" i="1"/>
  <c r="P14" i="1" s="1"/>
  <c r="L15" i="1"/>
  <c r="P15" i="1" s="1"/>
  <c r="L17" i="1"/>
  <c r="P17" i="1" s="1"/>
  <c r="L18" i="1"/>
  <c r="P18" i="1" s="1"/>
  <c r="L19" i="1"/>
  <c r="P19" i="1" s="1"/>
  <c r="L20" i="1"/>
  <c r="P20" i="1" s="1"/>
  <c r="Q20" i="1" s="1"/>
  <c r="R20" i="1" s="1"/>
  <c r="S20" i="1" s="1"/>
  <c r="AE20" i="1" s="1"/>
  <c r="L21" i="1"/>
  <c r="P21" i="1" s="1"/>
  <c r="L22" i="1"/>
  <c r="P22" i="1" s="1"/>
  <c r="L23" i="1"/>
  <c r="P23" i="1" s="1"/>
  <c r="L24" i="1"/>
  <c r="P24" i="1" s="1"/>
  <c r="L25" i="1"/>
  <c r="P25" i="1" s="1"/>
  <c r="W25" i="1" s="1"/>
  <c r="L26" i="1"/>
  <c r="P26" i="1" s="1"/>
  <c r="W26" i="1" s="1"/>
  <c r="L27" i="1"/>
  <c r="P27" i="1" s="1"/>
  <c r="L28" i="1"/>
  <c r="P28" i="1" s="1"/>
  <c r="W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W32" i="1" s="1"/>
  <c r="L33" i="1"/>
  <c r="P33" i="1" s="1"/>
  <c r="L34" i="1"/>
  <c r="P34" i="1" s="1"/>
  <c r="W34" i="1" s="1"/>
  <c r="L35" i="1"/>
  <c r="P35" i="1" s="1"/>
  <c r="W35" i="1" s="1"/>
  <c r="L36" i="1"/>
  <c r="P36" i="1" s="1"/>
  <c r="L37" i="1"/>
  <c r="P37" i="1" s="1"/>
  <c r="W37" i="1" s="1"/>
  <c r="L39" i="1"/>
  <c r="P39" i="1" s="1"/>
  <c r="L40" i="1"/>
  <c r="P40" i="1" s="1"/>
  <c r="W40" i="1" s="1"/>
  <c r="L41" i="1"/>
  <c r="P41" i="1" s="1"/>
  <c r="W41" i="1" s="1"/>
  <c r="L42" i="1"/>
  <c r="P42" i="1" s="1"/>
  <c r="Q42" i="1" s="1"/>
  <c r="L43" i="1"/>
  <c r="P43" i="1" s="1"/>
  <c r="L44" i="1"/>
  <c r="P44" i="1" s="1"/>
  <c r="L45" i="1"/>
  <c r="P45" i="1" s="1"/>
  <c r="Q45" i="1" s="1"/>
  <c r="R45" i="1" s="1"/>
  <c r="S45" i="1" s="1"/>
  <c r="AE45" i="1" s="1"/>
  <c r="L46" i="1"/>
  <c r="P46" i="1" s="1"/>
  <c r="X46" i="1" s="1"/>
  <c r="L47" i="1"/>
  <c r="P47" i="1" s="1"/>
  <c r="L48" i="1"/>
  <c r="P48" i="1" s="1"/>
  <c r="L49" i="1"/>
  <c r="P49" i="1" s="1"/>
  <c r="L50" i="1"/>
  <c r="P50" i="1" s="1"/>
  <c r="X50" i="1" s="1"/>
  <c r="L51" i="1"/>
  <c r="P51" i="1" s="1"/>
  <c r="L52" i="1"/>
  <c r="P52" i="1" s="1"/>
  <c r="L53" i="1"/>
  <c r="P53" i="1" s="1"/>
  <c r="W53" i="1" s="1"/>
  <c r="L54" i="1"/>
  <c r="P54" i="1" s="1"/>
  <c r="L55" i="1"/>
  <c r="P55" i="1" s="1"/>
  <c r="W55" i="1" s="1"/>
  <c r="L56" i="1"/>
  <c r="P56" i="1" s="1"/>
  <c r="W56" i="1" s="1"/>
  <c r="L57" i="1"/>
  <c r="P57" i="1" s="1"/>
  <c r="W57" i="1" s="1"/>
  <c r="L58" i="1"/>
  <c r="P58" i="1" s="1"/>
  <c r="L59" i="1"/>
  <c r="P59" i="1" s="1"/>
  <c r="L60" i="1"/>
  <c r="P60" i="1" s="1"/>
  <c r="L61" i="1"/>
  <c r="P61" i="1" s="1"/>
  <c r="Q61" i="1" s="1"/>
  <c r="R61" i="1" s="1"/>
  <c r="S61" i="1" s="1"/>
  <c r="AE61" i="1" s="1"/>
  <c r="L62" i="1"/>
  <c r="P62" i="1" s="1"/>
  <c r="X62" i="1" s="1"/>
  <c r="L63" i="1"/>
  <c r="P63" i="1" s="1"/>
  <c r="L64" i="1"/>
  <c r="P64" i="1" s="1"/>
  <c r="Q64" i="1" s="1"/>
  <c r="R64" i="1" s="1"/>
  <c r="S64" i="1" s="1"/>
  <c r="AE64" i="1" s="1"/>
  <c r="L65" i="1"/>
  <c r="P65" i="1" s="1"/>
  <c r="L66" i="1"/>
  <c r="P66" i="1" s="1"/>
  <c r="L67" i="1"/>
  <c r="P67" i="1" s="1"/>
  <c r="W67" i="1" s="1"/>
  <c r="L68" i="1"/>
  <c r="P68" i="1" s="1"/>
  <c r="L69" i="1"/>
  <c r="P69" i="1" s="1"/>
  <c r="L70" i="1"/>
  <c r="P70" i="1" s="1"/>
  <c r="X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W74" i="1" s="1"/>
  <c r="L75" i="1"/>
  <c r="P75" i="1" s="1"/>
  <c r="L76" i="1"/>
  <c r="P76" i="1" s="1"/>
  <c r="L78" i="1"/>
  <c r="P78" i="1" s="1"/>
  <c r="W78" i="1" s="1"/>
  <c r="L79" i="1"/>
  <c r="P79" i="1" s="1"/>
  <c r="X79" i="1" s="1"/>
  <c r="L80" i="1"/>
  <c r="P80" i="1" s="1"/>
  <c r="X80" i="1" s="1"/>
  <c r="L81" i="1"/>
  <c r="P81" i="1" s="1"/>
  <c r="L82" i="1"/>
  <c r="P82" i="1" s="1"/>
  <c r="X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W90" i="1" s="1"/>
  <c r="L91" i="1"/>
  <c r="P91" i="1" s="1"/>
  <c r="L92" i="1"/>
  <c r="P92" i="1" s="1"/>
  <c r="W92" i="1" s="1"/>
  <c r="L93" i="1"/>
  <c r="P93" i="1" s="1"/>
  <c r="L94" i="1"/>
  <c r="P94" i="1" s="1"/>
  <c r="W94" i="1" s="1"/>
  <c r="L95" i="1"/>
  <c r="P95" i="1" s="1"/>
  <c r="L96" i="1"/>
  <c r="P96" i="1" s="1"/>
  <c r="W96" i="1" s="1"/>
  <c r="L97" i="1"/>
  <c r="P97" i="1" s="1"/>
  <c r="L98" i="1"/>
  <c r="P98" i="1" s="1"/>
  <c r="W98" i="1" s="1"/>
  <c r="L99" i="1"/>
  <c r="P99" i="1" s="1"/>
  <c r="L100" i="1"/>
  <c r="P100" i="1" s="1"/>
  <c r="W100" i="1" s="1"/>
  <c r="L101" i="1"/>
  <c r="P101" i="1" s="1"/>
  <c r="L102" i="1"/>
  <c r="P102" i="1" s="1"/>
  <c r="L103" i="1"/>
  <c r="P103" i="1" s="1"/>
  <c r="X103" i="1" s="1"/>
  <c r="L104" i="1"/>
  <c r="P104" i="1" s="1"/>
  <c r="L105" i="1"/>
  <c r="P105" i="1" s="1"/>
  <c r="L106" i="1"/>
  <c r="P106" i="1" s="1"/>
  <c r="Q106" i="1" s="1"/>
  <c r="L108" i="1"/>
  <c r="P108" i="1" s="1"/>
  <c r="W108" i="1" s="1"/>
  <c r="L109" i="1"/>
  <c r="P109" i="1" s="1"/>
  <c r="X109" i="1" s="1"/>
  <c r="L110" i="1"/>
  <c r="P110" i="1" s="1"/>
  <c r="X110" i="1" s="1"/>
  <c r="L111" i="1"/>
  <c r="P111" i="1" s="1"/>
  <c r="X111" i="1" s="1"/>
  <c r="L6" i="1"/>
  <c r="P6" i="1" s="1"/>
  <c r="Q6" i="1" l="1"/>
  <c r="AG6" i="1" s="1"/>
  <c r="W6" i="1"/>
  <c r="X105" i="1"/>
  <c r="W105" i="1"/>
  <c r="X101" i="1"/>
  <c r="W101" i="1"/>
  <c r="X99" i="1"/>
  <c r="W99" i="1"/>
  <c r="X97" i="1"/>
  <c r="W97" i="1"/>
  <c r="X95" i="1"/>
  <c r="W95" i="1"/>
  <c r="X93" i="1"/>
  <c r="W93" i="1"/>
  <c r="X91" i="1"/>
  <c r="W91" i="1"/>
  <c r="X89" i="1"/>
  <c r="W89" i="1"/>
  <c r="X87" i="1"/>
  <c r="W87" i="1"/>
  <c r="Q68" i="1"/>
  <c r="AG68" i="1" s="1"/>
  <c r="W68" i="1"/>
  <c r="X66" i="1"/>
  <c r="W66" i="1"/>
  <c r="W64" i="1"/>
  <c r="X54" i="1"/>
  <c r="W54" i="1"/>
  <c r="AG42" i="1"/>
  <c r="R42" i="1"/>
  <c r="S42" i="1" s="1"/>
  <c r="AE42" i="1" s="1"/>
  <c r="Q33" i="1"/>
  <c r="W33" i="1"/>
  <c r="Q27" i="1"/>
  <c r="W27" i="1"/>
  <c r="Q23" i="1"/>
  <c r="AG23" i="1" s="1"/>
  <c r="W23" i="1"/>
  <c r="Q19" i="1"/>
  <c r="AG19" i="1" s="1"/>
  <c r="W19" i="1"/>
  <c r="Q14" i="1"/>
  <c r="AG14" i="1" s="1"/>
  <c r="W14" i="1"/>
  <c r="Q8" i="1"/>
  <c r="AG8" i="1" s="1"/>
  <c r="W8" i="1"/>
  <c r="AG106" i="1"/>
  <c r="R106" i="1"/>
  <c r="S106" i="1" s="1"/>
  <c r="AE106" i="1" s="1"/>
  <c r="X75" i="1"/>
  <c r="W75" i="1"/>
  <c r="Q69" i="1"/>
  <c r="AG69" i="1" s="1"/>
  <c r="W69" i="1"/>
  <c r="W61" i="1"/>
  <c r="Q59" i="1"/>
  <c r="AG59" i="1" s="1"/>
  <c r="W59" i="1"/>
  <c r="W45" i="1"/>
  <c r="Q43" i="1"/>
  <c r="W43" i="1"/>
  <c r="X22" i="1"/>
  <c r="W22" i="1"/>
  <c r="W20" i="1"/>
  <c r="X18" i="1"/>
  <c r="W18" i="1"/>
  <c r="Q13" i="1"/>
  <c r="AG13" i="1" s="1"/>
  <c r="W13" i="1"/>
  <c r="Q9" i="1"/>
  <c r="AG9" i="1" s="1"/>
  <c r="W9" i="1"/>
  <c r="Q7" i="1"/>
  <c r="W7" i="1"/>
  <c r="AG64" i="1"/>
  <c r="AG27" i="1"/>
  <c r="L77" i="1"/>
  <c r="P77" i="1" s="1"/>
  <c r="AG61" i="1"/>
  <c r="L38" i="1"/>
  <c r="P38" i="1" s="1"/>
  <c r="X38" i="1" s="1"/>
  <c r="AG43" i="1"/>
  <c r="L107" i="1"/>
  <c r="P107" i="1" s="1"/>
  <c r="X107" i="1" s="1"/>
  <c r="AG33" i="1"/>
  <c r="AG45" i="1"/>
  <c r="AG20" i="1"/>
  <c r="AG7" i="1"/>
  <c r="Q51" i="1"/>
  <c r="R51" i="1" s="1"/>
  <c r="S51" i="1" s="1"/>
  <c r="AE51" i="1" s="1"/>
  <c r="Q49" i="1"/>
  <c r="R49" i="1" s="1"/>
  <c r="S49" i="1" s="1"/>
  <c r="AE49" i="1" s="1"/>
  <c r="Q12" i="1"/>
  <c r="R12" i="1" s="1"/>
  <c r="S12" i="1" s="1"/>
  <c r="Q10" i="1"/>
  <c r="Q107" i="1"/>
  <c r="R107" i="1" s="1"/>
  <c r="S107" i="1" s="1"/>
  <c r="AE107" i="1" s="1"/>
  <c r="X58" i="1"/>
  <c r="Q58" i="1"/>
  <c r="R58" i="1" s="1"/>
  <c r="S58" i="1" s="1"/>
  <c r="AE58" i="1" s="1"/>
  <c r="Q73" i="1"/>
  <c r="Q71" i="1"/>
  <c r="Q21" i="1"/>
  <c r="R21" i="1" s="1"/>
  <c r="S21" i="1" s="1"/>
  <c r="AE21" i="1" s="1"/>
  <c r="Q65" i="1"/>
  <c r="R65" i="1" s="1"/>
  <c r="S65" i="1" s="1"/>
  <c r="AE65" i="1" s="1"/>
  <c r="Q60" i="1"/>
  <c r="R60" i="1" s="1"/>
  <c r="S60" i="1" s="1"/>
  <c r="AE60" i="1" s="1"/>
  <c r="X85" i="1"/>
  <c r="Q85" i="1"/>
  <c r="R85" i="1" s="1"/>
  <c r="S85" i="1" s="1"/>
  <c r="AE85" i="1" s="1"/>
  <c r="X83" i="1"/>
  <c r="Q83" i="1"/>
  <c r="X81" i="1"/>
  <c r="Q81" i="1"/>
  <c r="R81" i="1" s="1"/>
  <c r="S81" i="1" s="1"/>
  <c r="AE81" i="1" s="1"/>
  <c r="Q72" i="1"/>
  <c r="Q103" i="1"/>
  <c r="R103" i="1" s="1"/>
  <c r="S103" i="1" s="1"/>
  <c r="AE103" i="1" s="1"/>
  <c r="Q79" i="1"/>
  <c r="R79" i="1" s="1"/>
  <c r="S79" i="1" s="1"/>
  <c r="AE79" i="1" s="1"/>
  <c r="Q46" i="1"/>
  <c r="R46" i="1" s="1"/>
  <c r="S46" i="1" s="1"/>
  <c r="AE46" i="1" s="1"/>
  <c r="X76" i="1"/>
  <c r="Q76" i="1"/>
  <c r="R76" i="1" s="1"/>
  <c r="S76" i="1" s="1"/>
  <c r="AE76" i="1" s="1"/>
  <c r="X74" i="1"/>
  <c r="Q74" i="1"/>
  <c r="X42" i="1"/>
  <c r="X34" i="1"/>
  <c r="X30" i="1"/>
  <c r="X26" i="1"/>
  <c r="X13" i="1"/>
  <c r="X9" i="1"/>
  <c r="Q66" i="1"/>
  <c r="X108" i="1"/>
  <c r="X106" i="1"/>
  <c r="X104" i="1"/>
  <c r="Q104" i="1"/>
  <c r="R104" i="1" s="1"/>
  <c r="S104" i="1" s="1"/>
  <c r="AE104" i="1" s="1"/>
  <c r="X102" i="1"/>
  <c r="Q102" i="1"/>
  <c r="R102" i="1" s="1"/>
  <c r="S102" i="1" s="1"/>
  <c r="AE102" i="1" s="1"/>
  <c r="X100" i="1"/>
  <c r="X98" i="1"/>
  <c r="X96" i="1"/>
  <c r="X94" i="1"/>
  <c r="X92" i="1"/>
  <c r="X90" i="1"/>
  <c r="X88" i="1"/>
  <c r="Q88" i="1"/>
  <c r="R88" i="1" s="1"/>
  <c r="S88" i="1" s="1"/>
  <c r="AE88" i="1" s="1"/>
  <c r="X86" i="1"/>
  <c r="Q86" i="1"/>
  <c r="R86" i="1" s="1"/>
  <c r="S86" i="1" s="1"/>
  <c r="AE86" i="1" s="1"/>
  <c r="X84" i="1"/>
  <c r="Q84" i="1"/>
  <c r="R84" i="1" s="1"/>
  <c r="S84" i="1" s="1"/>
  <c r="AE84" i="1" s="1"/>
  <c r="X78" i="1"/>
  <c r="X72" i="1"/>
  <c r="X68" i="1"/>
  <c r="X64" i="1"/>
  <c r="X60" i="1"/>
  <c r="X56" i="1"/>
  <c r="X52" i="1"/>
  <c r="W52" i="1"/>
  <c r="X48" i="1"/>
  <c r="W48" i="1"/>
  <c r="X44" i="1"/>
  <c r="W44" i="1"/>
  <c r="X40" i="1"/>
  <c r="X36" i="1"/>
  <c r="W36" i="1"/>
  <c r="X32" i="1"/>
  <c r="X28" i="1"/>
  <c r="X24" i="1"/>
  <c r="W24" i="1"/>
  <c r="X20" i="1"/>
  <c r="X15" i="1"/>
  <c r="W15" i="1"/>
  <c r="X11" i="1"/>
  <c r="X7" i="1"/>
  <c r="W110" i="1"/>
  <c r="W82" i="1"/>
  <c r="W50" i="1"/>
  <c r="X6" i="1"/>
  <c r="W80" i="1"/>
  <c r="W70" i="1"/>
  <c r="W62" i="1"/>
  <c r="X73" i="1"/>
  <c r="X71" i="1"/>
  <c r="X69" i="1"/>
  <c r="X67" i="1"/>
  <c r="X65" i="1"/>
  <c r="X63" i="1"/>
  <c r="W63" i="1"/>
  <c r="X61" i="1"/>
  <c r="X59" i="1"/>
  <c r="X57" i="1"/>
  <c r="X55" i="1"/>
  <c r="X53" i="1"/>
  <c r="X51" i="1"/>
  <c r="X49" i="1"/>
  <c r="X47" i="1"/>
  <c r="W47" i="1"/>
  <c r="X45" i="1"/>
  <c r="X43" i="1"/>
  <c r="X41" i="1"/>
  <c r="X39" i="1"/>
  <c r="W39" i="1"/>
  <c r="X37" i="1"/>
  <c r="X35" i="1"/>
  <c r="X33" i="1"/>
  <c r="X31" i="1"/>
  <c r="X29" i="1"/>
  <c r="X27" i="1"/>
  <c r="X25" i="1"/>
  <c r="X23" i="1"/>
  <c r="X21" i="1"/>
  <c r="X19" i="1"/>
  <c r="X17" i="1"/>
  <c r="W17" i="1"/>
  <c r="X14" i="1"/>
  <c r="X12" i="1"/>
  <c r="X10" i="1"/>
  <c r="X8" i="1"/>
  <c r="W111" i="1"/>
  <c r="W109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F5" i="1"/>
  <c r="E5" i="1"/>
  <c r="AE12" i="1" l="1"/>
  <c r="W84" i="1"/>
  <c r="W86" i="1"/>
  <c r="W88" i="1"/>
  <c r="W102" i="1"/>
  <c r="W104" i="1"/>
  <c r="W79" i="1"/>
  <c r="W65" i="1"/>
  <c r="W58" i="1"/>
  <c r="W12" i="1"/>
  <c r="W51" i="1"/>
  <c r="Q77" i="1"/>
  <c r="W77" i="1"/>
  <c r="W106" i="1"/>
  <c r="W107" i="1"/>
  <c r="W76" i="1"/>
  <c r="W46" i="1"/>
  <c r="W103" i="1"/>
  <c r="W81" i="1"/>
  <c r="AG83" i="1"/>
  <c r="R83" i="1"/>
  <c r="S83" i="1" s="1"/>
  <c r="AE83" i="1" s="1"/>
  <c r="W85" i="1"/>
  <c r="W60" i="1"/>
  <c r="W21" i="1"/>
  <c r="W49" i="1"/>
  <c r="W42" i="1"/>
  <c r="AG77" i="1"/>
  <c r="L5" i="1"/>
  <c r="X77" i="1"/>
  <c r="AG21" i="1"/>
  <c r="AG88" i="1"/>
  <c r="AG58" i="1"/>
  <c r="AG71" i="1"/>
  <c r="AG81" i="1"/>
  <c r="P5" i="1"/>
  <c r="AG74" i="1"/>
  <c r="AG72" i="1"/>
  <c r="AG102" i="1"/>
  <c r="AG73" i="1"/>
  <c r="AG76" i="1"/>
  <c r="AG85" i="1"/>
  <c r="AG10" i="1"/>
  <c r="AG107" i="1"/>
  <c r="AG86" i="1"/>
  <c r="AG104" i="1"/>
  <c r="AG12" i="1"/>
  <c r="AG66" i="1"/>
  <c r="AG46" i="1"/>
  <c r="AG60" i="1"/>
  <c r="AG49" i="1"/>
  <c r="AG65" i="1"/>
  <c r="AG51" i="1"/>
  <c r="AG79" i="1"/>
  <c r="Q38" i="1"/>
  <c r="R38" i="1" s="1"/>
  <c r="AG84" i="1"/>
  <c r="AG103" i="1"/>
  <c r="Q5" i="1"/>
  <c r="K5" i="1"/>
  <c r="R5" i="1" l="1"/>
  <c r="S38" i="1"/>
  <c r="W38" i="1"/>
  <c r="W83" i="1"/>
  <c r="AG38" i="1"/>
  <c r="AE38" i="1" l="1"/>
  <c r="AE5" i="1" s="1"/>
  <c r="S5" i="1"/>
</calcChain>
</file>

<file path=xl/sharedStrings.xml><?xml version="1.0" encoding="utf-8"?>
<sst xmlns="http://schemas.openxmlformats.org/spreadsheetml/2006/main" count="391" uniqueCount="165">
  <si>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</si>
  <si>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</si>
  <si>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</si>
  <si>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</si>
  <si>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</si>
  <si>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</si>
  <si>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</si>
  <si>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</si>
  <si>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</si>
  <si>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</si>
  <si>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</si>
  <si>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</si>
  <si>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</si>
  <si>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</si>
  <si>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</si>
  <si>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</si>
  <si>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</si>
  <si>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</si>
  <si>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</si>
  <si>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</si>
  <si>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</si>
  <si>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</si>
  <si>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</si>
  <si>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</si>
  <si>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16,06,</t>
  </si>
  <si>
    <t>18,06,</t>
  </si>
  <si>
    <t>11,06,</t>
  </si>
  <si>
    <t>04,06,</t>
  </si>
  <si>
    <t>28,05,</t>
  </si>
  <si>
    <t>21,05,</t>
  </si>
  <si>
    <t>14,05,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</si>
  <si>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</si>
  <si>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</si>
  <si>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</si>
  <si>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</si>
  <si>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</si>
  <si>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</si>
  <si>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</si>
  <si>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</si>
  <si>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</si>
  <si>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</si>
  <si>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</si>
  <si>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</si>
  <si>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</si>
  <si>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</si>
  <si>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</si>
  <si>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</si>
  <si>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</si>
  <si>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</si>
  <si>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</si>
  <si>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</si>
  <si>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</si>
  <si>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</si>
  <si>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</si>
  <si>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</si>
  <si>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не в матрице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</si>
  <si>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</si>
  <si>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</si>
  <si>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</si>
  <si>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</si>
  <si>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</si>
  <si>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</si>
  <si>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</si>
  <si>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</si>
  <si>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</si>
  <si>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</si>
  <si>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</si>
  <si>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</si>
  <si>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</si>
  <si>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</si>
  <si>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</si>
  <si>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</si>
  <si>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</si>
  <si>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</si>
  <si>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</si>
  <si>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</si>
  <si>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</si>
  <si>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</si>
  <si>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</si>
  <si>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</si>
  <si>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</si>
  <si>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</si>
  <si>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завод вывел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</si>
  <si>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</si>
  <si>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</si>
  <si>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</si>
  <si>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</si>
  <si>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</si>
  <si>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</si>
  <si>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</si>
  <si>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</si>
  <si>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</si>
  <si>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</si>
  <si>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</si>
  <si>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</si>
  <si>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</si>
  <si>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</si>
  <si>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</si>
  <si>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</si>
  <si>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</si>
  <si>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</si>
  <si>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</si>
  <si>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</si>
  <si>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</si>
  <si>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</si>
  <si>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</si>
  <si>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</si>
  <si>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</si>
  <si>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</si>
  <si>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</si>
  <si>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</si>
  <si>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</si>
  <si>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</si>
  <si>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</si>
  <si>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</si>
  <si>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</si>
  <si>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</si>
  <si>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</si>
  <si>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</si>
  <si>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</si>
  <si>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</si>
  <si>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</si>
  <si>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</si>
  <si>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11,06,24 Зверев обнулил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</si>
  <si>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</si>
  <si>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</si>
  <si>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</si>
  <si>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</si>
  <si>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</si>
  <si>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</si>
  <si>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новинка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</si>
  <si>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</si>
  <si>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</si>
  <si>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</si>
  <si>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</si>
  <si>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</si>
  <si>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</si>
  <si>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</si>
  <si>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</si>
  <si>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</si>
  <si>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</si>
  <si>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</si>
  <si>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</si>
  <si>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</si>
  <si>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</si>
  <si>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</si>
  <si>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</si>
  <si>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</si>
  <si>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6865 ВЕТЧ.НЕЖНАЯ Коровино п/о  Останкино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</si>
  <si>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</si>
  <si>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</si>
  <si>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</si>
  <si>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</si>
  <si>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</si>
  <si>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вместо 6756</t>
  </si>
  <si>
    <t>новинка / необходимо увеличить продажи</t>
  </si>
  <si>
    <t>на вывод</t>
  </si>
  <si>
    <t>6780 ЛАДОЖСКАЯ с/к в/у 0,5кг 8шт  Останкино</t>
  </si>
  <si>
    <t>итого</t>
  </si>
  <si>
    <t>необходимо увеличить продажи / вывод</t>
  </si>
  <si>
    <t>заказ</t>
  </si>
  <si>
    <t>22,06,(1)</t>
  </si>
  <si>
    <t>22,06,(2)</t>
  </si>
  <si>
    <t>на замену получим 5495 (ротация - 1001093345495,ВЕТЧ.С ИНДЕЙКОЙ Папа может п/о 400*6)</t>
  </si>
  <si>
    <t>будет ротация на 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</si>
</sst>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5" fillId="4" borderId="1" xfId="1" applyNumberFormat="1" applyFon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4" borderId="1" xfId="1" applyNumberFormat="1" applyFont="1" applyFill="1"/>
    <xf numFmtId="164" fontId="4" fillId="6" borderId="1" xfId="1" applyNumberFormat="1" applyFont="1" applyFill="1"/>
    <xf numFmtId="2" fontId="1" fillId="4" borderId="1" xfId="1" applyNumberFormat="1" applyFill="1"/>
    <xf numFmtId="164" fontId="1" fillId="6" borderId="1" xfId="1" applyNumberFormat="1" applyFont="1" applyFill="1"/>
    <xf numFmtId="164" fontId="1" fillId="0" borderId="1" xfId="1" applyNumberFormat="1" applyAlignment="1">
      <alignment wrapText="1"/>
    </xf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0" sqref="V10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" style="8" customWidth="1"/>
    <col min="8" max="8" width="5" customWidth="1"/>
    <col min="9" max="9" width="16.140625" customWidth="1"/>
    <col min="10" max="21" width="6.85546875" customWidth="1"/>
    <col min="22" max="22" width="22.85546875" customWidth="1"/>
    <col min="23" max="24" width="5.140625" customWidth="1"/>
    <col min="25" max="29" width="6.140625" customWidth="1"/>
    <col min="30" max="30" width="28.71093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3" t="s">
        <v>160</v>
      </c>
      <c r="T3" s="3" t="s">
        <v>160</v>
      </c>
      <c r="U3" s="12" t="s">
        <v>16</v>
      </c>
      <c r="V3" s="1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161</v>
      </c>
      <c r="T4" s="1" t="s">
        <v>162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161</v>
      </c>
      <c r="AF4" s="1" t="s">
        <v>162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SUM(E6:E501)</f>
        <v>21254.495000000006</v>
      </c>
      <c r="F5" s="4">
        <f>SUM(F6:F501)</f>
        <v>19866.803</v>
      </c>
      <c r="G5" s="6"/>
      <c r="H5" s="1"/>
      <c r="I5" s="1"/>
      <c r="J5" s="4">
        <f t="shared" ref="J5:U5" si="0">SUM(J6:J501)</f>
        <v>21833.895</v>
      </c>
      <c r="K5" s="4">
        <f t="shared" si="0"/>
        <v>-579.39999999999986</v>
      </c>
      <c r="L5" s="4">
        <f t="shared" si="0"/>
        <v>17832.8</v>
      </c>
      <c r="M5" s="4">
        <f t="shared" si="0"/>
        <v>3421.6949999999997</v>
      </c>
      <c r="N5" s="4">
        <f t="shared" si="0"/>
        <v>11012</v>
      </c>
      <c r="O5" s="4">
        <f t="shared" si="0"/>
        <v>7610</v>
      </c>
      <c r="P5" s="4">
        <f t="shared" si="0"/>
        <v>3566.559999999999</v>
      </c>
      <c r="Q5" s="4">
        <f t="shared" si="0"/>
        <v>17594.414599999996</v>
      </c>
      <c r="R5" s="4">
        <f t="shared" si="0"/>
        <v>19895</v>
      </c>
      <c r="S5" s="4">
        <f t="shared" si="0"/>
        <v>13115</v>
      </c>
      <c r="T5" s="4">
        <f t="shared" si="0"/>
        <v>6780</v>
      </c>
      <c r="U5" s="4">
        <f t="shared" si="0"/>
        <v>13250</v>
      </c>
      <c r="V5" s="1"/>
      <c r="W5" s="1"/>
      <c r="X5" s="1"/>
      <c r="Y5" s="4">
        <f>SUM(Y6:Y501)</f>
        <v>3202.7232000000004</v>
      </c>
      <c r="Z5" s="4">
        <f>SUM(Z6:Z501)</f>
        <v>3200.3737999999994</v>
      </c>
      <c r="AA5" s="4">
        <f>SUM(AA6:AA501)</f>
        <v>3182.7925999999998</v>
      </c>
      <c r="AB5" s="4">
        <f>SUM(AB6:AB501)</f>
        <v>3202.0977999999996</v>
      </c>
      <c r="AC5" s="4">
        <f>SUM(AC6:AC501)</f>
        <v>2908.2237999999993</v>
      </c>
      <c r="AD5" s="1"/>
      <c r="AE5" s="4">
        <f>SUM(AE6:AE501)</f>
        <v>7714.95</v>
      </c>
      <c r="AF5" s="4">
        <f>SUM(AF6:AF501)</f>
        <v>3500.3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260</v>
      </c>
      <c r="D6" s="1">
        <v>448</v>
      </c>
      <c r="E6" s="1">
        <v>287</v>
      </c>
      <c r="F6" s="1">
        <v>383</v>
      </c>
      <c r="G6" s="6">
        <v>0.4</v>
      </c>
      <c r="H6" s="1">
        <v>60</v>
      </c>
      <c r="I6" s="1" t="s">
        <v>33</v>
      </c>
      <c r="J6" s="1">
        <v>303</v>
      </c>
      <c r="K6" s="1">
        <f t="shared" ref="K6:K38" si="1">E6-J6</f>
        <v>-16</v>
      </c>
      <c r="L6" s="1">
        <f>E6-M6</f>
        <v>287</v>
      </c>
      <c r="M6" s="1"/>
      <c r="N6" s="1">
        <v>40</v>
      </c>
      <c r="O6" s="1"/>
      <c r="P6" s="1">
        <f>L6/5</f>
        <v>57.4</v>
      </c>
      <c r="Q6" s="5">
        <f>13*P6-O6-N6-F6</f>
        <v>323.19999999999993</v>
      </c>
      <c r="R6" s="5">
        <v>400</v>
      </c>
      <c r="S6" s="5">
        <f>R6-T6</f>
        <v>200</v>
      </c>
      <c r="T6" s="5">
        <v>200</v>
      </c>
      <c r="U6" s="5">
        <v>400</v>
      </c>
      <c r="V6" s="1"/>
      <c r="W6" s="1">
        <f>(F6+N6+O6+R6)/P6</f>
        <v>14.337979094076655</v>
      </c>
      <c r="X6" s="1">
        <f>(F6+N6+O6)/P6</f>
        <v>7.3693379790940767</v>
      </c>
      <c r="Y6" s="1">
        <v>28.2</v>
      </c>
      <c r="Z6" s="1">
        <v>44.6</v>
      </c>
      <c r="AA6" s="1">
        <v>25.6</v>
      </c>
      <c r="AB6" s="1">
        <v>0</v>
      </c>
      <c r="AC6" s="1">
        <v>22.6</v>
      </c>
      <c r="AD6" s="1"/>
      <c r="AE6" s="1">
        <f>S6*G6</f>
        <v>80</v>
      </c>
      <c r="AF6" s="1">
        <f>T6*G6</f>
        <v>80</v>
      </c>
      <c r="AG6" s="1">
        <f>E6*3-F6-N6-O6-Q6</f>
        <v>114.80000000000007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80.5</v>
      </c>
      <c r="D7" s="1">
        <v>50.996000000000002</v>
      </c>
      <c r="E7" s="1">
        <v>47.393999999999998</v>
      </c>
      <c r="F7" s="1">
        <v>80.025999999999996</v>
      </c>
      <c r="G7" s="6">
        <v>1</v>
      </c>
      <c r="H7" s="1">
        <v>120</v>
      </c>
      <c r="I7" s="1" t="s">
        <v>33</v>
      </c>
      <c r="J7" s="1">
        <v>49.2</v>
      </c>
      <c r="K7" s="1">
        <f t="shared" si="1"/>
        <v>-1.8060000000000045</v>
      </c>
      <c r="L7" s="1">
        <f t="shared" ref="L7:L71" si="2">E7-M7</f>
        <v>47.393999999999998</v>
      </c>
      <c r="M7" s="1"/>
      <c r="N7" s="1">
        <v>20</v>
      </c>
      <c r="O7" s="1"/>
      <c r="P7" s="1">
        <f t="shared" ref="P7:P71" si="3">L7/5</f>
        <v>9.4787999999999997</v>
      </c>
      <c r="Q7" s="5">
        <f t="shared" ref="Q7:Q14" si="4">13*P7-O7-N7-F7</f>
        <v>23.198400000000007</v>
      </c>
      <c r="R7" s="5">
        <v>50</v>
      </c>
      <c r="S7" s="5">
        <f t="shared" ref="S7:S14" si="5">R7-T7</f>
        <v>50</v>
      </c>
      <c r="T7" s="5"/>
      <c r="U7" s="5">
        <v>50</v>
      </c>
      <c r="V7" s="1"/>
      <c r="W7" s="1">
        <f t="shared" ref="W7:W14" si="6">(F7+N7+O7+R7)/P7</f>
        <v>15.827530911085793</v>
      </c>
      <c r="X7" s="1">
        <f t="shared" ref="X7:X71" si="7">(F7+N7+O7)/P7</f>
        <v>10.552601595138626</v>
      </c>
      <c r="Y7" s="1">
        <v>8.2563999999999993</v>
      </c>
      <c r="Z7" s="1">
        <v>6.7859999999999996</v>
      </c>
      <c r="AA7" s="1">
        <v>6.0720000000000001</v>
      </c>
      <c r="AB7" s="1">
        <v>8.0047999999999995</v>
      </c>
      <c r="AC7" s="1">
        <v>3.8538000000000001</v>
      </c>
      <c r="AD7" s="1"/>
      <c r="AE7" s="1">
        <f t="shared" ref="AE7:AE70" si="8">S7*G7</f>
        <v>50</v>
      </c>
      <c r="AF7" s="1">
        <f t="shared" ref="AF7:AF70" si="9">T7*G7</f>
        <v>0</v>
      </c>
      <c r="AG7" s="1">
        <f t="shared" ref="AG7:AG70" si="10">E7*3-F7-N7-O7-Q7</f>
        <v>18.957599999999985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354.54599999999999</v>
      </c>
      <c r="D8" s="1">
        <v>423.964</v>
      </c>
      <c r="E8" s="1">
        <v>332.15</v>
      </c>
      <c r="F8" s="1">
        <v>387.13499999999999</v>
      </c>
      <c r="G8" s="6">
        <v>1</v>
      </c>
      <c r="H8" s="1">
        <v>45</v>
      </c>
      <c r="I8" s="1" t="s">
        <v>37</v>
      </c>
      <c r="J8" s="1">
        <v>327</v>
      </c>
      <c r="K8" s="1">
        <f t="shared" si="1"/>
        <v>5.1499999999999773</v>
      </c>
      <c r="L8" s="1">
        <f t="shared" si="2"/>
        <v>332.15</v>
      </c>
      <c r="M8" s="1"/>
      <c r="N8" s="1">
        <v>150</v>
      </c>
      <c r="O8" s="1">
        <v>100</v>
      </c>
      <c r="P8" s="1">
        <f t="shared" si="3"/>
        <v>66.429999999999993</v>
      </c>
      <c r="Q8" s="5">
        <f t="shared" si="4"/>
        <v>226.45499999999993</v>
      </c>
      <c r="R8" s="5">
        <v>300</v>
      </c>
      <c r="S8" s="5">
        <f t="shared" si="5"/>
        <v>150</v>
      </c>
      <c r="T8" s="5">
        <v>150</v>
      </c>
      <c r="U8" s="5">
        <v>300</v>
      </c>
      <c r="V8" s="1"/>
      <c r="W8" s="1">
        <f t="shared" si="6"/>
        <v>14.107105223543581</v>
      </c>
      <c r="X8" s="1">
        <f t="shared" si="7"/>
        <v>9.5910733102513941</v>
      </c>
      <c r="Y8" s="1">
        <v>44.785400000000003</v>
      </c>
      <c r="Z8" s="1">
        <v>67.911199999999994</v>
      </c>
      <c r="AA8" s="1">
        <v>68.897000000000006</v>
      </c>
      <c r="AB8" s="1">
        <v>60.764800000000001</v>
      </c>
      <c r="AC8" s="1">
        <v>53.578599999999987</v>
      </c>
      <c r="AD8" s="1"/>
      <c r="AE8" s="1">
        <f t="shared" si="8"/>
        <v>150</v>
      </c>
      <c r="AF8" s="1">
        <f t="shared" si="9"/>
        <v>150</v>
      </c>
      <c r="AG8" s="1">
        <f t="shared" si="10"/>
        <v>132.86000000000001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467.97199999999998</v>
      </c>
      <c r="D9" s="1">
        <v>599.26599999999996</v>
      </c>
      <c r="E9" s="1">
        <v>868.16899999999998</v>
      </c>
      <c r="F9" s="1">
        <v>126.241</v>
      </c>
      <c r="G9" s="6">
        <v>1</v>
      </c>
      <c r="H9" s="1">
        <v>45</v>
      </c>
      <c r="I9" s="1" t="s">
        <v>37</v>
      </c>
      <c r="J9" s="1">
        <v>833.87800000000004</v>
      </c>
      <c r="K9" s="1">
        <f t="shared" si="1"/>
        <v>34.29099999999994</v>
      </c>
      <c r="L9" s="1">
        <f t="shared" si="2"/>
        <v>570.29099999999994</v>
      </c>
      <c r="M9" s="1">
        <v>297.87799999999999</v>
      </c>
      <c r="N9" s="1">
        <v>450</v>
      </c>
      <c r="O9" s="1">
        <v>400</v>
      </c>
      <c r="P9" s="1">
        <f t="shared" si="3"/>
        <v>114.05819999999999</v>
      </c>
      <c r="Q9" s="5">
        <f>15*P9-O9-N9-F9</f>
        <v>734.63199999999983</v>
      </c>
      <c r="R9" s="5">
        <v>850</v>
      </c>
      <c r="S9" s="5">
        <f t="shared" si="5"/>
        <v>450</v>
      </c>
      <c r="T9" s="5">
        <v>400</v>
      </c>
      <c r="U9" s="5">
        <v>850</v>
      </c>
      <c r="V9" s="1"/>
      <c r="W9" s="1">
        <f t="shared" si="6"/>
        <v>16.011483610998596</v>
      </c>
      <c r="X9" s="1">
        <f t="shared" si="7"/>
        <v>8.5591478736294295</v>
      </c>
      <c r="Y9" s="1">
        <v>98.168999999999983</v>
      </c>
      <c r="Z9" s="1">
        <v>77.913199999999989</v>
      </c>
      <c r="AA9" s="1">
        <v>101.34699999999999</v>
      </c>
      <c r="AB9" s="1">
        <v>87.767599999999987</v>
      </c>
      <c r="AC9" s="1">
        <v>83.889200000000002</v>
      </c>
      <c r="AD9" s="1"/>
      <c r="AE9" s="1">
        <f t="shared" si="8"/>
        <v>450</v>
      </c>
      <c r="AF9" s="1">
        <f t="shared" si="9"/>
        <v>400</v>
      </c>
      <c r="AG9" s="1">
        <f t="shared" si="10"/>
        <v>893.63400000000024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1" t="s">
        <v>39</v>
      </c>
      <c r="B10" s="1" t="s">
        <v>35</v>
      </c>
      <c r="C10" s="1">
        <v>684.34</v>
      </c>
      <c r="D10" s="1">
        <v>773.97</v>
      </c>
      <c r="E10" s="1">
        <v>786.65800000000002</v>
      </c>
      <c r="F10" s="1">
        <v>567.69399999999996</v>
      </c>
      <c r="G10" s="6">
        <v>1</v>
      </c>
      <c r="H10" s="1">
        <v>60</v>
      </c>
      <c r="I10" s="1" t="s">
        <v>40</v>
      </c>
      <c r="J10" s="1">
        <v>792.75800000000004</v>
      </c>
      <c r="K10" s="1">
        <f t="shared" si="1"/>
        <v>-6.1000000000000227</v>
      </c>
      <c r="L10" s="1">
        <f t="shared" si="2"/>
        <v>607.5</v>
      </c>
      <c r="M10" s="1">
        <v>179.15799999999999</v>
      </c>
      <c r="N10" s="1">
        <v>400</v>
      </c>
      <c r="O10" s="1">
        <v>350</v>
      </c>
      <c r="P10" s="1">
        <f t="shared" si="3"/>
        <v>121.5</v>
      </c>
      <c r="Q10" s="5">
        <f>16*P10-O10-N10-F10</f>
        <v>626.30600000000004</v>
      </c>
      <c r="R10" s="5">
        <v>800</v>
      </c>
      <c r="S10" s="5">
        <f t="shared" si="5"/>
        <v>400</v>
      </c>
      <c r="T10" s="5">
        <v>400</v>
      </c>
      <c r="U10" s="5">
        <v>800</v>
      </c>
      <c r="V10" s="1"/>
      <c r="W10" s="1">
        <f t="shared" si="6"/>
        <v>17.429580246913581</v>
      </c>
      <c r="X10" s="1">
        <f t="shared" si="7"/>
        <v>10.845218106995885</v>
      </c>
      <c r="Y10" s="1">
        <v>112.83280000000001</v>
      </c>
      <c r="Z10" s="1">
        <v>97.524199999999993</v>
      </c>
      <c r="AA10" s="1">
        <v>106.7914</v>
      </c>
      <c r="AB10" s="1">
        <v>70.972400000000007</v>
      </c>
      <c r="AC10" s="1">
        <v>86.869800000000012</v>
      </c>
      <c r="AD10" s="1"/>
      <c r="AE10" s="1">
        <f t="shared" si="8"/>
        <v>400</v>
      </c>
      <c r="AF10" s="1">
        <f t="shared" si="9"/>
        <v>400</v>
      </c>
      <c r="AG10" s="1">
        <f t="shared" si="10"/>
        <v>415.97400000000016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66</v>
      </c>
      <c r="D11" s="1">
        <v>148.06800000000001</v>
      </c>
      <c r="E11" s="1">
        <v>41.088000000000001</v>
      </c>
      <c r="F11" s="1">
        <v>171.44399999999999</v>
      </c>
      <c r="G11" s="6">
        <v>1</v>
      </c>
      <c r="H11" s="1">
        <v>120</v>
      </c>
      <c r="I11" s="1" t="s">
        <v>33</v>
      </c>
      <c r="J11" s="1">
        <v>42.1</v>
      </c>
      <c r="K11" s="1">
        <f t="shared" si="1"/>
        <v>-1.0120000000000005</v>
      </c>
      <c r="L11" s="1">
        <f t="shared" si="2"/>
        <v>41.088000000000001</v>
      </c>
      <c r="M11" s="1"/>
      <c r="N11" s="1">
        <v>0</v>
      </c>
      <c r="O11" s="1"/>
      <c r="P11" s="1">
        <f t="shared" si="3"/>
        <v>8.2176000000000009</v>
      </c>
      <c r="Q11" s="5"/>
      <c r="R11" s="5">
        <f t="shared" ref="R11:R12" si="11">ROUND(Q11,0)</f>
        <v>0</v>
      </c>
      <c r="S11" s="5">
        <f t="shared" si="5"/>
        <v>0</v>
      </c>
      <c r="T11" s="5"/>
      <c r="U11" s="5"/>
      <c r="V11" s="1"/>
      <c r="W11" s="1">
        <f t="shared" si="6"/>
        <v>20.863025700934575</v>
      </c>
      <c r="X11" s="1">
        <f t="shared" si="7"/>
        <v>20.863025700934575</v>
      </c>
      <c r="Y11" s="1">
        <v>5.2492000000000001</v>
      </c>
      <c r="Z11" s="1">
        <v>16.7958</v>
      </c>
      <c r="AA11" s="1">
        <v>5.7317999999999998</v>
      </c>
      <c r="AB11" s="1">
        <v>8.1202000000000005</v>
      </c>
      <c r="AC11" s="1">
        <v>14.8658</v>
      </c>
      <c r="AD11" s="10" t="s">
        <v>47</v>
      </c>
      <c r="AE11" s="1">
        <f t="shared" si="8"/>
        <v>0</v>
      </c>
      <c r="AF11" s="1">
        <f t="shared" si="9"/>
        <v>0</v>
      </c>
      <c r="AG11" s="1">
        <f t="shared" si="10"/>
        <v>-48.179999999999978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143.761</v>
      </c>
      <c r="D12" s="1">
        <v>48.393000000000001</v>
      </c>
      <c r="E12" s="1">
        <v>83.28</v>
      </c>
      <c r="F12" s="1">
        <v>91.379000000000005</v>
      </c>
      <c r="G12" s="6">
        <v>1</v>
      </c>
      <c r="H12" s="1">
        <v>60</v>
      </c>
      <c r="I12" s="1" t="s">
        <v>40</v>
      </c>
      <c r="J12" s="1">
        <v>84</v>
      </c>
      <c r="K12" s="1">
        <f t="shared" si="1"/>
        <v>-0.71999999999999886</v>
      </c>
      <c r="L12" s="1">
        <f t="shared" si="2"/>
        <v>83.28</v>
      </c>
      <c r="M12" s="1"/>
      <c r="N12" s="1">
        <v>40</v>
      </c>
      <c r="O12" s="1"/>
      <c r="P12" s="1">
        <f t="shared" si="3"/>
        <v>16.655999999999999</v>
      </c>
      <c r="Q12" s="5">
        <f>16*P12-O12-N12-F12</f>
        <v>135.11699999999996</v>
      </c>
      <c r="R12" s="5">
        <f t="shared" si="11"/>
        <v>135</v>
      </c>
      <c r="S12" s="5">
        <f t="shared" si="5"/>
        <v>135</v>
      </c>
      <c r="T12" s="5"/>
      <c r="U12" s="5"/>
      <c r="V12" s="1"/>
      <c r="W12" s="1">
        <f t="shared" si="6"/>
        <v>15.99297550432277</v>
      </c>
      <c r="X12" s="1">
        <f t="shared" si="7"/>
        <v>7.8877881844380422</v>
      </c>
      <c r="Y12" s="1">
        <v>8.6808000000000014</v>
      </c>
      <c r="Z12" s="1">
        <v>9.9475999999999996</v>
      </c>
      <c r="AA12" s="1">
        <v>18.2942</v>
      </c>
      <c r="AB12" s="1">
        <v>9.9011999999999993</v>
      </c>
      <c r="AC12" s="1">
        <v>9.4253999999999998</v>
      </c>
      <c r="AD12" s="1"/>
      <c r="AE12" s="1">
        <f t="shared" si="8"/>
        <v>135</v>
      </c>
      <c r="AF12" s="1">
        <f t="shared" si="9"/>
        <v>0</v>
      </c>
      <c r="AG12" s="1">
        <f t="shared" si="10"/>
        <v>-16.655999999999949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35</v>
      </c>
      <c r="C13" s="1">
        <v>308.875</v>
      </c>
      <c r="D13" s="1">
        <v>803.20899999999995</v>
      </c>
      <c r="E13" s="1">
        <v>524.42100000000005</v>
      </c>
      <c r="F13" s="1">
        <v>508.245</v>
      </c>
      <c r="G13" s="6">
        <v>1</v>
      </c>
      <c r="H13" s="1">
        <v>60</v>
      </c>
      <c r="I13" s="1" t="s">
        <v>40</v>
      </c>
      <c r="J13" s="1">
        <v>543.97</v>
      </c>
      <c r="K13" s="1">
        <f t="shared" si="1"/>
        <v>-19.548999999999978</v>
      </c>
      <c r="L13" s="1">
        <f t="shared" si="2"/>
        <v>374.95100000000002</v>
      </c>
      <c r="M13" s="1">
        <v>149.47</v>
      </c>
      <c r="N13" s="1">
        <v>300</v>
      </c>
      <c r="O13" s="1">
        <v>250</v>
      </c>
      <c r="P13" s="1">
        <f t="shared" si="3"/>
        <v>74.990200000000002</v>
      </c>
      <c r="Q13" s="5">
        <f>16*P13-O13-N13-F13</f>
        <v>141.59820000000002</v>
      </c>
      <c r="R13" s="5">
        <v>300</v>
      </c>
      <c r="S13" s="5">
        <f t="shared" si="5"/>
        <v>150</v>
      </c>
      <c r="T13" s="5">
        <v>150</v>
      </c>
      <c r="U13" s="5">
        <v>500</v>
      </c>
      <c r="V13" s="1"/>
      <c r="W13" s="1">
        <f t="shared" si="6"/>
        <v>18.11230000720094</v>
      </c>
      <c r="X13" s="1">
        <f t="shared" si="7"/>
        <v>14.111777272230237</v>
      </c>
      <c r="Y13" s="1">
        <v>81.857600000000005</v>
      </c>
      <c r="Z13" s="1">
        <v>84.222200000000001</v>
      </c>
      <c r="AA13" s="1">
        <v>72.496200000000002</v>
      </c>
      <c r="AB13" s="1">
        <v>69.121800000000007</v>
      </c>
      <c r="AC13" s="1">
        <v>50.132599999999996</v>
      </c>
      <c r="AD13" s="1"/>
      <c r="AE13" s="1">
        <f t="shared" si="8"/>
        <v>150</v>
      </c>
      <c r="AF13" s="1">
        <f t="shared" si="9"/>
        <v>150</v>
      </c>
      <c r="AG13" s="1">
        <f t="shared" si="10"/>
        <v>373.41980000000001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1" t="s">
        <v>44</v>
      </c>
      <c r="B14" s="1" t="s">
        <v>32</v>
      </c>
      <c r="C14" s="1">
        <v>321</v>
      </c>
      <c r="D14" s="1">
        <v>472</v>
      </c>
      <c r="E14" s="1">
        <v>477</v>
      </c>
      <c r="F14" s="1">
        <v>248</v>
      </c>
      <c r="G14" s="6">
        <v>0.25</v>
      </c>
      <c r="H14" s="1">
        <v>120</v>
      </c>
      <c r="I14" s="1" t="s">
        <v>33</v>
      </c>
      <c r="J14" s="1">
        <v>474</v>
      </c>
      <c r="K14" s="1">
        <f t="shared" si="1"/>
        <v>3</v>
      </c>
      <c r="L14" s="1">
        <f t="shared" si="2"/>
        <v>349</v>
      </c>
      <c r="M14" s="1">
        <v>128</v>
      </c>
      <c r="N14" s="1">
        <v>150</v>
      </c>
      <c r="O14" s="1">
        <v>100</v>
      </c>
      <c r="P14" s="1">
        <f t="shared" si="3"/>
        <v>69.8</v>
      </c>
      <c r="Q14" s="5">
        <f t="shared" si="4"/>
        <v>409.4</v>
      </c>
      <c r="R14" s="5">
        <v>500</v>
      </c>
      <c r="S14" s="5">
        <f t="shared" si="5"/>
        <v>250</v>
      </c>
      <c r="T14" s="5">
        <v>250</v>
      </c>
      <c r="U14" s="5">
        <v>500</v>
      </c>
      <c r="V14" s="1"/>
      <c r="W14" s="1">
        <f t="shared" si="6"/>
        <v>14.297994269340975</v>
      </c>
      <c r="X14" s="1">
        <f t="shared" si="7"/>
        <v>7.1346704871060176</v>
      </c>
      <c r="Y14" s="1">
        <v>61.6</v>
      </c>
      <c r="Z14" s="1">
        <v>58.6</v>
      </c>
      <c r="AA14" s="1">
        <v>59</v>
      </c>
      <c r="AB14" s="1">
        <v>70</v>
      </c>
      <c r="AC14" s="1">
        <v>88</v>
      </c>
      <c r="AD14" s="1"/>
      <c r="AE14" s="1">
        <f t="shared" si="8"/>
        <v>62.5</v>
      </c>
      <c r="AF14" s="1">
        <f t="shared" si="9"/>
        <v>62.5</v>
      </c>
      <c r="AG14" s="1">
        <f t="shared" si="10"/>
        <v>523.6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45</v>
      </c>
      <c r="B15" s="13" t="s">
        <v>32</v>
      </c>
      <c r="C15" s="13"/>
      <c r="D15" s="13">
        <v>120</v>
      </c>
      <c r="E15" s="13">
        <v>120</v>
      </c>
      <c r="F15" s="13"/>
      <c r="G15" s="14">
        <v>0</v>
      </c>
      <c r="H15" s="13" t="e">
        <v>#N/A</v>
      </c>
      <c r="I15" s="13" t="s">
        <v>55</v>
      </c>
      <c r="J15" s="13">
        <v>120</v>
      </c>
      <c r="K15" s="13">
        <f t="shared" si="1"/>
        <v>0</v>
      </c>
      <c r="L15" s="13">
        <f t="shared" si="2"/>
        <v>0</v>
      </c>
      <c r="M15" s="13">
        <v>120</v>
      </c>
      <c r="N15" s="13"/>
      <c r="O15" s="13"/>
      <c r="P15" s="13">
        <f t="shared" si="3"/>
        <v>0</v>
      </c>
      <c r="Q15" s="15"/>
      <c r="R15" s="15"/>
      <c r="S15" s="15"/>
      <c r="T15" s="15"/>
      <c r="U15" s="15"/>
      <c r="V15" s="13"/>
      <c r="W15" s="13" t="e">
        <f t="shared" ref="W15:W70" si="12">(F15+N15+O15+Q15)/P15</f>
        <v>#DIV/0!</v>
      </c>
      <c r="X15" s="13" t="e">
        <f t="shared" si="7"/>
        <v>#DIV/0!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/>
      <c r="AE15" s="13">
        <f t="shared" si="8"/>
        <v>0</v>
      </c>
      <c r="AF15" s="13">
        <f t="shared" si="9"/>
        <v>0</v>
      </c>
      <c r="AG15" s="1">
        <f t="shared" si="10"/>
        <v>360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9" t="s">
        <v>157</v>
      </c>
      <c r="B16" s="1" t="s">
        <v>32</v>
      </c>
      <c r="C16" s="1"/>
      <c r="D16" s="1"/>
      <c r="E16" s="1"/>
      <c r="F16" s="1"/>
      <c r="G16" s="6">
        <v>0.5</v>
      </c>
      <c r="H16" s="1">
        <v>120</v>
      </c>
      <c r="I16" s="1" t="s">
        <v>33</v>
      </c>
      <c r="J16" s="1"/>
      <c r="K16" s="1"/>
      <c r="L16" s="1"/>
      <c r="M16" s="1"/>
      <c r="N16" s="1"/>
      <c r="O16" s="1"/>
      <c r="P16" s="1"/>
      <c r="Q16" s="5">
        <v>40</v>
      </c>
      <c r="R16" s="5">
        <f>ROUND(Q16,0)</f>
        <v>40</v>
      </c>
      <c r="S16" s="5">
        <f>R16-T16</f>
        <v>40</v>
      </c>
      <c r="T16" s="5"/>
      <c r="U16" s="5"/>
      <c r="V16" s="1"/>
      <c r="W16" s="1" t="e">
        <f>(F16+N16+O16+R16)/P16</f>
        <v>#DIV/0!</v>
      </c>
      <c r="X16" s="1" t="e">
        <f t="shared" ref="X16" si="13">(F16+N16+O16)/P16</f>
        <v>#DIV/0!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9" t="s">
        <v>130</v>
      </c>
      <c r="AE16" s="1">
        <f t="shared" si="8"/>
        <v>20</v>
      </c>
      <c r="AF16" s="1">
        <f t="shared" si="9"/>
        <v>0</v>
      </c>
      <c r="AG16" s="1">
        <f t="shared" si="10"/>
        <v>-40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3" t="s">
        <v>46</v>
      </c>
      <c r="B17" s="13" t="s">
        <v>35</v>
      </c>
      <c r="C17" s="13">
        <v>63.5</v>
      </c>
      <c r="D17" s="13"/>
      <c r="E17" s="13">
        <v>19.687000000000001</v>
      </c>
      <c r="F17" s="13">
        <v>41.761000000000003</v>
      </c>
      <c r="G17" s="14">
        <v>0</v>
      </c>
      <c r="H17" s="13">
        <v>120</v>
      </c>
      <c r="I17" s="17" t="s">
        <v>55</v>
      </c>
      <c r="J17" s="13">
        <v>19.5</v>
      </c>
      <c r="K17" s="13">
        <f t="shared" si="1"/>
        <v>0.18700000000000117</v>
      </c>
      <c r="L17" s="13">
        <f t="shared" si="2"/>
        <v>19.687000000000001</v>
      </c>
      <c r="M17" s="13"/>
      <c r="N17" s="13">
        <v>0</v>
      </c>
      <c r="O17" s="13"/>
      <c r="P17" s="13">
        <f t="shared" si="3"/>
        <v>3.9374000000000002</v>
      </c>
      <c r="Q17" s="15"/>
      <c r="R17" s="15"/>
      <c r="S17" s="15"/>
      <c r="T17" s="15"/>
      <c r="U17" s="15"/>
      <c r="V17" s="13"/>
      <c r="W17" s="13">
        <f t="shared" si="12"/>
        <v>10.606237618733175</v>
      </c>
      <c r="X17" s="13">
        <f t="shared" si="7"/>
        <v>10.606237618733175</v>
      </c>
      <c r="Y17" s="13">
        <v>2.4649999999999999</v>
      </c>
      <c r="Z17" s="13">
        <v>4.1571999999999996</v>
      </c>
      <c r="AA17" s="13">
        <v>2.5754000000000001</v>
      </c>
      <c r="AB17" s="13">
        <v>3.7136</v>
      </c>
      <c r="AC17" s="13">
        <v>6.2584</v>
      </c>
      <c r="AD17" s="17" t="s">
        <v>156</v>
      </c>
      <c r="AE17" s="13">
        <f t="shared" si="8"/>
        <v>0</v>
      </c>
      <c r="AF17" s="13">
        <f t="shared" si="9"/>
        <v>0</v>
      </c>
      <c r="AG17" s="1">
        <f t="shared" si="10"/>
        <v>17.300000000000004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35</v>
      </c>
      <c r="C18" s="1"/>
      <c r="D18" s="1">
        <v>99.302000000000007</v>
      </c>
      <c r="E18" s="1">
        <v>17.98</v>
      </c>
      <c r="F18" s="1">
        <v>81.322000000000003</v>
      </c>
      <c r="G18" s="6">
        <v>1</v>
      </c>
      <c r="H18" s="1">
        <v>60</v>
      </c>
      <c r="I18" s="1" t="s">
        <v>33</v>
      </c>
      <c r="J18" s="1">
        <v>15.4</v>
      </c>
      <c r="K18" s="1">
        <f t="shared" si="1"/>
        <v>2.58</v>
      </c>
      <c r="L18" s="1">
        <f t="shared" si="2"/>
        <v>17.98</v>
      </c>
      <c r="M18" s="1"/>
      <c r="N18" s="1">
        <v>70</v>
      </c>
      <c r="O18" s="1"/>
      <c r="P18" s="1">
        <f t="shared" si="3"/>
        <v>3.5960000000000001</v>
      </c>
      <c r="Q18" s="5">
        <v>20</v>
      </c>
      <c r="R18" s="5">
        <f t="shared" ref="R18:R22" si="14">ROUND(Q18,0)</f>
        <v>20</v>
      </c>
      <c r="S18" s="5">
        <f t="shared" ref="S18:S23" si="15">R18-T18</f>
        <v>20</v>
      </c>
      <c r="T18" s="5"/>
      <c r="U18" s="5"/>
      <c r="V18" s="1"/>
      <c r="W18" s="1">
        <f t="shared" ref="W18:W23" si="16">(F18+N18+O18+R18)/P18</f>
        <v>47.642380422691879</v>
      </c>
      <c r="X18" s="1">
        <f t="shared" si="7"/>
        <v>42.08064516129032</v>
      </c>
      <c r="Y18" s="1">
        <v>4.4850000000000003</v>
      </c>
      <c r="Z18" s="1">
        <v>0</v>
      </c>
      <c r="AA18" s="1">
        <v>0</v>
      </c>
      <c r="AB18" s="1">
        <v>0</v>
      </c>
      <c r="AC18" s="1">
        <v>0</v>
      </c>
      <c r="AD18" s="1"/>
      <c r="AE18" s="1">
        <f t="shared" si="8"/>
        <v>20</v>
      </c>
      <c r="AF18" s="1">
        <f t="shared" si="9"/>
        <v>0</v>
      </c>
      <c r="AG18" s="1">
        <f t="shared" si="10"/>
        <v>-117.38200000000001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35</v>
      </c>
      <c r="C19" s="1">
        <v>118.093</v>
      </c>
      <c r="D19" s="1">
        <v>34.585000000000001</v>
      </c>
      <c r="E19" s="1">
        <v>67.626000000000005</v>
      </c>
      <c r="F19" s="1">
        <v>57.09</v>
      </c>
      <c r="G19" s="6">
        <v>1</v>
      </c>
      <c r="H19" s="1">
        <v>60</v>
      </c>
      <c r="I19" s="1" t="s">
        <v>33</v>
      </c>
      <c r="J19" s="1">
        <v>73.3</v>
      </c>
      <c r="K19" s="1">
        <f t="shared" si="1"/>
        <v>-5.6739999999999924</v>
      </c>
      <c r="L19" s="1">
        <f t="shared" si="2"/>
        <v>67.626000000000005</v>
      </c>
      <c r="M19" s="1"/>
      <c r="N19" s="1">
        <v>60</v>
      </c>
      <c r="O19" s="1"/>
      <c r="P19" s="1">
        <f t="shared" si="3"/>
        <v>13.525200000000002</v>
      </c>
      <c r="Q19" s="5">
        <f t="shared" ref="Q19:Q23" si="17">13*P19-O19-N19-F19</f>
        <v>58.737600000000015</v>
      </c>
      <c r="R19" s="5">
        <v>100</v>
      </c>
      <c r="S19" s="5">
        <f t="shared" si="15"/>
        <v>100</v>
      </c>
      <c r="T19" s="5"/>
      <c r="U19" s="5">
        <v>120</v>
      </c>
      <c r="V19" s="1"/>
      <c r="W19" s="1">
        <f t="shared" si="16"/>
        <v>16.050779286073404</v>
      </c>
      <c r="X19" s="1">
        <f t="shared" si="7"/>
        <v>8.6571732765504379</v>
      </c>
      <c r="Y19" s="1">
        <v>15.0284</v>
      </c>
      <c r="Z19" s="1">
        <v>12.897</v>
      </c>
      <c r="AA19" s="1">
        <v>0.40239999999999998</v>
      </c>
      <c r="AB19" s="1">
        <v>9.4649999999999999</v>
      </c>
      <c r="AC19" s="1">
        <v>9.0498000000000012</v>
      </c>
      <c r="AD19" s="1" t="s">
        <v>164</v>
      </c>
      <c r="AE19" s="1">
        <f t="shared" si="8"/>
        <v>100</v>
      </c>
      <c r="AF19" s="1">
        <f t="shared" si="9"/>
        <v>0</v>
      </c>
      <c r="AG19" s="1">
        <f t="shared" si="10"/>
        <v>27.050399999999996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35</v>
      </c>
      <c r="C20" s="1">
        <v>94.194999999999993</v>
      </c>
      <c r="D20" s="1">
        <v>97.272999999999996</v>
      </c>
      <c r="E20" s="1">
        <v>53.186999999999998</v>
      </c>
      <c r="F20" s="1">
        <v>120.376</v>
      </c>
      <c r="G20" s="6">
        <v>1</v>
      </c>
      <c r="H20" s="1">
        <v>60</v>
      </c>
      <c r="I20" s="1" t="s">
        <v>33</v>
      </c>
      <c r="J20" s="1">
        <v>47.9</v>
      </c>
      <c r="K20" s="1">
        <f t="shared" si="1"/>
        <v>5.286999999999999</v>
      </c>
      <c r="L20" s="1">
        <f t="shared" si="2"/>
        <v>53.186999999999998</v>
      </c>
      <c r="M20" s="1"/>
      <c r="N20" s="1">
        <v>0</v>
      </c>
      <c r="O20" s="1"/>
      <c r="P20" s="1">
        <f t="shared" si="3"/>
        <v>10.6374</v>
      </c>
      <c r="Q20" s="5">
        <f t="shared" si="17"/>
        <v>17.910200000000003</v>
      </c>
      <c r="R20" s="5">
        <f t="shared" si="14"/>
        <v>18</v>
      </c>
      <c r="S20" s="5">
        <f t="shared" si="15"/>
        <v>18</v>
      </c>
      <c r="T20" s="5"/>
      <c r="U20" s="5"/>
      <c r="V20" s="1"/>
      <c r="W20" s="1">
        <f t="shared" si="16"/>
        <v>13.008441912497416</v>
      </c>
      <c r="X20" s="1">
        <f t="shared" si="7"/>
        <v>11.316299095643673</v>
      </c>
      <c r="Y20" s="1">
        <v>5.5423999999999998</v>
      </c>
      <c r="Z20" s="1">
        <v>0</v>
      </c>
      <c r="AA20" s="1">
        <v>4.6874000000000002</v>
      </c>
      <c r="AB20" s="1">
        <v>5.9101999999999997</v>
      </c>
      <c r="AC20" s="1">
        <v>7.0668000000000006</v>
      </c>
      <c r="AD20" s="1"/>
      <c r="AE20" s="1">
        <f t="shared" si="8"/>
        <v>18</v>
      </c>
      <c r="AF20" s="1">
        <f t="shared" si="9"/>
        <v>0</v>
      </c>
      <c r="AG20" s="1">
        <f t="shared" si="10"/>
        <v>21.274799999999971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35</v>
      </c>
      <c r="C21" s="1">
        <v>357.3</v>
      </c>
      <c r="D21" s="1">
        <v>493.67</v>
      </c>
      <c r="E21" s="1">
        <v>581.27499999999998</v>
      </c>
      <c r="F21" s="1">
        <v>202.69300000000001</v>
      </c>
      <c r="G21" s="6">
        <v>1</v>
      </c>
      <c r="H21" s="1">
        <v>45</v>
      </c>
      <c r="I21" s="1" t="s">
        <v>37</v>
      </c>
      <c r="J21" s="1">
        <v>593.00400000000002</v>
      </c>
      <c r="K21" s="1">
        <f t="shared" si="1"/>
        <v>-11.729000000000042</v>
      </c>
      <c r="L21" s="1">
        <f t="shared" si="2"/>
        <v>431.67099999999994</v>
      </c>
      <c r="M21" s="1">
        <v>149.60400000000001</v>
      </c>
      <c r="N21" s="1">
        <v>300</v>
      </c>
      <c r="O21" s="1">
        <v>200</v>
      </c>
      <c r="P21" s="1">
        <f t="shared" si="3"/>
        <v>86.334199999999981</v>
      </c>
      <c r="Q21" s="5">
        <f>15*P21-O21-N21-F21</f>
        <v>592.31999999999971</v>
      </c>
      <c r="R21" s="5">
        <f t="shared" si="14"/>
        <v>592</v>
      </c>
      <c r="S21" s="5">
        <f t="shared" si="15"/>
        <v>342</v>
      </c>
      <c r="T21" s="5">
        <v>250</v>
      </c>
      <c r="U21" s="5"/>
      <c r="V21" s="1"/>
      <c r="W21" s="1">
        <f t="shared" si="16"/>
        <v>14.996293473501813</v>
      </c>
      <c r="X21" s="1">
        <f t="shared" si="7"/>
        <v>8.1392194518510639</v>
      </c>
      <c r="Y21" s="1">
        <v>71.793000000000006</v>
      </c>
      <c r="Z21" s="1">
        <v>69.651800000000009</v>
      </c>
      <c r="AA21" s="1">
        <v>79.287199999999999</v>
      </c>
      <c r="AB21" s="1">
        <v>75.74260000000001</v>
      </c>
      <c r="AC21" s="1">
        <v>62.974200000000003</v>
      </c>
      <c r="AD21" s="1"/>
      <c r="AE21" s="1">
        <f t="shared" si="8"/>
        <v>342</v>
      </c>
      <c r="AF21" s="1">
        <f t="shared" si="9"/>
        <v>250</v>
      </c>
      <c r="AG21" s="1">
        <f t="shared" si="10"/>
        <v>448.81200000000013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35</v>
      </c>
      <c r="C22" s="1">
        <v>99.95</v>
      </c>
      <c r="D22" s="1">
        <v>300.44299999999998</v>
      </c>
      <c r="E22" s="1">
        <v>113.343</v>
      </c>
      <c r="F22" s="1">
        <v>251.06800000000001</v>
      </c>
      <c r="G22" s="6">
        <v>1</v>
      </c>
      <c r="H22" s="1">
        <v>60</v>
      </c>
      <c r="I22" s="1" t="s">
        <v>33</v>
      </c>
      <c r="J22" s="1">
        <v>139.9</v>
      </c>
      <c r="K22" s="1">
        <f t="shared" si="1"/>
        <v>-26.557000000000002</v>
      </c>
      <c r="L22" s="1">
        <f t="shared" si="2"/>
        <v>113.343</v>
      </c>
      <c r="M22" s="1"/>
      <c r="N22" s="1">
        <v>130</v>
      </c>
      <c r="O22" s="1"/>
      <c r="P22" s="1">
        <f t="shared" si="3"/>
        <v>22.668600000000001</v>
      </c>
      <c r="Q22" s="5">
        <v>20</v>
      </c>
      <c r="R22" s="5">
        <f t="shared" si="14"/>
        <v>20</v>
      </c>
      <c r="S22" s="5">
        <f t="shared" si="15"/>
        <v>20</v>
      </c>
      <c r="T22" s="5"/>
      <c r="U22" s="5"/>
      <c r="V22" s="1"/>
      <c r="W22" s="1">
        <f t="shared" si="16"/>
        <v>17.692667390134368</v>
      </c>
      <c r="X22" s="1">
        <f t="shared" si="7"/>
        <v>16.810389702054824</v>
      </c>
      <c r="Y22" s="1">
        <v>33.648800000000001</v>
      </c>
      <c r="Z22" s="1">
        <v>33.456200000000003</v>
      </c>
      <c r="AA22" s="1">
        <v>32.606200000000001</v>
      </c>
      <c r="AB22" s="1">
        <v>33.619399999999999</v>
      </c>
      <c r="AC22" s="1">
        <v>27.2088</v>
      </c>
      <c r="AD22" s="1"/>
      <c r="AE22" s="1">
        <f t="shared" si="8"/>
        <v>20</v>
      </c>
      <c r="AF22" s="1">
        <f t="shared" si="9"/>
        <v>0</v>
      </c>
      <c r="AG22" s="1">
        <f t="shared" si="10"/>
        <v>-61.039000000000016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32</v>
      </c>
      <c r="C23" s="1">
        <v>495</v>
      </c>
      <c r="D23" s="1">
        <v>192</v>
      </c>
      <c r="E23" s="1">
        <v>423</v>
      </c>
      <c r="F23" s="1">
        <v>198</v>
      </c>
      <c r="G23" s="6">
        <v>0.25</v>
      </c>
      <c r="H23" s="1">
        <v>120</v>
      </c>
      <c r="I23" s="1" t="s">
        <v>33</v>
      </c>
      <c r="J23" s="1">
        <v>416</v>
      </c>
      <c r="K23" s="1">
        <f t="shared" si="1"/>
        <v>7</v>
      </c>
      <c r="L23" s="1">
        <f t="shared" si="2"/>
        <v>423</v>
      </c>
      <c r="M23" s="1"/>
      <c r="N23" s="1">
        <v>150</v>
      </c>
      <c r="O23" s="1">
        <v>150</v>
      </c>
      <c r="P23" s="1">
        <f t="shared" si="3"/>
        <v>84.6</v>
      </c>
      <c r="Q23" s="5">
        <f t="shared" si="17"/>
        <v>601.79999999999995</v>
      </c>
      <c r="R23" s="5">
        <v>700</v>
      </c>
      <c r="S23" s="5">
        <f t="shared" si="15"/>
        <v>350</v>
      </c>
      <c r="T23" s="5">
        <v>350</v>
      </c>
      <c r="U23" s="5">
        <v>700</v>
      </c>
      <c r="V23" s="1"/>
      <c r="W23" s="1">
        <f t="shared" si="16"/>
        <v>14.160756501182034</v>
      </c>
      <c r="X23" s="1">
        <f t="shared" si="7"/>
        <v>5.8865248226950362</v>
      </c>
      <c r="Y23" s="1">
        <v>63.8</v>
      </c>
      <c r="Z23" s="1">
        <v>57.2</v>
      </c>
      <c r="AA23" s="1">
        <v>46.6</v>
      </c>
      <c r="AB23" s="1">
        <v>65.8</v>
      </c>
      <c r="AC23" s="1">
        <v>97.6</v>
      </c>
      <c r="AD23" s="1"/>
      <c r="AE23" s="1">
        <f t="shared" si="8"/>
        <v>87.5</v>
      </c>
      <c r="AF23" s="1">
        <f t="shared" si="9"/>
        <v>87.5</v>
      </c>
      <c r="AG23" s="1">
        <f t="shared" si="10"/>
        <v>169.20000000000005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3" t="s">
        <v>54</v>
      </c>
      <c r="B24" s="13" t="s">
        <v>32</v>
      </c>
      <c r="C24" s="13"/>
      <c r="D24" s="13"/>
      <c r="E24" s="13"/>
      <c r="F24" s="13"/>
      <c r="G24" s="14">
        <v>0</v>
      </c>
      <c r="H24" s="13" t="e">
        <v>#N/A</v>
      </c>
      <c r="I24" s="13" t="s">
        <v>55</v>
      </c>
      <c r="J24" s="13"/>
      <c r="K24" s="13">
        <f t="shared" si="1"/>
        <v>0</v>
      </c>
      <c r="L24" s="13">
        <f t="shared" si="2"/>
        <v>0</v>
      </c>
      <c r="M24" s="13"/>
      <c r="N24" s="13"/>
      <c r="O24" s="13"/>
      <c r="P24" s="13">
        <f t="shared" si="3"/>
        <v>0</v>
      </c>
      <c r="Q24" s="15"/>
      <c r="R24" s="15"/>
      <c r="S24" s="15"/>
      <c r="T24" s="15"/>
      <c r="U24" s="15"/>
      <c r="V24" s="13"/>
      <c r="W24" s="13" t="e">
        <f t="shared" si="12"/>
        <v>#DIV/0!</v>
      </c>
      <c r="X24" s="13" t="e">
        <f t="shared" si="7"/>
        <v>#DIV/0!</v>
      </c>
      <c r="Y24" s="13">
        <v>8</v>
      </c>
      <c r="Z24" s="13">
        <v>0</v>
      </c>
      <c r="AA24" s="13">
        <v>0</v>
      </c>
      <c r="AB24" s="13">
        <v>0</v>
      </c>
      <c r="AC24" s="13">
        <v>0</v>
      </c>
      <c r="AD24" s="13"/>
      <c r="AE24" s="13">
        <f t="shared" si="8"/>
        <v>0</v>
      </c>
      <c r="AF24" s="13">
        <f t="shared" si="9"/>
        <v>0</v>
      </c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35</v>
      </c>
      <c r="C25" s="1">
        <v>206.76</v>
      </c>
      <c r="D25" s="1">
        <v>560.78700000000003</v>
      </c>
      <c r="E25" s="1">
        <v>387.21</v>
      </c>
      <c r="F25" s="1">
        <v>290.01</v>
      </c>
      <c r="G25" s="6">
        <v>1</v>
      </c>
      <c r="H25" s="1">
        <v>45</v>
      </c>
      <c r="I25" s="1" t="s">
        <v>37</v>
      </c>
      <c r="J25" s="1">
        <v>391.34199999999998</v>
      </c>
      <c r="K25" s="1">
        <f t="shared" si="1"/>
        <v>-4.132000000000005</v>
      </c>
      <c r="L25" s="1">
        <f t="shared" si="2"/>
        <v>285.86799999999999</v>
      </c>
      <c r="M25" s="1">
        <v>101.342</v>
      </c>
      <c r="N25" s="1">
        <v>574</v>
      </c>
      <c r="O25" s="1">
        <v>500</v>
      </c>
      <c r="P25" s="1">
        <f t="shared" si="3"/>
        <v>57.1736</v>
      </c>
      <c r="Q25" s="5">
        <v>100</v>
      </c>
      <c r="R25" s="5">
        <f t="shared" ref="R25:R35" si="18">ROUND(Q25,0)</f>
        <v>100</v>
      </c>
      <c r="S25" s="5">
        <f t="shared" ref="S25:S35" si="19">R25-T25</f>
        <v>100</v>
      </c>
      <c r="T25" s="5"/>
      <c r="U25" s="5"/>
      <c r="V25" s="1"/>
      <c r="W25" s="1">
        <f t="shared" ref="W25:W35" si="20">(F25+N25+O25+R25)/P25</f>
        <v>25.606398757468483</v>
      </c>
      <c r="X25" s="1">
        <f t="shared" si="7"/>
        <v>23.857339751213846</v>
      </c>
      <c r="Y25" s="1">
        <v>109.6216</v>
      </c>
      <c r="Z25" s="1">
        <v>81.875</v>
      </c>
      <c r="AA25" s="1">
        <v>73.573800000000006</v>
      </c>
      <c r="AB25" s="1">
        <v>82.452199999999991</v>
      </c>
      <c r="AC25" s="1">
        <v>100.92959999999999</v>
      </c>
      <c r="AD25" s="1"/>
      <c r="AE25" s="1">
        <f t="shared" si="8"/>
        <v>100</v>
      </c>
      <c r="AF25" s="1">
        <f t="shared" si="9"/>
        <v>0</v>
      </c>
      <c r="AG25" s="1">
        <f t="shared" si="10"/>
        <v>-302.38000000000011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269</v>
      </c>
      <c r="D26" s="1">
        <v>400</v>
      </c>
      <c r="E26" s="1">
        <v>283</v>
      </c>
      <c r="F26" s="1">
        <v>291</v>
      </c>
      <c r="G26" s="6">
        <v>0.12</v>
      </c>
      <c r="H26" s="1">
        <v>60</v>
      </c>
      <c r="I26" s="1" t="s">
        <v>33</v>
      </c>
      <c r="J26" s="1">
        <v>311</v>
      </c>
      <c r="K26" s="1">
        <f t="shared" si="1"/>
        <v>-28</v>
      </c>
      <c r="L26" s="1">
        <f t="shared" si="2"/>
        <v>283</v>
      </c>
      <c r="M26" s="1"/>
      <c r="N26" s="1">
        <v>346</v>
      </c>
      <c r="O26" s="1">
        <v>250</v>
      </c>
      <c r="P26" s="1">
        <f t="shared" si="3"/>
        <v>56.6</v>
      </c>
      <c r="Q26" s="5">
        <v>200</v>
      </c>
      <c r="R26" s="5">
        <f t="shared" si="18"/>
        <v>200</v>
      </c>
      <c r="S26" s="5">
        <f t="shared" si="19"/>
        <v>200</v>
      </c>
      <c r="T26" s="5"/>
      <c r="U26" s="5"/>
      <c r="V26" s="1"/>
      <c r="W26" s="1">
        <f t="shared" si="20"/>
        <v>19.204946996466429</v>
      </c>
      <c r="X26" s="1">
        <f t="shared" si="7"/>
        <v>15.671378091872791</v>
      </c>
      <c r="Y26" s="1">
        <v>90</v>
      </c>
      <c r="Z26" s="1">
        <v>73</v>
      </c>
      <c r="AA26" s="1">
        <v>78.2</v>
      </c>
      <c r="AB26" s="1">
        <v>95.2</v>
      </c>
      <c r="AC26" s="1">
        <v>58.8</v>
      </c>
      <c r="AD26" s="1"/>
      <c r="AE26" s="1">
        <f t="shared" si="8"/>
        <v>24</v>
      </c>
      <c r="AF26" s="1">
        <f t="shared" si="9"/>
        <v>0</v>
      </c>
      <c r="AG26" s="1">
        <f t="shared" si="10"/>
        <v>-238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32</v>
      </c>
      <c r="C27" s="1">
        <v>521</v>
      </c>
      <c r="D27" s="1">
        <v>616</v>
      </c>
      <c r="E27" s="1">
        <v>452</v>
      </c>
      <c r="F27" s="1">
        <v>646</v>
      </c>
      <c r="G27" s="6">
        <v>0.25</v>
      </c>
      <c r="H27" s="1">
        <v>120</v>
      </c>
      <c r="I27" s="1" t="s">
        <v>33</v>
      </c>
      <c r="J27" s="1">
        <v>450</v>
      </c>
      <c r="K27" s="1">
        <f t="shared" si="1"/>
        <v>2</v>
      </c>
      <c r="L27" s="1">
        <f t="shared" si="2"/>
        <v>332</v>
      </c>
      <c r="M27" s="1">
        <v>120</v>
      </c>
      <c r="N27" s="1">
        <v>100</v>
      </c>
      <c r="O27" s="1">
        <v>100</v>
      </c>
      <c r="P27" s="1">
        <f t="shared" si="3"/>
        <v>66.400000000000006</v>
      </c>
      <c r="Q27" s="5">
        <f t="shared" ref="Q27:Q33" si="21">13*P27-O27-N27-F27</f>
        <v>17.200000000000045</v>
      </c>
      <c r="R27" s="5">
        <v>200</v>
      </c>
      <c r="S27" s="5">
        <f t="shared" si="19"/>
        <v>200</v>
      </c>
      <c r="T27" s="5"/>
      <c r="U27" s="5">
        <v>200</v>
      </c>
      <c r="V27" s="1"/>
      <c r="W27" s="1">
        <f t="shared" si="20"/>
        <v>15.753012048192769</v>
      </c>
      <c r="X27" s="1">
        <f t="shared" si="7"/>
        <v>12.740963855421686</v>
      </c>
      <c r="Y27" s="1">
        <v>62</v>
      </c>
      <c r="Z27" s="1">
        <v>53</v>
      </c>
      <c r="AA27" s="1">
        <v>74.599999999999994</v>
      </c>
      <c r="AB27" s="1">
        <v>71.400000000000006</v>
      </c>
      <c r="AC27" s="1">
        <v>94</v>
      </c>
      <c r="AD27" s="1"/>
      <c r="AE27" s="1">
        <f t="shared" si="8"/>
        <v>50</v>
      </c>
      <c r="AF27" s="1">
        <f t="shared" si="9"/>
        <v>0</v>
      </c>
      <c r="AG27" s="1">
        <f t="shared" si="10"/>
        <v>492.79999999999995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35</v>
      </c>
      <c r="C28" s="1">
        <v>54</v>
      </c>
      <c r="D28" s="1">
        <v>52.427</v>
      </c>
      <c r="E28" s="1">
        <v>23.463999999999999</v>
      </c>
      <c r="F28" s="1">
        <v>80.844999999999999</v>
      </c>
      <c r="G28" s="6">
        <v>1</v>
      </c>
      <c r="H28" s="1">
        <v>120</v>
      </c>
      <c r="I28" s="1" t="s">
        <v>33</v>
      </c>
      <c r="J28" s="1">
        <v>24.1</v>
      </c>
      <c r="K28" s="1">
        <f t="shared" si="1"/>
        <v>-0.63600000000000279</v>
      </c>
      <c r="L28" s="1">
        <f t="shared" si="2"/>
        <v>23.463999999999999</v>
      </c>
      <c r="M28" s="1"/>
      <c r="N28" s="1">
        <v>0</v>
      </c>
      <c r="O28" s="1"/>
      <c r="P28" s="1">
        <f t="shared" si="3"/>
        <v>4.6928000000000001</v>
      </c>
      <c r="Q28" s="5"/>
      <c r="R28" s="5">
        <f t="shared" si="18"/>
        <v>0</v>
      </c>
      <c r="S28" s="5">
        <f t="shared" si="19"/>
        <v>0</v>
      </c>
      <c r="T28" s="5"/>
      <c r="U28" s="5"/>
      <c r="V28" s="1"/>
      <c r="W28" s="1">
        <f t="shared" si="20"/>
        <v>17.227454824411865</v>
      </c>
      <c r="X28" s="1">
        <f t="shared" si="7"/>
        <v>17.227454824411865</v>
      </c>
      <c r="Y28" s="1">
        <v>4.9509999999999996</v>
      </c>
      <c r="Z28" s="1">
        <v>6.3757999999999999</v>
      </c>
      <c r="AA28" s="1">
        <v>5.8220000000000001</v>
      </c>
      <c r="AB28" s="1">
        <v>5.6807999999999996</v>
      </c>
      <c r="AC28" s="1">
        <v>2.6118000000000001</v>
      </c>
      <c r="AD28" s="1"/>
      <c r="AE28" s="1">
        <f t="shared" si="8"/>
        <v>0</v>
      </c>
      <c r="AF28" s="1">
        <f t="shared" si="9"/>
        <v>0</v>
      </c>
      <c r="AG28" s="1">
        <f t="shared" si="10"/>
        <v>-10.453000000000003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32</v>
      </c>
      <c r="C29" s="1">
        <v>42</v>
      </c>
      <c r="D29" s="1">
        <v>80</v>
      </c>
      <c r="E29" s="1">
        <v>46</v>
      </c>
      <c r="F29" s="1">
        <v>34</v>
      </c>
      <c r="G29" s="6">
        <v>0.4</v>
      </c>
      <c r="H29" s="1">
        <v>45</v>
      </c>
      <c r="I29" s="1" t="s">
        <v>33</v>
      </c>
      <c r="J29" s="1">
        <v>76</v>
      </c>
      <c r="K29" s="1">
        <f t="shared" si="1"/>
        <v>-30</v>
      </c>
      <c r="L29" s="1">
        <f t="shared" si="2"/>
        <v>46</v>
      </c>
      <c r="M29" s="1"/>
      <c r="N29" s="1">
        <v>170</v>
      </c>
      <c r="O29" s="1">
        <v>100</v>
      </c>
      <c r="P29" s="1">
        <f t="shared" si="3"/>
        <v>9.1999999999999993</v>
      </c>
      <c r="Q29" s="5">
        <v>30</v>
      </c>
      <c r="R29" s="5">
        <f t="shared" si="18"/>
        <v>30</v>
      </c>
      <c r="S29" s="5">
        <f t="shared" si="19"/>
        <v>30</v>
      </c>
      <c r="T29" s="5"/>
      <c r="U29" s="5"/>
      <c r="V29" s="1"/>
      <c r="W29" s="1">
        <f t="shared" si="20"/>
        <v>36.304347826086961</v>
      </c>
      <c r="X29" s="1">
        <f t="shared" si="7"/>
        <v>33.04347826086957</v>
      </c>
      <c r="Y29" s="1">
        <v>24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f t="shared" si="8"/>
        <v>12</v>
      </c>
      <c r="AF29" s="1">
        <f t="shared" si="9"/>
        <v>0</v>
      </c>
      <c r="AG29" s="1">
        <f t="shared" si="10"/>
        <v>-196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35</v>
      </c>
      <c r="C30" s="1">
        <v>208.93700000000001</v>
      </c>
      <c r="D30" s="1">
        <v>408.34500000000003</v>
      </c>
      <c r="E30" s="1">
        <v>302.40300000000002</v>
      </c>
      <c r="F30" s="1">
        <v>250.87799999999999</v>
      </c>
      <c r="G30" s="6">
        <v>1</v>
      </c>
      <c r="H30" s="1">
        <v>45</v>
      </c>
      <c r="I30" s="1" t="s">
        <v>33</v>
      </c>
      <c r="J30" s="1">
        <v>325</v>
      </c>
      <c r="K30" s="1">
        <f t="shared" si="1"/>
        <v>-22.59699999999998</v>
      </c>
      <c r="L30" s="1">
        <f t="shared" si="2"/>
        <v>302.40300000000002</v>
      </c>
      <c r="M30" s="1"/>
      <c r="N30" s="1">
        <v>317</v>
      </c>
      <c r="O30" s="1">
        <v>250</v>
      </c>
      <c r="P30" s="1">
        <f t="shared" si="3"/>
        <v>60.480600000000003</v>
      </c>
      <c r="Q30" s="5">
        <v>100</v>
      </c>
      <c r="R30" s="5">
        <f t="shared" si="18"/>
        <v>100</v>
      </c>
      <c r="S30" s="5">
        <f t="shared" si="19"/>
        <v>100</v>
      </c>
      <c r="T30" s="5"/>
      <c r="U30" s="5"/>
      <c r="V30" s="1"/>
      <c r="W30" s="1">
        <f t="shared" si="20"/>
        <v>15.17640367324398</v>
      </c>
      <c r="X30" s="1">
        <f t="shared" si="7"/>
        <v>13.522980922808303</v>
      </c>
      <c r="Y30" s="1">
        <v>85.500399999999999</v>
      </c>
      <c r="Z30" s="1">
        <v>70.189400000000006</v>
      </c>
      <c r="AA30" s="1">
        <v>72.666399999999996</v>
      </c>
      <c r="AB30" s="1">
        <v>63.796400000000013</v>
      </c>
      <c r="AC30" s="1">
        <v>71.239800000000002</v>
      </c>
      <c r="AD30" s="1"/>
      <c r="AE30" s="1">
        <f t="shared" si="8"/>
        <v>100</v>
      </c>
      <c r="AF30" s="1">
        <f t="shared" si="9"/>
        <v>0</v>
      </c>
      <c r="AG30" s="1">
        <f t="shared" si="10"/>
        <v>-10.668999999999869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>
        <v>221.46299999999999</v>
      </c>
      <c r="D31" s="1">
        <v>504.55099999999999</v>
      </c>
      <c r="E31" s="1">
        <v>397.87</v>
      </c>
      <c r="F31" s="1">
        <v>275.41500000000002</v>
      </c>
      <c r="G31" s="6">
        <v>1</v>
      </c>
      <c r="H31" s="1">
        <v>60</v>
      </c>
      <c r="I31" s="1" t="s">
        <v>40</v>
      </c>
      <c r="J31" s="1">
        <v>417.59199999999998</v>
      </c>
      <c r="K31" s="1">
        <f t="shared" si="1"/>
        <v>-19.72199999999998</v>
      </c>
      <c r="L31" s="1">
        <f t="shared" si="2"/>
        <v>247.97800000000001</v>
      </c>
      <c r="M31" s="1">
        <v>149.892</v>
      </c>
      <c r="N31" s="1">
        <v>300</v>
      </c>
      <c r="O31" s="1">
        <v>300</v>
      </c>
      <c r="P31" s="1">
        <f t="shared" si="3"/>
        <v>49.595600000000005</v>
      </c>
      <c r="Q31" s="5"/>
      <c r="R31" s="5">
        <v>100</v>
      </c>
      <c r="S31" s="5">
        <f t="shared" si="19"/>
        <v>100</v>
      </c>
      <c r="T31" s="5"/>
      <c r="U31" s="5">
        <v>250</v>
      </c>
      <c r="V31" s="1"/>
      <c r="W31" s="1">
        <f t="shared" si="20"/>
        <v>19.667369686020532</v>
      </c>
      <c r="X31" s="1">
        <f t="shared" si="7"/>
        <v>17.651061787739234</v>
      </c>
      <c r="Y31" s="1">
        <v>65.342399999999998</v>
      </c>
      <c r="Z31" s="1">
        <v>51.680999999999997</v>
      </c>
      <c r="AA31" s="1">
        <v>52.134400000000007</v>
      </c>
      <c r="AB31" s="1">
        <v>50.966599999999993</v>
      </c>
      <c r="AC31" s="1">
        <v>49.517199999999988</v>
      </c>
      <c r="AD31" s="1"/>
      <c r="AE31" s="1">
        <f t="shared" si="8"/>
        <v>100</v>
      </c>
      <c r="AF31" s="1">
        <f t="shared" si="9"/>
        <v>0</v>
      </c>
      <c r="AG31" s="1">
        <f t="shared" si="10"/>
        <v>318.19500000000016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32</v>
      </c>
      <c r="C32" s="1">
        <v>67</v>
      </c>
      <c r="D32" s="1">
        <v>112</v>
      </c>
      <c r="E32" s="1">
        <v>64</v>
      </c>
      <c r="F32" s="1">
        <v>97</v>
      </c>
      <c r="G32" s="6">
        <v>0.22</v>
      </c>
      <c r="H32" s="1">
        <v>120</v>
      </c>
      <c r="I32" s="1" t="s">
        <v>33</v>
      </c>
      <c r="J32" s="1">
        <v>76</v>
      </c>
      <c r="K32" s="1">
        <f t="shared" si="1"/>
        <v>-12</v>
      </c>
      <c r="L32" s="1">
        <f t="shared" si="2"/>
        <v>64</v>
      </c>
      <c r="M32" s="1"/>
      <c r="N32" s="1">
        <v>150</v>
      </c>
      <c r="O32" s="1">
        <v>100</v>
      </c>
      <c r="P32" s="1">
        <f t="shared" si="3"/>
        <v>12.8</v>
      </c>
      <c r="Q32" s="5"/>
      <c r="R32" s="5">
        <f t="shared" si="18"/>
        <v>0</v>
      </c>
      <c r="S32" s="5">
        <f t="shared" si="19"/>
        <v>0</v>
      </c>
      <c r="T32" s="5"/>
      <c r="U32" s="5"/>
      <c r="V32" s="1"/>
      <c r="W32" s="1">
        <f t="shared" si="20"/>
        <v>27.109375</v>
      </c>
      <c r="X32" s="1">
        <f t="shared" si="7"/>
        <v>27.109375</v>
      </c>
      <c r="Y32" s="1">
        <v>24</v>
      </c>
      <c r="Z32" s="1">
        <v>15.4</v>
      </c>
      <c r="AA32" s="1">
        <v>17</v>
      </c>
      <c r="AB32" s="1">
        <v>11.4</v>
      </c>
      <c r="AC32" s="1">
        <v>15.2</v>
      </c>
      <c r="AD32" s="1"/>
      <c r="AE32" s="1">
        <f t="shared" si="8"/>
        <v>0</v>
      </c>
      <c r="AF32" s="1">
        <f t="shared" si="9"/>
        <v>0</v>
      </c>
      <c r="AG32" s="1">
        <f t="shared" si="10"/>
        <v>-155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35</v>
      </c>
      <c r="C33" s="1">
        <v>369.2</v>
      </c>
      <c r="D33" s="1">
        <v>101.639</v>
      </c>
      <c r="E33" s="1">
        <v>176.136</v>
      </c>
      <c r="F33" s="1">
        <v>273.94099999999997</v>
      </c>
      <c r="G33" s="6">
        <v>1</v>
      </c>
      <c r="H33" s="1">
        <v>45</v>
      </c>
      <c r="I33" s="1" t="s">
        <v>33</v>
      </c>
      <c r="J33" s="1">
        <v>159.5</v>
      </c>
      <c r="K33" s="1">
        <f t="shared" si="1"/>
        <v>16.635999999999996</v>
      </c>
      <c r="L33" s="1">
        <f t="shared" si="2"/>
        <v>176.136</v>
      </c>
      <c r="M33" s="1"/>
      <c r="N33" s="1">
        <v>70</v>
      </c>
      <c r="O33" s="1"/>
      <c r="P33" s="1">
        <f t="shared" si="3"/>
        <v>35.227199999999996</v>
      </c>
      <c r="Q33" s="5">
        <f t="shared" si="21"/>
        <v>114.01259999999996</v>
      </c>
      <c r="R33" s="5">
        <v>180</v>
      </c>
      <c r="S33" s="5">
        <f t="shared" si="19"/>
        <v>180</v>
      </c>
      <c r="T33" s="5"/>
      <c r="U33" s="5">
        <v>180</v>
      </c>
      <c r="V33" s="1"/>
      <c r="W33" s="1">
        <f t="shared" si="20"/>
        <v>14.87319457691784</v>
      </c>
      <c r="X33" s="1">
        <f t="shared" si="7"/>
        <v>9.7635066085297719</v>
      </c>
      <c r="Y33" s="1">
        <v>17.2164</v>
      </c>
      <c r="Z33" s="1">
        <v>33.712400000000002</v>
      </c>
      <c r="AA33" s="1">
        <v>47.775199999999998</v>
      </c>
      <c r="AB33" s="1">
        <v>29.497</v>
      </c>
      <c r="AC33" s="1">
        <v>42.039200000000001</v>
      </c>
      <c r="AD33" s="1"/>
      <c r="AE33" s="1">
        <f t="shared" si="8"/>
        <v>180</v>
      </c>
      <c r="AF33" s="1">
        <f t="shared" si="9"/>
        <v>0</v>
      </c>
      <c r="AG33" s="1">
        <f t="shared" si="10"/>
        <v>70.454400000000078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32</v>
      </c>
      <c r="C34" s="1">
        <v>155</v>
      </c>
      <c r="D34" s="1">
        <v>160</v>
      </c>
      <c r="E34" s="1">
        <v>71</v>
      </c>
      <c r="F34" s="1">
        <v>237</v>
      </c>
      <c r="G34" s="6">
        <v>0.4</v>
      </c>
      <c r="H34" s="1">
        <v>60</v>
      </c>
      <c r="I34" s="1" t="s">
        <v>33</v>
      </c>
      <c r="J34" s="1">
        <v>72.599999999999994</v>
      </c>
      <c r="K34" s="1">
        <f t="shared" si="1"/>
        <v>-1.5999999999999943</v>
      </c>
      <c r="L34" s="1">
        <f t="shared" si="2"/>
        <v>71</v>
      </c>
      <c r="M34" s="1"/>
      <c r="N34" s="1">
        <v>0</v>
      </c>
      <c r="O34" s="1"/>
      <c r="P34" s="1">
        <f t="shared" si="3"/>
        <v>14.2</v>
      </c>
      <c r="Q34" s="5"/>
      <c r="R34" s="5">
        <f t="shared" si="18"/>
        <v>0</v>
      </c>
      <c r="S34" s="5">
        <f t="shared" si="19"/>
        <v>0</v>
      </c>
      <c r="T34" s="5"/>
      <c r="U34" s="5"/>
      <c r="V34" s="1"/>
      <c r="W34" s="1">
        <f t="shared" si="20"/>
        <v>16.690140845070424</v>
      </c>
      <c r="X34" s="1">
        <f t="shared" si="7"/>
        <v>16.690140845070424</v>
      </c>
      <c r="Y34" s="1">
        <v>7.8</v>
      </c>
      <c r="Z34" s="1">
        <v>19.2</v>
      </c>
      <c r="AA34" s="1">
        <v>18.8</v>
      </c>
      <c r="AB34" s="1">
        <v>14.2</v>
      </c>
      <c r="AC34" s="1">
        <v>9.4</v>
      </c>
      <c r="AD34" s="1"/>
      <c r="AE34" s="1">
        <f t="shared" si="8"/>
        <v>0</v>
      </c>
      <c r="AF34" s="1">
        <f t="shared" si="9"/>
        <v>0</v>
      </c>
      <c r="AG34" s="1">
        <f t="shared" si="10"/>
        <v>-24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35</v>
      </c>
      <c r="C35" s="1">
        <v>90.597999999999999</v>
      </c>
      <c r="D35" s="1">
        <v>96.353999999999999</v>
      </c>
      <c r="E35" s="1">
        <v>87.287000000000006</v>
      </c>
      <c r="F35" s="1">
        <v>71.492000000000004</v>
      </c>
      <c r="G35" s="6">
        <v>1</v>
      </c>
      <c r="H35" s="1">
        <v>60</v>
      </c>
      <c r="I35" s="1" t="s">
        <v>40</v>
      </c>
      <c r="J35" s="1">
        <v>93.2</v>
      </c>
      <c r="K35" s="1">
        <f t="shared" si="1"/>
        <v>-5.9129999999999967</v>
      </c>
      <c r="L35" s="1">
        <f t="shared" si="2"/>
        <v>87.287000000000006</v>
      </c>
      <c r="M35" s="1"/>
      <c r="N35" s="1">
        <v>107</v>
      </c>
      <c r="O35" s="1">
        <v>100</v>
      </c>
      <c r="P35" s="1">
        <f t="shared" si="3"/>
        <v>17.4574</v>
      </c>
      <c r="Q35" s="5">
        <v>50</v>
      </c>
      <c r="R35" s="5">
        <f t="shared" si="18"/>
        <v>50</v>
      </c>
      <c r="S35" s="5">
        <f t="shared" si="19"/>
        <v>50</v>
      </c>
      <c r="T35" s="5"/>
      <c r="U35" s="5"/>
      <c r="V35" s="1"/>
      <c r="W35" s="1">
        <f t="shared" si="20"/>
        <v>18.816776839621021</v>
      </c>
      <c r="X35" s="1">
        <f t="shared" si="7"/>
        <v>15.952661908417062</v>
      </c>
      <c r="Y35" s="1">
        <v>23.148800000000001</v>
      </c>
      <c r="Z35" s="1">
        <v>16.1218</v>
      </c>
      <c r="AA35" s="1">
        <v>13.748200000000001</v>
      </c>
      <c r="AB35" s="1">
        <v>15.9396</v>
      </c>
      <c r="AC35" s="1">
        <v>18.810199999999998</v>
      </c>
      <c r="AD35" s="1"/>
      <c r="AE35" s="1">
        <f t="shared" si="8"/>
        <v>50</v>
      </c>
      <c r="AF35" s="1">
        <f t="shared" si="9"/>
        <v>0</v>
      </c>
      <c r="AG35" s="1">
        <f t="shared" si="10"/>
        <v>-66.631000000000029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3" t="s">
        <v>67</v>
      </c>
      <c r="B36" s="13" t="s">
        <v>35</v>
      </c>
      <c r="C36" s="13"/>
      <c r="D36" s="13"/>
      <c r="E36" s="13"/>
      <c r="F36" s="13"/>
      <c r="G36" s="14">
        <v>0</v>
      </c>
      <c r="H36" s="13">
        <v>60</v>
      </c>
      <c r="I36" s="13" t="s">
        <v>55</v>
      </c>
      <c r="J36" s="13"/>
      <c r="K36" s="13">
        <f t="shared" si="1"/>
        <v>0</v>
      </c>
      <c r="L36" s="13">
        <f t="shared" si="2"/>
        <v>0</v>
      </c>
      <c r="M36" s="13"/>
      <c r="N36" s="13"/>
      <c r="O36" s="13"/>
      <c r="P36" s="13">
        <f t="shared" si="3"/>
        <v>0</v>
      </c>
      <c r="Q36" s="15"/>
      <c r="R36" s="15"/>
      <c r="S36" s="15"/>
      <c r="T36" s="15"/>
      <c r="U36" s="15"/>
      <c r="V36" s="13"/>
      <c r="W36" s="13" t="e">
        <f t="shared" si="12"/>
        <v>#DIV/0!</v>
      </c>
      <c r="X36" s="13" t="e">
        <f t="shared" si="7"/>
        <v>#DIV/0!</v>
      </c>
      <c r="Y36" s="13">
        <v>0</v>
      </c>
      <c r="Z36" s="13">
        <v>3.2568000000000001</v>
      </c>
      <c r="AA36" s="13">
        <v>4.2355999999999998</v>
      </c>
      <c r="AB36" s="13">
        <v>3.49</v>
      </c>
      <c r="AC36" s="13">
        <v>3.4992000000000001</v>
      </c>
      <c r="AD36" s="13"/>
      <c r="AE36" s="13">
        <f t="shared" si="8"/>
        <v>0</v>
      </c>
      <c r="AF36" s="13">
        <f t="shared" si="9"/>
        <v>0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32</v>
      </c>
      <c r="C37" s="1">
        <v>5</v>
      </c>
      <c r="D37" s="1">
        <v>48</v>
      </c>
      <c r="E37" s="1">
        <v>20</v>
      </c>
      <c r="F37" s="1">
        <v>28</v>
      </c>
      <c r="G37" s="6">
        <v>0.4</v>
      </c>
      <c r="H37" s="1">
        <v>60</v>
      </c>
      <c r="I37" s="1" t="s">
        <v>33</v>
      </c>
      <c r="J37" s="1">
        <v>20</v>
      </c>
      <c r="K37" s="1">
        <f t="shared" si="1"/>
        <v>0</v>
      </c>
      <c r="L37" s="1">
        <f t="shared" si="2"/>
        <v>20</v>
      </c>
      <c r="M37" s="1"/>
      <c r="N37" s="1">
        <v>70</v>
      </c>
      <c r="O37" s="1">
        <v>50</v>
      </c>
      <c r="P37" s="1">
        <f t="shared" si="3"/>
        <v>4</v>
      </c>
      <c r="Q37" s="5"/>
      <c r="R37" s="5">
        <f t="shared" ref="R37:R38" si="22">ROUND(Q37,0)</f>
        <v>0</v>
      </c>
      <c r="S37" s="5">
        <f t="shared" ref="S37:S38" si="23">R37-T37</f>
        <v>0</v>
      </c>
      <c r="T37" s="5"/>
      <c r="U37" s="5"/>
      <c r="V37" s="1"/>
      <c r="W37" s="1">
        <f t="shared" ref="W37:W38" si="24">(F37+N37+O37+R37)/P37</f>
        <v>37</v>
      </c>
      <c r="X37" s="1">
        <f t="shared" si="7"/>
        <v>37</v>
      </c>
      <c r="Y37" s="1">
        <v>9.6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f t="shared" si="8"/>
        <v>0</v>
      </c>
      <c r="AF37" s="1">
        <f t="shared" si="9"/>
        <v>0</v>
      </c>
      <c r="AG37" s="1">
        <f t="shared" si="10"/>
        <v>-88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35</v>
      </c>
      <c r="C38" s="1">
        <v>271.74599999999998</v>
      </c>
      <c r="D38" s="1">
        <v>2.1680000000000001</v>
      </c>
      <c r="E38" s="11">
        <f>128.345+E111</f>
        <v>221.351</v>
      </c>
      <c r="F38" s="1"/>
      <c r="G38" s="6">
        <v>1</v>
      </c>
      <c r="H38" s="1">
        <v>45</v>
      </c>
      <c r="I38" s="1" t="s">
        <v>37</v>
      </c>
      <c r="J38" s="1">
        <v>136</v>
      </c>
      <c r="K38" s="1">
        <f t="shared" si="1"/>
        <v>85.350999999999999</v>
      </c>
      <c r="L38" s="1">
        <f t="shared" si="2"/>
        <v>221.351</v>
      </c>
      <c r="M38" s="1"/>
      <c r="N38" s="1">
        <v>300</v>
      </c>
      <c r="O38" s="1">
        <v>200</v>
      </c>
      <c r="P38" s="1">
        <f t="shared" si="3"/>
        <v>44.270200000000003</v>
      </c>
      <c r="Q38" s="5">
        <f>15*P38-O38-N38-F38</f>
        <v>164.053</v>
      </c>
      <c r="R38" s="5">
        <f t="shared" si="22"/>
        <v>164</v>
      </c>
      <c r="S38" s="5">
        <f t="shared" si="23"/>
        <v>164</v>
      </c>
      <c r="T38" s="5"/>
      <c r="U38" s="5"/>
      <c r="V38" s="1"/>
      <c r="W38" s="1">
        <f t="shared" si="24"/>
        <v>14.9988028064025</v>
      </c>
      <c r="X38" s="1">
        <f t="shared" si="7"/>
        <v>11.29427922168863</v>
      </c>
      <c r="Y38" s="1">
        <v>74.252399999999994</v>
      </c>
      <c r="Z38" s="1">
        <v>79.175600000000003</v>
      </c>
      <c r="AA38" s="1">
        <v>57.663600000000002</v>
      </c>
      <c r="AB38" s="1">
        <v>80.275399999999991</v>
      </c>
      <c r="AC38" s="1">
        <v>59.852800000000002</v>
      </c>
      <c r="AD38" s="1"/>
      <c r="AE38" s="1">
        <f t="shared" si="8"/>
        <v>164</v>
      </c>
      <c r="AF38" s="1">
        <f t="shared" si="9"/>
        <v>0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70</v>
      </c>
      <c r="B39" s="13" t="s">
        <v>35</v>
      </c>
      <c r="C39" s="13"/>
      <c r="D39" s="13"/>
      <c r="E39" s="13">
        <v>-4.202</v>
      </c>
      <c r="F39" s="13"/>
      <c r="G39" s="14">
        <v>0</v>
      </c>
      <c r="H39" s="13">
        <v>45</v>
      </c>
      <c r="I39" s="13" t="s">
        <v>55</v>
      </c>
      <c r="J39" s="13"/>
      <c r="K39" s="13">
        <f t="shared" ref="K39:K70" si="25">E39-J39</f>
        <v>-4.202</v>
      </c>
      <c r="L39" s="13">
        <f t="shared" si="2"/>
        <v>-4.202</v>
      </c>
      <c r="M39" s="13"/>
      <c r="N39" s="13"/>
      <c r="O39" s="13"/>
      <c r="P39" s="13">
        <f t="shared" si="3"/>
        <v>-0.84040000000000004</v>
      </c>
      <c r="Q39" s="15"/>
      <c r="R39" s="15"/>
      <c r="S39" s="15"/>
      <c r="T39" s="15"/>
      <c r="U39" s="15"/>
      <c r="V39" s="13"/>
      <c r="W39" s="13">
        <f t="shared" si="12"/>
        <v>0</v>
      </c>
      <c r="X39" s="13">
        <f t="shared" si="7"/>
        <v>0</v>
      </c>
      <c r="Y39" s="13">
        <v>-0.42099999999999999</v>
      </c>
      <c r="Z39" s="13">
        <v>158.875</v>
      </c>
      <c r="AA39" s="13">
        <v>144.68199999999999</v>
      </c>
      <c r="AB39" s="13">
        <v>164.33459999999999</v>
      </c>
      <c r="AC39" s="13">
        <v>143.23439999999999</v>
      </c>
      <c r="AD39" s="13" t="s">
        <v>71</v>
      </c>
      <c r="AE39" s="13">
        <f t="shared" si="8"/>
        <v>0</v>
      </c>
      <c r="AF39" s="13">
        <f t="shared" si="9"/>
        <v>0</v>
      </c>
      <c r="AG39" s="1">
        <f t="shared" si="10"/>
        <v>-12.606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94</v>
      </c>
      <c r="D40" s="1">
        <v>70</v>
      </c>
      <c r="E40" s="1">
        <v>73</v>
      </c>
      <c r="F40" s="1">
        <v>49</v>
      </c>
      <c r="G40" s="6">
        <v>0.36</v>
      </c>
      <c r="H40" s="1">
        <v>45</v>
      </c>
      <c r="I40" s="1" t="s">
        <v>33</v>
      </c>
      <c r="J40" s="1">
        <v>135</v>
      </c>
      <c r="K40" s="1">
        <f t="shared" si="25"/>
        <v>-62</v>
      </c>
      <c r="L40" s="1">
        <f t="shared" si="2"/>
        <v>73</v>
      </c>
      <c r="M40" s="1"/>
      <c r="N40" s="1">
        <v>100</v>
      </c>
      <c r="O40" s="1">
        <v>70</v>
      </c>
      <c r="P40" s="1">
        <f t="shared" si="3"/>
        <v>14.6</v>
      </c>
      <c r="Q40" s="5">
        <v>20</v>
      </c>
      <c r="R40" s="5">
        <f t="shared" ref="R40:R42" si="26">ROUND(Q40,0)</f>
        <v>20</v>
      </c>
      <c r="S40" s="5">
        <f t="shared" ref="S40:S43" si="27">R40-T40</f>
        <v>20</v>
      </c>
      <c r="T40" s="5"/>
      <c r="U40" s="5"/>
      <c r="V40" s="1"/>
      <c r="W40" s="1">
        <f t="shared" ref="W40:W43" si="28">(F40+N40+O40+R40)/P40</f>
        <v>16.36986301369863</v>
      </c>
      <c r="X40" s="1">
        <f t="shared" si="7"/>
        <v>15</v>
      </c>
      <c r="Y40" s="1">
        <v>19</v>
      </c>
      <c r="Z40" s="1">
        <v>-0.2</v>
      </c>
      <c r="AA40" s="1">
        <v>0.2</v>
      </c>
      <c r="AB40" s="1">
        <v>10</v>
      </c>
      <c r="AC40" s="1">
        <v>0</v>
      </c>
      <c r="AD40" s="1"/>
      <c r="AE40" s="1">
        <f t="shared" si="8"/>
        <v>7.1999999999999993</v>
      </c>
      <c r="AF40" s="1">
        <f t="shared" si="9"/>
        <v>0</v>
      </c>
      <c r="AG40" s="1">
        <f t="shared" si="10"/>
        <v>-20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>
        <v>744</v>
      </c>
      <c r="D41" s="1"/>
      <c r="E41" s="1">
        <v>200</v>
      </c>
      <c r="F41" s="1">
        <v>544</v>
      </c>
      <c r="G41" s="6">
        <v>0.3</v>
      </c>
      <c r="H41" s="1">
        <v>45</v>
      </c>
      <c r="I41" s="1" t="s">
        <v>33</v>
      </c>
      <c r="J41" s="1">
        <v>189</v>
      </c>
      <c r="K41" s="1">
        <f t="shared" si="25"/>
        <v>11</v>
      </c>
      <c r="L41" s="1">
        <f t="shared" si="2"/>
        <v>200</v>
      </c>
      <c r="M41" s="1"/>
      <c r="N41" s="1">
        <v>0</v>
      </c>
      <c r="O41" s="1"/>
      <c r="P41" s="1">
        <f t="shared" si="3"/>
        <v>40</v>
      </c>
      <c r="Q41" s="5"/>
      <c r="R41" s="5">
        <f t="shared" si="26"/>
        <v>0</v>
      </c>
      <c r="S41" s="5">
        <f t="shared" si="27"/>
        <v>0</v>
      </c>
      <c r="T41" s="5"/>
      <c r="U41" s="5"/>
      <c r="V41" s="1"/>
      <c r="W41" s="1">
        <f t="shared" si="28"/>
        <v>13.6</v>
      </c>
      <c r="X41" s="1">
        <f t="shared" si="7"/>
        <v>13.6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 t="s">
        <v>74</v>
      </c>
      <c r="AE41" s="1">
        <f t="shared" si="8"/>
        <v>0</v>
      </c>
      <c r="AF41" s="1">
        <f t="shared" si="9"/>
        <v>0</v>
      </c>
      <c r="AG41" s="1">
        <f t="shared" si="10"/>
        <v>56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35</v>
      </c>
      <c r="C42" s="1">
        <v>176.09200000000001</v>
      </c>
      <c r="D42" s="1">
        <v>250.71799999999999</v>
      </c>
      <c r="E42" s="1">
        <v>183.035</v>
      </c>
      <c r="F42" s="1">
        <v>203.297</v>
      </c>
      <c r="G42" s="6">
        <v>1</v>
      </c>
      <c r="H42" s="1">
        <v>60</v>
      </c>
      <c r="I42" s="1" t="s">
        <v>40</v>
      </c>
      <c r="J42" s="1">
        <v>178.9</v>
      </c>
      <c r="K42" s="1">
        <f t="shared" si="25"/>
        <v>4.1349999999999909</v>
      </c>
      <c r="L42" s="1">
        <f t="shared" si="2"/>
        <v>183.035</v>
      </c>
      <c r="M42" s="1"/>
      <c r="N42" s="1">
        <v>100</v>
      </c>
      <c r="O42" s="1">
        <v>70</v>
      </c>
      <c r="P42" s="1">
        <f t="shared" si="3"/>
        <v>36.606999999999999</v>
      </c>
      <c r="Q42" s="5">
        <f>16*P42-O42-N42-F42</f>
        <v>212.41499999999999</v>
      </c>
      <c r="R42" s="5">
        <f t="shared" si="26"/>
        <v>212</v>
      </c>
      <c r="S42" s="5">
        <f t="shared" si="27"/>
        <v>212</v>
      </c>
      <c r="T42" s="5"/>
      <c r="U42" s="5"/>
      <c r="V42" s="1"/>
      <c r="W42" s="1">
        <f t="shared" si="28"/>
        <v>15.988663370393642</v>
      </c>
      <c r="X42" s="1">
        <f t="shared" si="7"/>
        <v>10.197421258229301</v>
      </c>
      <c r="Y42" s="1">
        <v>31.006599999999999</v>
      </c>
      <c r="Z42" s="1">
        <v>32.052399999999999</v>
      </c>
      <c r="AA42" s="1">
        <v>37.472000000000001</v>
      </c>
      <c r="AB42" s="1">
        <v>32.946800000000003</v>
      </c>
      <c r="AC42" s="1">
        <v>22.488</v>
      </c>
      <c r="AD42" s="1"/>
      <c r="AE42" s="1">
        <f t="shared" si="8"/>
        <v>212</v>
      </c>
      <c r="AF42" s="1">
        <f t="shared" si="9"/>
        <v>0</v>
      </c>
      <c r="AG42" s="1">
        <f t="shared" si="10"/>
        <v>-36.606999999999999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137</v>
      </c>
      <c r="D43" s="1">
        <v>80</v>
      </c>
      <c r="E43" s="1">
        <v>90</v>
      </c>
      <c r="F43" s="1">
        <v>103</v>
      </c>
      <c r="G43" s="6">
        <v>0.09</v>
      </c>
      <c r="H43" s="1">
        <v>45</v>
      </c>
      <c r="I43" s="1" t="s">
        <v>33</v>
      </c>
      <c r="J43" s="1">
        <v>99</v>
      </c>
      <c r="K43" s="1">
        <f t="shared" si="25"/>
        <v>-9</v>
      </c>
      <c r="L43" s="1">
        <f t="shared" si="2"/>
        <v>90</v>
      </c>
      <c r="M43" s="1"/>
      <c r="N43" s="1">
        <v>50</v>
      </c>
      <c r="O43" s="1"/>
      <c r="P43" s="1">
        <f t="shared" si="3"/>
        <v>18</v>
      </c>
      <c r="Q43" s="5">
        <f t="shared" ref="Q43" si="29">13*P43-O43-N43-F43</f>
        <v>81</v>
      </c>
      <c r="R43" s="5">
        <v>100</v>
      </c>
      <c r="S43" s="5">
        <f t="shared" si="27"/>
        <v>100</v>
      </c>
      <c r="T43" s="5"/>
      <c r="U43" s="5">
        <v>100</v>
      </c>
      <c r="V43" s="1"/>
      <c r="W43" s="1">
        <f t="shared" si="28"/>
        <v>14.055555555555555</v>
      </c>
      <c r="X43" s="1">
        <f t="shared" si="7"/>
        <v>8.5</v>
      </c>
      <c r="Y43" s="1">
        <v>5.4</v>
      </c>
      <c r="Z43" s="1">
        <v>0</v>
      </c>
      <c r="AA43" s="1">
        <v>0</v>
      </c>
      <c r="AB43" s="1">
        <v>18.399999999999999</v>
      </c>
      <c r="AC43" s="1">
        <v>29.2</v>
      </c>
      <c r="AD43" s="1"/>
      <c r="AE43" s="1">
        <f t="shared" si="8"/>
        <v>9</v>
      </c>
      <c r="AF43" s="1">
        <f t="shared" si="9"/>
        <v>0</v>
      </c>
      <c r="AG43" s="1">
        <f t="shared" si="10"/>
        <v>36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77</v>
      </c>
      <c r="B44" s="13" t="s">
        <v>32</v>
      </c>
      <c r="C44" s="13"/>
      <c r="D44" s="13">
        <v>558</v>
      </c>
      <c r="E44" s="13">
        <v>117</v>
      </c>
      <c r="F44" s="13">
        <v>418</v>
      </c>
      <c r="G44" s="14">
        <v>0</v>
      </c>
      <c r="H44" s="13">
        <v>45</v>
      </c>
      <c r="I44" s="13" t="s">
        <v>55</v>
      </c>
      <c r="J44" s="13">
        <v>137</v>
      </c>
      <c r="K44" s="13">
        <f t="shared" si="25"/>
        <v>-20</v>
      </c>
      <c r="L44" s="13">
        <f t="shared" si="2"/>
        <v>117</v>
      </c>
      <c r="M44" s="13"/>
      <c r="N44" s="13"/>
      <c r="O44" s="13"/>
      <c r="P44" s="13">
        <f t="shared" si="3"/>
        <v>23.4</v>
      </c>
      <c r="Q44" s="15"/>
      <c r="R44" s="15"/>
      <c r="S44" s="15"/>
      <c r="T44" s="15"/>
      <c r="U44" s="15"/>
      <c r="V44" s="13"/>
      <c r="W44" s="13">
        <f t="shared" si="12"/>
        <v>17.863247863247864</v>
      </c>
      <c r="X44" s="13">
        <f t="shared" si="7"/>
        <v>17.863247863247864</v>
      </c>
      <c r="Y44" s="13">
        <v>-1.6</v>
      </c>
      <c r="Z44" s="13">
        <v>95</v>
      </c>
      <c r="AA44" s="13">
        <v>95.6</v>
      </c>
      <c r="AB44" s="13">
        <v>74</v>
      </c>
      <c r="AC44" s="13">
        <v>81.599999999999994</v>
      </c>
      <c r="AD44" s="13" t="s">
        <v>78</v>
      </c>
      <c r="AE44" s="13">
        <f t="shared" si="8"/>
        <v>0</v>
      </c>
      <c r="AF44" s="13">
        <f t="shared" si="9"/>
        <v>0</v>
      </c>
      <c r="AG44" s="1">
        <f t="shared" si="10"/>
        <v>-67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32</v>
      </c>
      <c r="C45" s="1">
        <v>505</v>
      </c>
      <c r="D45" s="1">
        <v>144</v>
      </c>
      <c r="E45" s="1">
        <v>363</v>
      </c>
      <c r="F45" s="1">
        <v>197</v>
      </c>
      <c r="G45" s="6">
        <v>0.27</v>
      </c>
      <c r="H45" s="1">
        <v>45</v>
      </c>
      <c r="I45" s="1" t="s">
        <v>33</v>
      </c>
      <c r="J45" s="1">
        <v>371</v>
      </c>
      <c r="K45" s="1">
        <f t="shared" si="25"/>
        <v>-8</v>
      </c>
      <c r="L45" s="1">
        <f t="shared" si="2"/>
        <v>363</v>
      </c>
      <c r="M45" s="1"/>
      <c r="N45" s="1">
        <v>50</v>
      </c>
      <c r="O45" s="1">
        <v>50</v>
      </c>
      <c r="P45" s="1">
        <f t="shared" si="3"/>
        <v>72.599999999999994</v>
      </c>
      <c r="Q45" s="5">
        <f t="shared" ref="Q45" si="30">13*P45-O45-N45-F45</f>
        <v>646.79999999999995</v>
      </c>
      <c r="R45" s="5">
        <f t="shared" ref="R45:R46" si="31">ROUND(Q45,0)</f>
        <v>647</v>
      </c>
      <c r="S45" s="5">
        <f t="shared" ref="S45:S46" si="32">R45-T45</f>
        <v>347</v>
      </c>
      <c r="T45" s="5">
        <v>300</v>
      </c>
      <c r="U45" s="5"/>
      <c r="V45" s="1"/>
      <c r="W45" s="1">
        <f t="shared" ref="W45:W46" si="33">(F45+N45+O45+R45)/P45</f>
        <v>13.002754820936641</v>
      </c>
      <c r="X45" s="1">
        <f t="shared" si="7"/>
        <v>4.0909090909090908</v>
      </c>
      <c r="Y45" s="1">
        <v>20.2</v>
      </c>
      <c r="Z45" s="1">
        <v>26.8</v>
      </c>
      <c r="AA45" s="1">
        <v>64.2</v>
      </c>
      <c r="AB45" s="1">
        <v>45.8</v>
      </c>
      <c r="AC45" s="1">
        <v>39.4</v>
      </c>
      <c r="AD45" s="1"/>
      <c r="AE45" s="1">
        <f t="shared" si="8"/>
        <v>93.690000000000012</v>
      </c>
      <c r="AF45" s="1">
        <f t="shared" si="9"/>
        <v>81</v>
      </c>
      <c r="AG45" s="1">
        <f t="shared" si="10"/>
        <v>145.20000000000005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1" t="s">
        <v>80</v>
      </c>
      <c r="B46" s="1" t="s">
        <v>35</v>
      </c>
      <c r="C46" s="1">
        <v>1021.4109999999999</v>
      </c>
      <c r="D46" s="1">
        <v>697.83699999999999</v>
      </c>
      <c r="E46" s="1">
        <v>495.84800000000001</v>
      </c>
      <c r="F46" s="1">
        <v>1100.5450000000001</v>
      </c>
      <c r="G46" s="6">
        <v>1</v>
      </c>
      <c r="H46" s="1">
        <v>45</v>
      </c>
      <c r="I46" s="1" t="s">
        <v>37</v>
      </c>
      <c r="J46" s="1">
        <v>470.46300000000002</v>
      </c>
      <c r="K46" s="1">
        <f t="shared" si="25"/>
        <v>25.384999999999991</v>
      </c>
      <c r="L46" s="1">
        <f t="shared" si="2"/>
        <v>395.88499999999999</v>
      </c>
      <c r="M46" s="1">
        <v>99.962999999999994</v>
      </c>
      <c r="N46" s="1">
        <v>0</v>
      </c>
      <c r="O46" s="1"/>
      <c r="P46" s="1">
        <f t="shared" si="3"/>
        <v>79.176999999999992</v>
      </c>
      <c r="Q46" s="5">
        <f>16*P46-O46-N46-F46</f>
        <v>166.28699999999981</v>
      </c>
      <c r="R46" s="5">
        <f t="shared" si="31"/>
        <v>166</v>
      </c>
      <c r="S46" s="5">
        <f t="shared" si="32"/>
        <v>166</v>
      </c>
      <c r="T46" s="5"/>
      <c r="U46" s="5"/>
      <c r="V46" s="1"/>
      <c r="W46" s="1">
        <f t="shared" si="33"/>
        <v>15.996375209972596</v>
      </c>
      <c r="X46" s="1">
        <f t="shared" si="7"/>
        <v>13.899806762064744</v>
      </c>
      <c r="Y46" s="1">
        <v>63.089200000000012</v>
      </c>
      <c r="Z46" s="1">
        <v>45.077199999999998</v>
      </c>
      <c r="AA46" s="1">
        <v>40.011399999999988</v>
      </c>
      <c r="AB46" s="1">
        <v>33.550400000000003</v>
      </c>
      <c r="AC46" s="1">
        <v>29.411000000000001</v>
      </c>
      <c r="AD46" s="1"/>
      <c r="AE46" s="1">
        <f t="shared" si="8"/>
        <v>166</v>
      </c>
      <c r="AF46" s="1">
        <f t="shared" si="9"/>
        <v>0</v>
      </c>
      <c r="AG46" s="1">
        <f t="shared" si="10"/>
        <v>220.71200000000022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81</v>
      </c>
      <c r="B47" s="13" t="s">
        <v>35</v>
      </c>
      <c r="C47" s="13"/>
      <c r="D47" s="13"/>
      <c r="E47" s="13"/>
      <c r="F47" s="13"/>
      <c r="G47" s="14">
        <v>0</v>
      </c>
      <c r="H47" s="13">
        <v>45</v>
      </c>
      <c r="I47" s="13" t="s">
        <v>55</v>
      </c>
      <c r="J47" s="13"/>
      <c r="K47" s="13">
        <f t="shared" si="25"/>
        <v>0</v>
      </c>
      <c r="L47" s="13">
        <f t="shared" si="2"/>
        <v>0</v>
      </c>
      <c r="M47" s="13"/>
      <c r="N47" s="13"/>
      <c r="O47" s="13"/>
      <c r="P47" s="13">
        <f t="shared" si="3"/>
        <v>0</v>
      </c>
      <c r="Q47" s="15"/>
      <c r="R47" s="15"/>
      <c r="S47" s="15"/>
      <c r="T47" s="15"/>
      <c r="U47" s="15"/>
      <c r="V47" s="13"/>
      <c r="W47" s="13" t="e">
        <f t="shared" si="12"/>
        <v>#DIV/0!</v>
      </c>
      <c r="X47" s="13" t="e">
        <f t="shared" si="7"/>
        <v>#DIV/0!</v>
      </c>
      <c r="Y47" s="13">
        <v>22.29</v>
      </c>
      <c r="Z47" s="13">
        <v>37.276000000000003</v>
      </c>
      <c r="AA47" s="13">
        <v>39.014800000000001</v>
      </c>
      <c r="AB47" s="13">
        <v>32.22</v>
      </c>
      <c r="AC47" s="13">
        <v>37.953600000000002</v>
      </c>
      <c r="AD47" s="13" t="s">
        <v>82</v>
      </c>
      <c r="AE47" s="13">
        <f t="shared" si="8"/>
        <v>0</v>
      </c>
      <c r="AF47" s="13">
        <f t="shared" si="9"/>
        <v>0</v>
      </c>
      <c r="AG47" s="1">
        <f t="shared" si="10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83</v>
      </c>
      <c r="B48" s="10" t="s">
        <v>32</v>
      </c>
      <c r="C48" s="10">
        <v>920</v>
      </c>
      <c r="D48" s="10"/>
      <c r="E48" s="10">
        <v>163</v>
      </c>
      <c r="F48" s="10">
        <v>748</v>
      </c>
      <c r="G48" s="18">
        <v>0</v>
      </c>
      <c r="H48" s="10">
        <v>60</v>
      </c>
      <c r="I48" s="10" t="s">
        <v>55</v>
      </c>
      <c r="J48" s="13">
        <v>160</v>
      </c>
      <c r="K48" s="13">
        <f t="shared" si="25"/>
        <v>3</v>
      </c>
      <c r="L48" s="13">
        <f t="shared" si="2"/>
        <v>163</v>
      </c>
      <c r="M48" s="13"/>
      <c r="N48" s="13"/>
      <c r="O48" s="13"/>
      <c r="P48" s="13">
        <f t="shared" si="3"/>
        <v>32.6</v>
      </c>
      <c r="Q48" s="15"/>
      <c r="R48" s="15"/>
      <c r="S48" s="15"/>
      <c r="T48" s="15"/>
      <c r="U48" s="15"/>
      <c r="V48" s="13"/>
      <c r="W48" s="13">
        <f t="shared" si="12"/>
        <v>22.94478527607362</v>
      </c>
      <c r="X48" s="13">
        <f t="shared" si="7"/>
        <v>22.94478527607362</v>
      </c>
      <c r="Y48" s="13">
        <v>10.6</v>
      </c>
      <c r="Z48" s="13">
        <v>7.2</v>
      </c>
      <c r="AA48" s="13">
        <v>0</v>
      </c>
      <c r="AB48" s="13">
        <v>3.0000000000000001E-3</v>
      </c>
      <c r="AC48" s="13">
        <v>0</v>
      </c>
      <c r="AD48" s="10" t="s">
        <v>47</v>
      </c>
      <c r="AE48" s="13">
        <f t="shared" si="8"/>
        <v>0</v>
      </c>
      <c r="AF48" s="13">
        <f t="shared" si="9"/>
        <v>0</v>
      </c>
      <c r="AG48" s="1">
        <f t="shared" si="10"/>
        <v>-259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32</v>
      </c>
      <c r="C49" s="1">
        <v>472</v>
      </c>
      <c r="D49" s="1">
        <v>408</v>
      </c>
      <c r="E49" s="1">
        <v>431</v>
      </c>
      <c r="F49" s="1">
        <v>359</v>
      </c>
      <c r="G49" s="6">
        <v>0.4</v>
      </c>
      <c r="H49" s="1">
        <v>60</v>
      </c>
      <c r="I49" s="1" t="s">
        <v>40</v>
      </c>
      <c r="J49" s="1">
        <v>425</v>
      </c>
      <c r="K49" s="1">
        <f t="shared" si="25"/>
        <v>6</v>
      </c>
      <c r="L49" s="1">
        <f t="shared" si="2"/>
        <v>375</v>
      </c>
      <c r="M49" s="1">
        <v>56</v>
      </c>
      <c r="N49" s="1">
        <v>357</v>
      </c>
      <c r="O49" s="1">
        <v>200</v>
      </c>
      <c r="P49" s="1">
        <f t="shared" si="3"/>
        <v>75</v>
      </c>
      <c r="Q49" s="5">
        <f>16*P49-O49-N49-F49</f>
        <v>284</v>
      </c>
      <c r="R49" s="5">
        <f>ROUND(Q49,0)</f>
        <v>284</v>
      </c>
      <c r="S49" s="5">
        <f>R49-T49</f>
        <v>284</v>
      </c>
      <c r="T49" s="5"/>
      <c r="U49" s="5"/>
      <c r="V49" s="1"/>
      <c r="W49" s="1">
        <f>(F49+N49+O49+R49)/P49</f>
        <v>16</v>
      </c>
      <c r="X49" s="1">
        <f t="shared" si="7"/>
        <v>12.213333333333333</v>
      </c>
      <c r="Y49" s="1">
        <v>80.8</v>
      </c>
      <c r="Z49" s="1">
        <v>65</v>
      </c>
      <c r="AA49" s="1">
        <v>76</v>
      </c>
      <c r="AB49" s="1">
        <v>77.2</v>
      </c>
      <c r="AC49" s="1">
        <v>61</v>
      </c>
      <c r="AD49" s="1"/>
      <c r="AE49" s="1">
        <f t="shared" si="8"/>
        <v>113.60000000000001</v>
      </c>
      <c r="AF49" s="1">
        <f t="shared" si="9"/>
        <v>0</v>
      </c>
      <c r="AG49" s="1">
        <f t="shared" si="10"/>
        <v>93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85</v>
      </c>
      <c r="B50" s="10" t="s">
        <v>32</v>
      </c>
      <c r="C50" s="10">
        <v>925</v>
      </c>
      <c r="D50" s="10"/>
      <c r="E50" s="10">
        <v>158</v>
      </c>
      <c r="F50" s="10">
        <v>755</v>
      </c>
      <c r="G50" s="18">
        <v>0</v>
      </c>
      <c r="H50" s="10">
        <v>60</v>
      </c>
      <c r="I50" s="10" t="s">
        <v>55</v>
      </c>
      <c r="J50" s="13">
        <v>160</v>
      </c>
      <c r="K50" s="13">
        <f t="shared" si="25"/>
        <v>-2</v>
      </c>
      <c r="L50" s="13">
        <f t="shared" si="2"/>
        <v>158</v>
      </c>
      <c r="M50" s="13"/>
      <c r="N50" s="13"/>
      <c r="O50" s="13"/>
      <c r="P50" s="13">
        <f t="shared" si="3"/>
        <v>31.6</v>
      </c>
      <c r="Q50" s="15"/>
      <c r="R50" s="15"/>
      <c r="S50" s="15"/>
      <c r="T50" s="15"/>
      <c r="U50" s="15"/>
      <c r="V50" s="13"/>
      <c r="W50" s="13">
        <f t="shared" si="12"/>
        <v>23.89240506329114</v>
      </c>
      <c r="X50" s="13">
        <f t="shared" si="7"/>
        <v>23.89240506329114</v>
      </c>
      <c r="Y50" s="13">
        <v>10.199999999999999</v>
      </c>
      <c r="Z50" s="13">
        <v>7.2</v>
      </c>
      <c r="AA50" s="13">
        <v>0</v>
      </c>
      <c r="AB50" s="13">
        <v>3.0000000000000001E-3</v>
      </c>
      <c r="AC50" s="13">
        <v>0</v>
      </c>
      <c r="AD50" s="10" t="s">
        <v>47</v>
      </c>
      <c r="AE50" s="13">
        <f t="shared" si="8"/>
        <v>0</v>
      </c>
      <c r="AF50" s="13">
        <f t="shared" si="9"/>
        <v>0</v>
      </c>
      <c r="AG50" s="1">
        <f t="shared" si="10"/>
        <v>-281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32</v>
      </c>
      <c r="C51" s="1">
        <v>528</v>
      </c>
      <c r="D51" s="1">
        <v>144</v>
      </c>
      <c r="E51" s="1">
        <v>301</v>
      </c>
      <c r="F51" s="1">
        <v>312</v>
      </c>
      <c r="G51" s="6">
        <v>0.4</v>
      </c>
      <c r="H51" s="1">
        <v>60</v>
      </c>
      <c r="I51" s="1" t="s">
        <v>40</v>
      </c>
      <c r="J51" s="1">
        <v>299</v>
      </c>
      <c r="K51" s="1">
        <f t="shared" si="25"/>
        <v>2</v>
      </c>
      <c r="L51" s="1">
        <f t="shared" si="2"/>
        <v>301</v>
      </c>
      <c r="M51" s="1"/>
      <c r="N51" s="1">
        <v>250</v>
      </c>
      <c r="O51" s="1">
        <v>200</v>
      </c>
      <c r="P51" s="1">
        <f t="shared" si="3"/>
        <v>60.2</v>
      </c>
      <c r="Q51" s="5">
        <f>16*P51-O51-N51-F51</f>
        <v>201.20000000000005</v>
      </c>
      <c r="R51" s="5">
        <f>ROUND(Q51,0)</f>
        <v>201</v>
      </c>
      <c r="S51" s="5">
        <f>R51-T51</f>
        <v>201</v>
      </c>
      <c r="T51" s="5"/>
      <c r="U51" s="5"/>
      <c r="V51" s="1"/>
      <c r="W51" s="1">
        <f>(F51+N51+O51+R51)/P51</f>
        <v>15.996677740863786</v>
      </c>
      <c r="X51" s="1">
        <f t="shared" si="7"/>
        <v>12.657807308970099</v>
      </c>
      <c r="Y51" s="1">
        <v>61</v>
      </c>
      <c r="Z51" s="1">
        <v>44.8</v>
      </c>
      <c r="AA51" s="1">
        <v>66.8</v>
      </c>
      <c r="AB51" s="1">
        <v>57.2</v>
      </c>
      <c r="AC51" s="1">
        <v>43.4</v>
      </c>
      <c r="AD51" s="1"/>
      <c r="AE51" s="1">
        <f t="shared" si="8"/>
        <v>80.400000000000006</v>
      </c>
      <c r="AF51" s="1">
        <f t="shared" si="9"/>
        <v>0</v>
      </c>
      <c r="AG51" s="1">
        <f t="shared" si="10"/>
        <v>-60.200000000000045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3" t="s">
        <v>87</v>
      </c>
      <c r="B52" s="13" t="s">
        <v>32</v>
      </c>
      <c r="C52" s="13"/>
      <c r="D52" s="13"/>
      <c r="E52" s="13"/>
      <c r="F52" s="13"/>
      <c r="G52" s="14">
        <v>0</v>
      </c>
      <c r="H52" s="13" t="e">
        <v>#N/A</v>
      </c>
      <c r="I52" s="13" t="s">
        <v>55</v>
      </c>
      <c r="J52" s="13"/>
      <c r="K52" s="13">
        <f t="shared" si="25"/>
        <v>0</v>
      </c>
      <c r="L52" s="13">
        <f t="shared" si="2"/>
        <v>0</v>
      </c>
      <c r="M52" s="13"/>
      <c r="N52" s="13"/>
      <c r="O52" s="13"/>
      <c r="P52" s="13">
        <f t="shared" si="3"/>
        <v>0</v>
      </c>
      <c r="Q52" s="15"/>
      <c r="R52" s="15"/>
      <c r="S52" s="15"/>
      <c r="T52" s="15"/>
      <c r="U52" s="15"/>
      <c r="V52" s="13"/>
      <c r="W52" s="13" t="e">
        <f t="shared" si="12"/>
        <v>#DIV/0!</v>
      </c>
      <c r="X52" s="13" t="e">
        <f t="shared" si="7"/>
        <v>#DIV/0!</v>
      </c>
      <c r="Y52" s="13">
        <v>0.6</v>
      </c>
      <c r="Z52" s="13">
        <v>0</v>
      </c>
      <c r="AA52" s="13">
        <v>0</v>
      </c>
      <c r="AB52" s="13">
        <v>0</v>
      </c>
      <c r="AC52" s="13">
        <v>0</v>
      </c>
      <c r="AD52" s="13"/>
      <c r="AE52" s="13">
        <f t="shared" si="8"/>
        <v>0</v>
      </c>
      <c r="AF52" s="13">
        <f t="shared" si="9"/>
        <v>0</v>
      </c>
      <c r="AG52" s="1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32</v>
      </c>
      <c r="C53" s="1">
        <v>271</v>
      </c>
      <c r="D53" s="1">
        <v>400</v>
      </c>
      <c r="E53" s="1">
        <v>234</v>
      </c>
      <c r="F53" s="1">
        <v>365</v>
      </c>
      <c r="G53" s="6">
        <v>0.4</v>
      </c>
      <c r="H53" s="1">
        <v>60</v>
      </c>
      <c r="I53" s="1" t="s">
        <v>33</v>
      </c>
      <c r="J53" s="1">
        <v>291</v>
      </c>
      <c r="K53" s="1">
        <f t="shared" si="25"/>
        <v>-57</v>
      </c>
      <c r="L53" s="1">
        <f t="shared" si="2"/>
        <v>234</v>
      </c>
      <c r="M53" s="1"/>
      <c r="N53" s="1">
        <v>334</v>
      </c>
      <c r="O53" s="1">
        <v>200</v>
      </c>
      <c r="P53" s="1">
        <f t="shared" si="3"/>
        <v>46.8</v>
      </c>
      <c r="Q53" s="5">
        <v>100</v>
      </c>
      <c r="R53" s="5">
        <f t="shared" ref="R53:R61" si="34">ROUND(Q53,0)</f>
        <v>100</v>
      </c>
      <c r="S53" s="5">
        <f t="shared" ref="S53:S61" si="35">R53-T53</f>
        <v>100</v>
      </c>
      <c r="T53" s="5"/>
      <c r="U53" s="5"/>
      <c r="V53" s="1"/>
      <c r="W53" s="1">
        <f t="shared" ref="W53:W61" si="36">(F53+N53+O53+R53)/P53</f>
        <v>21.346153846153847</v>
      </c>
      <c r="X53" s="1">
        <f t="shared" si="7"/>
        <v>19.20940170940171</v>
      </c>
      <c r="Y53" s="1">
        <v>87.2</v>
      </c>
      <c r="Z53" s="1">
        <v>54.6</v>
      </c>
      <c r="AA53" s="1">
        <v>57</v>
      </c>
      <c r="AB53" s="1">
        <v>77.400000000000006</v>
      </c>
      <c r="AC53" s="1">
        <v>64.599999999999994</v>
      </c>
      <c r="AD53" s="1"/>
      <c r="AE53" s="1">
        <f t="shared" si="8"/>
        <v>40</v>
      </c>
      <c r="AF53" s="1">
        <f t="shared" si="9"/>
        <v>0</v>
      </c>
      <c r="AG53" s="1">
        <f t="shared" si="10"/>
        <v>-297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32</v>
      </c>
      <c r="C54" s="1">
        <v>50</v>
      </c>
      <c r="D54" s="1">
        <v>80</v>
      </c>
      <c r="E54" s="1">
        <v>65</v>
      </c>
      <c r="F54" s="1">
        <v>15</v>
      </c>
      <c r="G54" s="6">
        <v>0.1</v>
      </c>
      <c r="H54" s="1">
        <v>45</v>
      </c>
      <c r="I54" s="1" t="s">
        <v>33</v>
      </c>
      <c r="J54" s="1">
        <v>80</v>
      </c>
      <c r="K54" s="1">
        <f t="shared" si="25"/>
        <v>-15</v>
      </c>
      <c r="L54" s="1">
        <f t="shared" si="2"/>
        <v>65</v>
      </c>
      <c r="M54" s="1"/>
      <c r="N54" s="1">
        <v>214</v>
      </c>
      <c r="O54" s="1">
        <v>100</v>
      </c>
      <c r="P54" s="1">
        <f t="shared" si="3"/>
        <v>13</v>
      </c>
      <c r="Q54" s="5">
        <v>100</v>
      </c>
      <c r="R54" s="5">
        <f t="shared" si="34"/>
        <v>100</v>
      </c>
      <c r="S54" s="5">
        <f t="shared" si="35"/>
        <v>100</v>
      </c>
      <c r="T54" s="5"/>
      <c r="U54" s="5"/>
      <c r="V54" s="1"/>
      <c r="W54" s="1">
        <f t="shared" si="36"/>
        <v>33</v>
      </c>
      <c r="X54" s="1">
        <f t="shared" si="7"/>
        <v>25.307692307692307</v>
      </c>
      <c r="Y54" s="1">
        <v>35.799999999999997</v>
      </c>
      <c r="Z54" s="1">
        <v>0</v>
      </c>
      <c r="AA54" s="1">
        <v>0.2</v>
      </c>
      <c r="AB54" s="1">
        <v>11.4</v>
      </c>
      <c r="AC54" s="1">
        <v>0</v>
      </c>
      <c r="AD54" s="1"/>
      <c r="AE54" s="1">
        <f t="shared" si="8"/>
        <v>10</v>
      </c>
      <c r="AF54" s="1">
        <f t="shared" si="9"/>
        <v>0</v>
      </c>
      <c r="AG54" s="1">
        <f t="shared" si="10"/>
        <v>-234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32</v>
      </c>
      <c r="C55" s="1">
        <v>37</v>
      </c>
      <c r="D55" s="1"/>
      <c r="E55" s="1">
        <v>32</v>
      </c>
      <c r="F55" s="1"/>
      <c r="G55" s="6">
        <v>0.1</v>
      </c>
      <c r="H55" s="1">
        <v>60</v>
      </c>
      <c r="I55" s="1" t="s">
        <v>33</v>
      </c>
      <c r="J55" s="1">
        <v>86</v>
      </c>
      <c r="K55" s="1">
        <f t="shared" si="25"/>
        <v>-54</v>
      </c>
      <c r="L55" s="1">
        <f t="shared" si="2"/>
        <v>32</v>
      </c>
      <c r="M55" s="1"/>
      <c r="N55" s="1">
        <v>53</v>
      </c>
      <c r="O55" s="1">
        <v>50</v>
      </c>
      <c r="P55" s="1">
        <f t="shared" si="3"/>
        <v>6.4</v>
      </c>
      <c r="Q55" s="5">
        <v>80</v>
      </c>
      <c r="R55" s="5">
        <f t="shared" si="34"/>
        <v>80</v>
      </c>
      <c r="S55" s="5">
        <f t="shared" si="35"/>
        <v>80</v>
      </c>
      <c r="T55" s="5"/>
      <c r="U55" s="5"/>
      <c r="V55" s="1"/>
      <c r="W55" s="1">
        <f t="shared" si="36"/>
        <v>28.59375</v>
      </c>
      <c r="X55" s="1">
        <f t="shared" si="7"/>
        <v>16.09375</v>
      </c>
      <c r="Y55" s="1">
        <v>15</v>
      </c>
      <c r="Z55" s="1">
        <v>12</v>
      </c>
      <c r="AA55" s="1">
        <v>12</v>
      </c>
      <c r="AB55" s="1">
        <v>13.2</v>
      </c>
      <c r="AC55" s="1">
        <v>0</v>
      </c>
      <c r="AD55" s="1"/>
      <c r="AE55" s="1">
        <f t="shared" si="8"/>
        <v>8</v>
      </c>
      <c r="AF55" s="1">
        <f t="shared" si="9"/>
        <v>0</v>
      </c>
      <c r="AG55" s="1">
        <f t="shared" si="10"/>
        <v>-87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32</v>
      </c>
      <c r="C56" s="1">
        <v>22</v>
      </c>
      <c r="D56" s="1">
        <v>50</v>
      </c>
      <c r="E56" s="1">
        <v>23</v>
      </c>
      <c r="F56" s="1">
        <v>27</v>
      </c>
      <c r="G56" s="6">
        <v>0.1</v>
      </c>
      <c r="H56" s="1">
        <v>60</v>
      </c>
      <c r="I56" s="1" t="s">
        <v>33</v>
      </c>
      <c r="J56" s="1">
        <v>28</v>
      </c>
      <c r="K56" s="1">
        <f t="shared" si="25"/>
        <v>-5</v>
      </c>
      <c r="L56" s="1">
        <f t="shared" si="2"/>
        <v>23</v>
      </c>
      <c r="M56" s="1"/>
      <c r="N56" s="1">
        <v>60</v>
      </c>
      <c r="O56" s="1">
        <v>50</v>
      </c>
      <c r="P56" s="1">
        <f t="shared" si="3"/>
        <v>4.5999999999999996</v>
      </c>
      <c r="Q56" s="5">
        <v>20</v>
      </c>
      <c r="R56" s="5">
        <f t="shared" si="34"/>
        <v>20</v>
      </c>
      <c r="S56" s="5">
        <f t="shared" si="35"/>
        <v>20</v>
      </c>
      <c r="T56" s="5"/>
      <c r="U56" s="5"/>
      <c r="V56" s="1"/>
      <c r="W56" s="1">
        <f t="shared" si="36"/>
        <v>34.130434782608695</v>
      </c>
      <c r="X56" s="1">
        <f t="shared" si="7"/>
        <v>29.782608695652176</v>
      </c>
      <c r="Y56" s="1">
        <v>10</v>
      </c>
      <c r="Z56" s="1">
        <v>0</v>
      </c>
      <c r="AA56" s="1">
        <v>0</v>
      </c>
      <c r="AB56" s="1">
        <v>0</v>
      </c>
      <c r="AC56" s="1">
        <v>0</v>
      </c>
      <c r="AD56" s="1"/>
      <c r="AE56" s="1">
        <f t="shared" si="8"/>
        <v>2</v>
      </c>
      <c r="AF56" s="1">
        <f t="shared" si="9"/>
        <v>0</v>
      </c>
      <c r="AG56" s="1">
        <f t="shared" si="10"/>
        <v>-88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32</v>
      </c>
      <c r="C57" s="1">
        <v>18</v>
      </c>
      <c r="D57" s="1">
        <v>80</v>
      </c>
      <c r="E57" s="1">
        <v>66</v>
      </c>
      <c r="F57" s="1">
        <v>12</v>
      </c>
      <c r="G57" s="6">
        <v>0.4</v>
      </c>
      <c r="H57" s="1">
        <v>45</v>
      </c>
      <c r="I57" s="1" t="s">
        <v>33</v>
      </c>
      <c r="J57" s="1">
        <v>68</v>
      </c>
      <c r="K57" s="1">
        <f t="shared" si="25"/>
        <v>-2</v>
      </c>
      <c r="L57" s="1">
        <f t="shared" si="2"/>
        <v>66</v>
      </c>
      <c r="M57" s="1"/>
      <c r="N57" s="1">
        <v>220</v>
      </c>
      <c r="O57" s="1">
        <v>100</v>
      </c>
      <c r="P57" s="1">
        <f t="shared" si="3"/>
        <v>13.2</v>
      </c>
      <c r="Q57" s="5"/>
      <c r="R57" s="5">
        <f t="shared" si="34"/>
        <v>0</v>
      </c>
      <c r="S57" s="5">
        <f t="shared" si="35"/>
        <v>0</v>
      </c>
      <c r="T57" s="5"/>
      <c r="U57" s="5"/>
      <c r="V57" s="1"/>
      <c r="W57" s="1">
        <f t="shared" si="36"/>
        <v>25.151515151515152</v>
      </c>
      <c r="X57" s="1">
        <f t="shared" si="7"/>
        <v>25.151515151515152</v>
      </c>
      <c r="Y57" s="1">
        <v>24.2</v>
      </c>
      <c r="Z57" s="1">
        <v>0</v>
      </c>
      <c r="AA57" s="1">
        <v>0</v>
      </c>
      <c r="AB57" s="1">
        <v>0</v>
      </c>
      <c r="AC57" s="1">
        <v>0</v>
      </c>
      <c r="AD57" s="1"/>
      <c r="AE57" s="1">
        <f t="shared" si="8"/>
        <v>0</v>
      </c>
      <c r="AF57" s="1">
        <f t="shared" si="9"/>
        <v>0</v>
      </c>
      <c r="AG57" s="1">
        <f t="shared" si="10"/>
        <v>-134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35</v>
      </c>
      <c r="C58" s="1">
        <v>229</v>
      </c>
      <c r="D58" s="1">
        <v>251.09899999999999</v>
      </c>
      <c r="E58" s="1">
        <v>244.53100000000001</v>
      </c>
      <c r="F58" s="1">
        <v>190.67699999999999</v>
      </c>
      <c r="G58" s="6">
        <v>1</v>
      </c>
      <c r="H58" s="1">
        <v>60</v>
      </c>
      <c r="I58" s="1" t="s">
        <v>40</v>
      </c>
      <c r="J58" s="1">
        <v>243.6</v>
      </c>
      <c r="K58" s="1">
        <f t="shared" si="25"/>
        <v>0.9310000000000116</v>
      </c>
      <c r="L58" s="1">
        <f t="shared" si="2"/>
        <v>244.53100000000001</v>
      </c>
      <c r="M58" s="1"/>
      <c r="N58" s="1">
        <v>202</v>
      </c>
      <c r="O58" s="1">
        <v>150</v>
      </c>
      <c r="P58" s="1">
        <f t="shared" si="3"/>
        <v>48.906199999999998</v>
      </c>
      <c r="Q58" s="5">
        <f>16*P58-O58-N58-F58</f>
        <v>239.82219999999998</v>
      </c>
      <c r="R58" s="5">
        <f t="shared" si="34"/>
        <v>240</v>
      </c>
      <c r="S58" s="5">
        <f t="shared" si="35"/>
        <v>240</v>
      </c>
      <c r="T58" s="5"/>
      <c r="U58" s="5"/>
      <c r="V58" s="1"/>
      <c r="W58" s="1">
        <f t="shared" si="36"/>
        <v>16.003635530873389</v>
      </c>
      <c r="X58" s="1">
        <f t="shared" si="7"/>
        <v>11.096282270959511</v>
      </c>
      <c r="Y58" s="1">
        <v>49.109200000000001</v>
      </c>
      <c r="Z58" s="1">
        <v>45.093400000000003</v>
      </c>
      <c r="AA58" s="1">
        <v>41.5976</v>
      </c>
      <c r="AB58" s="1">
        <v>40.345599999999997</v>
      </c>
      <c r="AC58" s="1">
        <v>48.539400000000001</v>
      </c>
      <c r="AD58" s="1"/>
      <c r="AE58" s="1">
        <f t="shared" si="8"/>
        <v>240</v>
      </c>
      <c r="AF58" s="1">
        <f t="shared" si="9"/>
        <v>0</v>
      </c>
      <c r="AG58" s="1">
        <f t="shared" si="10"/>
        <v>-48.906199999999927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35</v>
      </c>
      <c r="C59" s="1">
        <v>227.89500000000001</v>
      </c>
      <c r="D59" s="1">
        <v>312.90800000000002</v>
      </c>
      <c r="E59" s="1">
        <v>266.71699999999998</v>
      </c>
      <c r="F59" s="1">
        <v>219.495</v>
      </c>
      <c r="G59" s="6">
        <v>1</v>
      </c>
      <c r="H59" s="1">
        <v>45</v>
      </c>
      <c r="I59" s="1" t="s">
        <v>33</v>
      </c>
      <c r="J59" s="1">
        <v>261</v>
      </c>
      <c r="K59" s="1">
        <f t="shared" si="25"/>
        <v>5.7169999999999845</v>
      </c>
      <c r="L59" s="1">
        <f t="shared" si="2"/>
        <v>266.71699999999998</v>
      </c>
      <c r="M59" s="1"/>
      <c r="N59" s="1">
        <v>150</v>
      </c>
      <c r="O59" s="1">
        <v>100</v>
      </c>
      <c r="P59" s="1">
        <f t="shared" si="3"/>
        <v>53.343399999999995</v>
      </c>
      <c r="Q59" s="5">
        <f t="shared" ref="Q59:Q61" si="37">13*P59-O59-N59-F59</f>
        <v>223.96919999999989</v>
      </c>
      <c r="R59" s="5">
        <v>300</v>
      </c>
      <c r="S59" s="5">
        <f t="shared" si="35"/>
        <v>300</v>
      </c>
      <c r="T59" s="5"/>
      <c r="U59" s="5">
        <v>300</v>
      </c>
      <c r="V59" s="1"/>
      <c r="W59" s="1">
        <f t="shared" si="36"/>
        <v>14.425308473025718</v>
      </c>
      <c r="X59" s="1">
        <f t="shared" si="7"/>
        <v>8.8013699914141217</v>
      </c>
      <c r="Y59" s="1">
        <v>51.941999999999993</v>
      </c>
      <c r="Z59" s="1">
        <v>52.468800000000002</v>
      </c>
      <c r="AA59" s="1">
        <v>46.619</v>
      </c>
      <c r="AB59" s="1">
        <v>48.416800000000002</v>
      </c>
      <c r="AC59" s="1">
        <v>46.828600000000002</v>
      </c>
      <c r="AD59" s="1"/>
      <c r="AE59" s="1">
        <f t="shared" si="8"/>
        <v>300</v>
      </c>
      <c r="AF59" s="1">
        <f t="shared" si="9"/>
        <v>0</v>
      </c>
      <c r="AG59" s="1">
        <f t="shared" si="10"/>
        <v>106.68680000000006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35</v>
      </c>
      <c r="C60" s="1">
        <v>112.979</v>
      </c>
      <c r="D60" s="1">
        <v>82.269000000000005</v>
      </c>
      <c r="E60" s="1">
        <v>140.28399999999999</v>
      </c>
      <c r="F60" s="1">
        <v>23.48</v>
      </c>
      <c r="G60" s="6">
        <v>1</v>
      </c>
      <c r="H60" s="1">
        <v>45</v>
      </c>
      <c r="I60" s="1" t="s">
        <v>33</v>
      </c>
      <c r="J60" s="1">
        <v>153</v>
      </c>
      <c r="K60" s="1">
        <f t="shared" si="25"/>
        <v>-12.716000000000008</v>
      </c>
      <c r="L60" s="1">
        <f t="shared" si="2"/>
        <v>140.28399999999999</v>
      </c>
      <c r="M60" s="1"/>
      <c r="N60" s="1">
        <v>50</v>
      </c>
      <c r="O60" s="1"/>
      <c r="P60" s="1">
        <f t="shared" si="3"/>
        <v>28.056799999999999</v>
      </c>
      <c r="Q60" s="5">
        <f>12*P60-O60-N60-F60</f>
        <v>263.20159999999998</v>
      </c>
      <c r="R60" s="5">
        <f t="shared" si="34"/>
        <v>263</v>
      </c>
      <c r="S60" s="5">
        <f t="shared" si="35"/>
        <v>263</v>
      </c>
      <c r="T60" s="5"/>
      <c r="U60" s="5"/>
      <c r="V60" s="1"/>
      <c r="W60" s="1">
        <f t="shared" si="36"/>
        <v>11.992814576145534</v>
      </c>
      <c r="X60" s="1">
        <f t="shared" si="7"/>
        <v>2.618972940606199</v>
      </c>
      <c r="Y60" s="1">
        <v>13.416</v>
      </c>
      <c r="Z60" s="1">
        <v>0</v>
      </c>
      <c r="AA60" s="1">
        <v>0</v>
      </c>
      <c r="AB60" s="1">
        <v>10.3506</v>
      </c>
      <c r="AC60" s="1">
        <v>0</v>
      </c>
      <c r="AD60" s="1"/>
      <c r="AE60" s="1">
        <f t="shared" si="8"/>
        <v>263</v>
      </c>
      <c r="AF60" s="1">
        <f t="shared" si="9"/>
        <v>0</v>
      </c>
      <c r="AG60" s="1">
        <f t="shared" si="10"/>
        <v>84.170399999999972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32</v>
      </c>
      <c r="C61" s="1">
        <v>107</v>
      </c>
      <c r="D61" s="1"/>
      <c r="E61" s="1">
        <v>60</v>
      </c>
      <c r="F61" s="1">
        <v>44</v>
      </c>
      <c r="G61" s="6">
        <v>0.1</v>
      </c>
      <c r="H61" s="1">
        <v>60</v>
      </c>
      <c r="I61" s="1" t="s">
        <v>33</v>
      </c>
      <c r="J61" s="1">
        <v>53</v>
      </c>
      <c r="K61" s="1">
        <f t="shared" si="25"/>
        <v>7</v>
      </c>
      <c r="L61" s="1">
        <f t="shared" si="2"/>
        <v>60</v>
      </c>
      <c r="M61" s="1"/>
      <c r="N61" s="1">
        <v>50</v>
      </c>
      <c r="O61" s="1">
        <v>50</v>
      </c>
      <c r="P61" s="1">
        <f t="shared" si="3"/>
        <v>12</v>
      </c>
      <c r="Q61" s="5">
        <f t="shared" si="37"/>
        <v>12</v>
      </c>
      <c r="R61" s="5">
        <f t="shared" si="34"/>
        <v>12</v>
      </c>
      <c r="S61" s="5">
        <f t="shared" si="35"/>
        <v>12</v>
      </c>
      <c r="T61" s="5"/>
      <c r="U61" s="5"/>
      <c r="V61" s="1"/>
      <c r="W61" s="1">
        <f t="shared" si="36"/>
        <v>13</v>
      </c>
      <c r="X61" s="1">
        <f t="shared" si="7"/>
        <v>12</v>
      </c>
      <c r="Y61" s="1">
        <v>8</v>
      </c>
      <c r="Z61" s="1">
        <v>7</v>
      </c>
      <c r="AA61" s="1">
        <v>11.6</v>
      </c>
      <c r="AB61" s="1">
        <v>23.4</v>
      </c>
      <c r="AC61" s="1">
        <v>16.2</v>
      </c>
      <c r="AD61" s="1"/>
      <c r="AE61" s="1">
        <f t="shared" si="8"/>
        <v>1.2000000000000002</v>
      </c>
      <c r="AF61" s="1">
        <f t="shared" si="9"/>
        <v>0</v>
      </c>
      <c r="AG61" s="1">
        <f t="shared" si="10"/>
        <v>24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97</v>
      </c>
      <c r="B62" s="13" t="s">
        <v>35</v>
      </c>
      <c r="C62" s="13">
        <v>6</v>
      </c>
      <c r="D62" s="13"/>
      <c r="E62" s="13"/>
      <c r="F62" s="13"/>
      <c r="G62" s="14">
        <v>0</v>
      </c>
      <c r="H62" s="13">
        <v>45</v>
      </c>
      <c r="I62" s="13" t="s">
        <v>55</v>
      </c>
      <c r="J62" s="13">
        <v>25</v>
      </c>
      <c r="K62" s="13">
        <f t="shared" si="25"/>
        <v>-25</v>
      </c>
      <c r="L62" s="13">
        <f t="shared" si="2"/>
        <v>0</v>
      </c>
      <c r="M62" s="13"/>
      <c r="N62" s="13"/>
      <c r="O62" s="13"/>
      <c r="P62" s="13">
        <f t="shared" si="3"/>
        <v>0</v>
      </c>
      <c r="Q62" s="15"/>
      <c r="R62" s="15"/>
      <c r="S62" s="15"/>
      <c r="T62" s="15"/>
      <c r="U62" s="15"/>
      <c r="V62" s="13"/>
      <c r="W62" s="13" t="e">
        <f t="shared" si="12"/>
        <v>#DIV/0!</v>
      </c>
      <c r="X62" s="13" t="e">
        <f t="shared" si="7"/>
        <v>#DIV/0!</v>
      </c>
      <c r="Y62" s="13">
        <v>3.77</v>
      </c>
      <c r="Z62" s="13">
        <v>5.6758000000000006</v>
      </c>
      <c r="AA62" s="13">
        <v>5.194</v>
      </c>
      <c r="AB62" s="13">
        <v>6.0432000000000006</v>
      </c>
      <c r="AC62" s="13">
        <v>5.2067999999999994</v>
      </c>
      <c r="AD62" s="13"/>
      <c r="AE62" s="13">
        <f t="shared" si="8"/>
        <v>0</v>
      </c>
      <c r="AF62" s="13">
        <f t="shared" si="9"/>
        <v>0</v>
      </c>
      <c r="AG62" s="1">
        <f t="shared" si="10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98</v>
      </c>
      <c r="B63" s="13" t="s">
        <v>32</v>
      </c>
      <c r="C63" s="13"/>
      <c r="D63" s="13"/>
      <c r="E63" s="13"/>
      <c r="F63" s="13"/>
      <c r="G63" s="14">
        <v>0</v>
      </c>
      <c r="H63" s="13" t="e">
        <v>#N/A</v>
      </c>
      <c r="I63" s="13" t="s">
        <v>55</v>
      </c>
      <c r="J63" s="13"/>
      <c r="K63" s="13">
        <f t="shared" si="25"/>
        <v>0</v>
      </c>
      <c r="L63" s="13">
        <f t="shared" si="2"/>
        <v>0</v>
      </c>
      <c r="M63" s="13"/>
      <c r="N63" s="13"/>
      <c r="O63" s="13"/>
      <c r="P63" s="13">
        <f t="shared" si="3"/>
        <v>0</v>
      </c>
      <c r="Q63" s="15"/>
      <c r="R63" s="15"/>
      <c r="S63" s="15"/>
      <c r="T63" s="15"/>
      <c r="U63" s="15"/>
      <c r="V63" s="13"/>
      <c r="W63" s="13" t="e">
        <f t="shared" si="12"/>
        <v>#DIV/0!</v>
      </c>
      <c r="X63" s="13" t="e">
        <f t="shared" si="7"/>
        <v>#DIV/0!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/>
      <c r="AE63" s="13">
        <f t="shared" si="8"/>
        <v>0</v>
      </c>
      <c r="AF63" s="13">
        <f t="shared" si="9"/>
        <v>0</v>
      </c>
      <c r="AG63" s="1">
        <f t="shared" si="10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32</v>
      </c>
      <c r="C64" s="1">
        <v>188</v>
      </c>
      <c r="D64" s="1">
        <v>156</v>
      </c>
      <c r="E64" s="1">
        <v>166</v>
      </c>
      <c r="F64" s="1">
        <v>117</v>
      </c>
      <c r="G64" s="6">
        <v>0.35</v>
      </c>
      <c r="H64" s="1">
        <v>45</v>
      </c>
      <c r="I64" s="1" t="s">
        <v>33</v>
      </c>
      <c r="J64" s="1">
        <v>203</v>
      </c>
      <c r="K64" s="1">
        <f t="shared" si="25"/>
        <v>-37</v>
      </c>
      <c r="L64" s="1">
        <f t="shared" si="2"/>
        <v>166</v>
      </c>
      <c r="M64" s="1"/>
      <c r="N64" s="1">
        <v>75</v>
      </c>
      <c r="O64" s="1"/>
      <c r="P64" s="1">
        <f t="shared" si="3"/>
        <v>33.200000000000003</v>
      </c>
      <c r="Q64" s="5">
        <f t="shared" ref="Q64:Q69" si="38">13*P64-O64-N64-F64</f>
        <v>239.60000000000002</v>
      </c>
      <c r="R64" s="5">
        <f t="shared" ref="R64:R67" si="39">ROUND(Q64,0)</f>
        <v>240</v>
      </c>
      <c r="S64" s="5">
        <f t="shared" ref="S64:S69" si="40">R64-T64</f>
        <v>240</v>
      </c>
      <c r="T64" s="5"/>
      <c r="U64" s="5"/>
      <c r="V64" s="1"/>
      <c r="W64" s="1">
        <f t="shared" ref="W64:W69" si="41">(F64+N64+O64+R64)/P64</f>
        <v>13.012048192771083</v>
      </c>
      <c r="X64" s="1">
        <f t="shared" si="7"/>
        <v>5.783132530120481</v>
      </c>
      <c r="Y64" s="1">
        <v>23.6</v>
      </c>
      <c r="Z64" s="1">
        <v>-0.4</v>
      </c>
      <c r="AA64" s="1">
        <v>0</v>
      </c>
      <c r="AB64" s="1">
        <v>19.2</v>
      </c>
      <c r="AC64" s="1">
        <v>0</v>
      </c>
      <c r="AD64" s="1"/>
      <c r="AE64" s="1">
        <f t="shared" si="8"/>
        <v>84</v>
      </c>
      <c r="AF64" s="1">
        <f t="shared" si="9"/>
        <v>0</v>
      </c>
      <c r="AG64" s="1">
        <f t="shared" si="10"/>
        <v>66.399999999999977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35</v>
      </c>
      <c r="C65" s="1">
        <v>122.026</v>
      </c>
      <c r="D65" s="1">
        <v>102.79600000000001</v>
      </c>
      <c r="E65" s="1">
        <v>152.255</v>
      </c>
      <c r="F65" s="1">
        <v>38.256</v>
      </c>
      <c r="G65" s="6">
        <v>1</v>
      </c>
      <c r="H65" s="1">
        <v>45</v>
      </c>
      <c r="I65" s="1" t="s">
        <v>33</v>
      </c>
      <c r="J65" s="1">
        <v>168</v>
      </c>
      <c r="K65" s="1">
        <f t="shared" si="25"/>
        <v>-15.745000000000005</v>
      </c>
      <c r="L65" s="1">
        <f t="shared" si="2"/>
        <v>152.255</v>
      </c>
      <c r="M65" s="1"/>
      <c r="N65" s="1">
        <v>60</v>
      </c>
      <c r="O65" s="1"/>
      <c r="P65" s="1">
        <f t="shared" si="3"/>
        <v>30.451000000000001</v>
      </c>
      <c r="Q65" s="5">
        <f>12*P65-O65-N65-F65</f>
        <v>267.15600000000006</v>
      </c>
      <c r="R65" s="5">
        <f t="shared" si="39"/>
        <v>267</v>
      </c>
      <c r="S65" s="5">
        <f t="shared" si="40"/>
        <v>267</v>
      </c>
      <c r="T65" s="5"/>
      <c r="U65" s="5"/>
      <c r="V65" s="1"/>
      <c r="W65" s="1">
        <f t="shared" si="41"/>
        <v>11.994877015533151</v>
      </c>
      <c r="X65" s="1">
        <f t="shared" si="7"/>
        <v>3.2266920626580409</v>
      </c>
      <c r="Y65" s="1">
        <v>14.486599999999999</v>
      </c>
      <c r="Z65" s="1">
        <v>0</v>
      </c>
      <c r="AA65" s="1">
        <v>10.0098</v>
      </c>
      <c r="AB65" s="1">
        <v>10.8062</v>
      </c>
      <c r="AC65" s="1">
        <v>0</v>
      </c>
      <c r="AD65" s="1"/>
      <c r="AE65" s="1">
        <f t="shared" si="8"/>
        <v>267</v>
      </c>
      <c r="AF65" s="1">
        <f t="shared" si="9"/>
        <v>0</v>
      </c>
      <c r="AG65" s="1">
        <f t="shared" si="10"/>
        <v>91.352999999999952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35</v>
      </c>
      <c r="C66" s="1">
        <v>295.274</v>
      </c>
      <c r="D66" s="1">
        <v>198.52600000000001</v>
      </c>
      <c r="E66" s="1">
        <v>337.71199999999999</v>
      </c>
      <c r="F66" s="1">
        <v>103.151</v>
      </c>
      <c r="G66" s="6">
        <v>1</v>
      </c>
      <c r="H66" s="1">
        <v>45</v>
      </c>
      <c r="I66" s="1" t="s">
        <v>33</v>
      </c>
      <c r="J66" s="1">
        <v>321.17899999999997</v>
      </c>
      <c r="K66" s="1">
        <f t="shared" si="25"/>
        <v>16.533000000000015</v>
      </c>
      <c r="L66" s="1">
        <f t="shared" si="2"/>
        <v>238.33299999999997</v>
      </c>
      <c r="M66" s="1">
        <v>99.379000000000005</v>
      </c>
      <c r="N66" s="1">
        <v>75</v>
      </c>
      <c r="O66" s="1"/>
      <c r="P66" s="1">
        <f t="shared" si="3"/>
        <v>47.666599999999995</v>
      </c>
      <c r="Q66" s="5">
        <f t="shared" si="38"/>
        <v>441.51479999999998</v>
      </c>
      <c r="R66" s="5">
        <v>550</v>
      </c>
      <c r="S66" s="5">
        <f t="shared" si="40"/>
        <v>300</v>
      </c>
      <c r="T66" s="5">
        <v>250</v>
      </c>
      <c r="U66" s="5">
        <v>650</v>
      </c>
      <c r="V66" s="1"/>
      <c r="W66" s="1">
        <f t="shared" si="41"/>
        <v>15.275916469813247</v>
      </c>
      <c r="X66" s="1">
        <f t="shared" si="7"/>
        <v>3.737438793620691</v>
      </c>
      <c r="Y66" s="1">
        <v>22.742999999999999</v>
      </c>
      <c r="Z66" s="1">
        <v>31.139800000000001</v>
      </c>
      <c r="AA66" s="1">
        <v>40.155799999999999</v>
      </c>
      <c r="AB66" s="1">
        <v>27.563400000000001</v>
      </c>
      <c r="AC66" s="1">
        <v>30.383199999999999</v>
      </c>
      <c r="AD66" s="1"/>
      <c r="AE66" s="1">
        <f t="shared" si="8"/>
        <v>300</v>
      </c>
      <c r="AF66" s="1">
        <f t="shared" si="9"/>
        <v>250</v>
      </c>
      <c r="AG66" s="1">
        <f t="shared" si="10"/>
        <v>393.47020000000003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32</v>
      </c>
      <c r="C67" s="1">
        <v>203</v>
      </c>
      <c r="D67" s="1">
        <v>1168</v>
      </c>
      <c r="E67" s="1">
        <v>370</v>
      </c>
      <c r="F67" s="1">
        <v>823</v>
      </c>
      <c r="G67" s="6">
        <v>0.28000000000000003</v>
      </c>
      <c r="H67" s="1">
        <v>45</v>
      </c>
      <c r="I67" s="1" t="s">
        <v>33</v>
      </c>
      <c r="J67" s="1">
        <v>493</v>
      </c>
      <c r="K67" s="1">
        <f t="shared" si="25"/>
        <v>-123</v>
      </c>
      <c r="L67" s="1">
        <f t="shared" si="2"/>
        <v>250</v>
      </c>
      <c r="M67" s="1">
        <v>120</v>
      </c>
      <c r="N67" s="1">
        <v>245</v>
      </c>
      <c r="O67" s="1">
        <v>150</v>
      </c>
      <c r="P67" s="1">
        <f t="shared" si="3"/>
        <v>50</v>
      </c>
      <c r="Q67" s="5">
        <v>100</v>
      </c>
      <c r="R67" s="5">
        <f t="shared" si="39"/>
        <v>100</v>
      </c>
      <c r="S67" s="5">
        <f t="shared" si="40"/>
        <v>100</v>
      </c>
      <c r="T67" s="5"/>
      <c r="U67" s="5"/>
      <c r="V67" s="1"/>
      <c r="W67" s="1">
        <f t="shared" si="41"/>
        <v>26.36</v>
      </c>
      <c r="X67" s="1">
        <f t="shared" si="7"/>
        <v>24.36</v>
      </c>
      <c r="Y67" s="1">
        <v>114.4</v>
      </c>
      <c r="Z67" s="1">
        <v>120</v>
      </c>
      <c r="AA67" s="1">
        <v>82.8</v>
      </c>
      <c r="AB67" s="1">
        <v>114.4</v>
      </c>
      <c r="AC67" s="1">
        <v>122</v>
      </c>
      <c r="AD67" s="1"/>
      <c r="AE67" s="1">
        <f t="shared" si="8"/>
        <v>28.000000000000004</v>
      </c>
      <c r="AF67" s="1">
        <f t="shared" si="9"/>
        <v>0</v>
      </c>
      <c r="AG67" s="1">
        <f t="shared" si="10"/>
        <v>-208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32</v>
      </c>
      <c r="C68" s="1">
        <v>597</v>
      </c>
      <c r="D68" s="1">
        <v>480</v>
      </c>
      <c r="E68" s="1">
        <v>764</v>
      </c>
      <c r="F68" s="1">
        <v>207</v>
      </c>
      <c r="G68" s="6">
        <v>0.35</v>
      </c>
      <c r="H68" s="1">
        <v>45</v>
      </c>
      <c r="I68" s="1" t="s">
        <v>33</v>
      </c>
      <c r="J68" s="1">
        <v>749</v>
      </c>
      <c r="K68" s="1">
        <f t="shared" si="25"/>
        <v>15</v>
      </c>
      <c r="L68" s="1">
        <f t="shared" si="2"/>
        <v>588</v>
      </c>
      <c r="M68" s="1">
        <v>176</v>
      </c>
      <c r="N68" s="1">
        <v>359</v>
      </c>
      <c r="O68" s="1">
        <v>350</v>
      </c>
      <c r="P68" s="1">
        <f t="shared" si="3"/>
        <v>117.6</v>
      </c>
      <c r="Q68" s="5">
        <f t="shared" si="38"/>
        <v>612.79999999999995</v>
      </c>
      <c r="R68" s="5">
        <v>800</v>
      </c>
      <c r="S68" s="5">
        <f t="shared" si="40"/>
        <v>400</v>
      </c>
      <c r="T68" s="5">
        <v>400</v>
      </c>
      <c r="U68" s="5">
        <v>800</v>
      </c>
      <c r="V68" s="1"/>
      <c r="W68" s="1">
        <f t="shared" si="41"/>
        <v>14.591836734693878</v>
      </c>
      <c r="X68" s="1">
        <f t="shared" si="7"/>
        <v>7.7891156462585034</v>
      </c>
      <c r="Y68" s="1">
        <v>115.4</v>
      </c>
      <c r="Z68" s="1">
        <v>89.6</v>
      </c>
      <c r="AA68" s="1">
        <v>117.4</v>
      </c>
      <c r="AB68" s="1">
        <v>126.2</v>
      </c>
      <c r="AC68" s="1">
        <v>110.2</v>
      </c>
      <c r="AD68" s="1"/>
      <c r="AE68" s="1">
        <f t="shared" si="8"/>
        <v>140</v>
      </c>
      <c r="AF68" s="1">
        <f t="shared" si="9"/>
        <v>140</v>
      </c>
      <c r="AG68" s="1">
        <f t="shared" si="10"/>
        <v>763.2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32</v>
      </c>
      <c r="C69" s="1">
        <v>578</v>
      </c>
      <c r="D69" s="1">
        <v>472</v>
      </c>
      <c r="E69" s="1">
        <v>745</v>
      </c>
      <c r="F69" s="1">
        <v>190</v>
      </c>
      <c r="G69" s="6">
        <v>0.28000000000000003</v>
      </c>
      <c r="H69" s="1">
        <v>45</v>
      </c>
      <c r="I69" s="1" t="s">
        <v>33</v>
      </c>
      <c r="J69" s="1">
        <v>751</v>
      </c>
      <c r="K69" s="1">
        <f t="shared" si="25"/>
        <v>-6</v>
      </c>
      <c r="L69" s="1">
        <f t="shared" si="2"/>
        <v>625</v>
      </c>
      <c r="M69" s="1">
        <v>120</v>
      </c>
      <c r="N69" s="1">
        <v>200</v>
      </c>
      <c r="O69" s="1">
        <v>200</v>
      </c>
      <c r="P69" s="1">
        <f t="shared" si="3"/>
        <v>125</v>
      </c>
      <c r="Q69" s="5">
        <f t="shared" si="38"/>
        <v>1035</v>
      </c>
      <c r="R69" s="5">
        <v>1200</v>
      </c>
      <c r="S69" s="5">
        <f t="shared" si="40"/>
        <v>600</v>
      </c>
      <c r="T69" s="5">
        <v>600</v>
      </c>
      <c r="U69" s="5">
        <v>1200</v>
      </c>
      <c r="V69" s="1"/>
      <c r="W69" s="1">
        <f t="shared" si="41"/>
        <v>14.32</v>
      </c>
      <c r="X69" s="1">
        <f t="shared" si="7"/>
        <v>4.72</v>
      </c>
      <c r="Y69" s="1">
        <v>93.8</v>
      </c>
      <c r="Z69" s="1">
        <v>87.4</v>
      </c>
      <c r="AA69" s="1">
        <v>107.8</v>
      </c>
      <c r="AB69" s="1">
        <v>96</v>
      </c>
      <c r="AC69" s="1">
        <v>107.4</v>
      </c>
      <c r="AD69" s="1"/>
      <c r="AE69" s="1">
        <f t="shared" si="8"/>
        <v>168.00000000000003</v>
      </c>
      <c r="AF69" s="1">
        <f t="shared" si="9"/>
        <v>168.00000000000003</v>
      </c>
      <c r="AG69" s="1">
        <f t="shared" si="10"/>
        <v>610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105</v>
      </c>
      <c r="B70" s="13" t="s">
        <v>32</v>
      </c>
      <c r="C70" s="13"/>
      <c r="D70" s="13"/>
      <c r="E70" s="13"/>
      <c r="F70" s="13"/>
      <c r="G70" s="14">
        <v>0</v>
      </c>
      <c r="H70" s="13" t="e">
        <v>#N/A</v>
      </c>
      <c r="I70" s="13" t="s">
        <v>55</v>
      </c>
      <c r="J70" s="13"/>
      <c r="K70" s="13">
        <f t="shared" si="25"/>
        <v>0</v>
      </c>
      <c r="L70" s="13">
        <f t="shared" si="2"/>
        <v>0</v>
      </c>
      <c r="M70" s="13"/>
      <c r="N70" s="13"/>
      <c r="O70" s="13"/>
      <c r="P70" s="13">
        <f t="shared" si="3"/>
        <v>0</v>
      </c>
      <c r="Q70" s="15"/>
      <c r="R70" s="15"/>
      <c r="S70" s="15"/>
      <c r="T70" s="15"/>
      <c r="U70" s="15"/>
      <c r="V70" s="13"/>
      <c r="W70" s="13" t="e">
        <f t="shared" si="12"/>
        <v>#DIV/0!</v>
      </c>
      <c r="X70" s="13" t="e">
        <f t="shared" si="7"/>
        <v>#DIV/0!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/>
      <c r="AE70" s="13">
        <f t="shared" si="8"/>
        <v>0</v>
      </c>
      <c r="AF70" s="13">
        <f t="shared" si="9"/>
        <v>0</v>
      </c>
      <c r="AG70" s="1">
        <f t="shared" si="10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32</v>
      </c>
      <c r="C71" s="1">
        <v>593</v>
      </c>
      <c r="D71" s="1">
        <v>616</v>
      </c>
      <c r="E71" s="1">
        <v>799</v>
      </c>
      <c r="F71" s="1">
        <v>284</v>
      </c>
      <c r="G71" s="6">
        <v>0.35</v>
      </c>
      <c r="H71" s="1">
        <v>45</v>
      </c>
      <c r="I71" s="1" t="s">
        <v>37</v>
      </c>
      <c r="J71" s="1">
        <v>798</v>
      </c>
      <c r="K71" s="1">
        <f t="shared" ref="K71:K102" si="42">E71-J71</f>
        <v>1</v>
      </c>
      <c r="L71" s="1">
        <f t="shared" si="2"/>
        <v>679</v>
      </c>
      <c r="M71" s="1">
        <v>120</v>
      </c>
      <c r="N71" s="1">
        <v>521</v>
      </c>
      <c r="O71" s="1">
        <v>450</v>
      </c>
      <c r="P71" s="1">
        <f t="shared" si="3"/>
        <v>135.80000000000001</v>
      </c>
      <c r="Q71" s="5">
        <f>15*P71-O71-N71-F71</f>
        <v>782.00000000000023</v>
      </c>
      <c r="R71" s="5">
        <v>850</v>
      </c>
      <c r="S71" s="5">
        <f t="shared" ref="S71:S79" si="43">R71-T71</f>
        <v>450</v>
      </c>
      <c r="T71" s="5">
        <v>400</v>
      </c>
      <c r="U71" s="5">
        <v>850</v>
      </c>
      <c r="V71" s="1"/>
      <c r="W71" s="1">
        <f t="shared" ref="W71:W79" si="44">(F71+N71+O71+R71)/P71</f>
        <v>15.500736377025035</v>
      </c>
      <c r="X71" s="1">
        <f t="shared" si="7"/>
        <v>9.2415316642120757</v>
      </c>
      <c r="Y71" s="1">
        <v>129.80000000000001</v>
      </c>
      <c r="Z71" s="1">
        <v>116.6</v>
      </c>
      <c r="AA71" s="1">
        <v>132.19999999999999</v>
      </c>
      <c r="AB71" s="1">
        <v>130.19999999999999</v>
      </c>
      <c r="AC71" s="1">
        <v>132.19999999999999</v>
      </c>
      <c r="AD71" s="1"/>
      <c r="AE71" s="1">
        <f t="shared" ref="AE71:AE111" si="45">S71*G71</f>
        <v>157.5</v>
      </c>
      <c r="AF71" s="1">
        <f t="shared" ref="AF71:AF111" si="46">T71*G71</f>
        <v>140</v>
      </c>
      <c r="AG71" s="1">
        <f t="shared" ref="AG71:AG111" si="47">E71*3-F71-N71-O71-Q71</f>
        <v>359.99999999999977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21" t="s">
        <v>107</v>
      </c>
      <c r="B72" s="1" t="s">
        <v>32</v>
      </c>
      <c r="C72" s="1">
        <v>321</v>
      </c>
      <c r="D72" s="1">
        <v>225</v>
      </c>
      <c r="E72" s="1">
        <v>343</v>
      </c>
      <c r="F72" s="1">
        <v>119</v>
      </c>
      <c r="G72" s="6">
        <v>0.28000000000000003</v>
      </c>
      <c r="H72" s="1">
        <v>45</v>
      </c>
      <c r="I72" s="1" t="s">
        <v>33</v>
      </c>
      <c r="J72" s="1">
        <v>371</v>
      </c>
      <c r="K72" s="1">
        <f t="shared" si="42"/>
        <v>-28</v>
      </c>
      <c r="L72" s="1">
        <f t="shared" ref="L72:L111" si="48">E72-M72</f>
        <v>343</v>
      </c>
      <c r="M72" s="1"/>
      <c r="N72" s="1">
        <v>50</v>
      </c>
      <c r="O72" s="1"/>
      <c r="P72" s="1">
        <f t="shared" ref="P72:P111" si="49">L72/5</f>
        <v>68.599999999999994</v>
      </c>
      <c r="Q72" s="5">
        <f>11*P72-O72-N72-F72</f>
        <v>585.59999999999991</v>
      </c>
      <c r="R72" s="5">
        <v>700</v>
      </c>
      <c r="S72" s="5">
        <f t="shared" si="43"/>
        <v>350</v>
      </c>
      <c r="T72" s="5">
        <v>350</v>
      </c>
      <c r="U72" s="5">
        <v>700</v>
      </c>
      <c r="V72" s="1"/>
      <c r="W72" s="1">
        <f t="shared" si="44"/>
        <v>12.667638483965016</v>
      </c>
      <c r="X72" s="1">
        <f t="shared" ref="X72:X111" si="50">(F72+N72+O72)/P72</f>
        <v>2.4635568513119535</v>
      </c>
      <c r="Y72" s="1">
        <v>25.4</v>
      </c>
      <c r="Z72" s="1">
        <v>-0.2</v>
      </c>
      <c r="AA72" s="1">
        <v>40.799999999999997</v>
      </c>
      <c r="AB72" s="1">
        <v>46.8</v>
      </c>
      <c r="AC72" s="1">
        <v>-2.4</v>
      </c>
      <c r="AD72" s="1"/>
      <c r="AE72" s="1">
        <f t="shared" si="45"/>
        <v>98.000000000000014</v>
      </c>
      <c r="AF72" s="1">
        <f t="shared" si="46"/>
        <v>98.000000000000014</v>
      </c>
      <c r="AG72" s="1">
        <f t="shared" si="47"/>
        <v>274.40000000000009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32</v>
      </c>
      <c r="C73" s="1">
        <v>794</v>
      </c>
      <c r="D73" s="1">
        <v>568</v>
      </c>
      <c r="E73" s="1">
        <v>899</v>
      </c>
      <c r="F73" s="1">
        <v>346</v>
      </c>
      <c r="G73" s="6">
        <v>0.35</v>
      </c>
      <c r="H73" s="1">
        <v>45</v>
      </c>
      <c r="I73" s="1" t="s">
        <v>37</v>
      </c>
      <c r="J73" s="1">
        <v>916</v>
      </c>
      <c r="K73" s="1">
        <f t="shared" si="42"/>
        <v>-17</v>
      </c>
      <c r="L73" s="1">
        <f t="shared" si="48"/>
        <v>779</v>
      </c>
      <c r="M73" s="1">
        <v>120</v>
      </c>
      <c r="N73" s="1">
        <v>150</v>
      </c>
      <c r="O73" s="1">
        <v>150</v>
      </c>
      <c r="P73" s="1">
        <f t="shared" si="49"/>
        <v>155.80000000000001</v>
      </c>
      <c r="Q73" s="5">
        <f>15*P73-O73-N73-F73</f>
        <v>1691</v>
      </c>
      <c r="R73" s="5">
        <v>1800</v>
      </c>
      <c r="S73" s="5">
        <f t="shared" si="43"/>
        <v>900</v>
      </c>
      <c r="T73" s="5">
        <v>900</v>
      </c>
      <c r="U73" s="5">
        <v>1800</v>
      </c>
      <c r="V73" s="1"/>
      <c r="W73" s="1">
        <f t="shared" si="44"/>
        <v>15.69961489088575</v>
      </c>
      <c r="X73" s="1">
        <f t="shared" si="50"/>
        <v>4.1463414634146343</v>
      </c>
      <c r="Y73" s="1">
        <v>87.6</v>
      </c>
      <c r="Z73" s="1">
        <v>117</v>
      </c>
      <c r="AA73" s="1">
        <v>134.19999999999999</v>
      </c>
      <c r="AB73" s="1">
        <v>99.8</v>
      </c>
      <c r="AC73" s="1">
        <v>122.4</v>
      </c>
      <c r="AD73" s="1"/>
      <c r="AE73" s="1">
        <f t="shared" si="45"/>
        <v>315</v>
      </c>
      <c r="AF73" s="1">
        <f t="shared" si="46"/>
        <v>315</v>
      </c>
      <c r="AG73" s="1">
        <f t="shared" si="47"/>
        <v>360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32</v>
      </c>
      <c r="C74" s="1">
        <v>240</v>
      </c>
      <c r="D74" s="1">
        <v>185</v>
      </c>
      <c r="E74" s="1">
        <v>228</v>
      </c>
      <c r="F74" s="1">
        <v>158</v>
      </c>
      <c r="G74" s="6">
        <v>0.28000000000000003</v>
      </c>
      <c r="H74" s="1">
        <v>45</v>
      </c>
      <c r="I74" s="1" t="s">
        <v>33</v>
      </c>
      <c r="J74" s="1">
        <v>237</v>
      </c>
      <c r="K74" s="1">
        <f t="shared" si="42"/>
        <v>-9</v>
      </c>
      <c r="L74" s="1">
        <f t="shared" si="48"/>
        <v>228</v>
      </c>
      <c r="M74" s="1"/>
      <c r="N74" s="1">
        <v>50</v>
      </c>
      <c r="O74" s="1">
        <v>50</v>
      </c>
      <c r="P74" s="1">
        <f t="shared" si="49"/>
        <v>45.6</v>
      </c>
      <c r="Q74" s="5">
        <f t="shared" ref="Q74:Q79" si="51">13*P74-O74-N74-F74</f>
        <v>334.80000000000007</v>
      </c>
      <c r="R74" s="5">
        <v>400</v>
      </c>
      <c r="S74" s="5">
        <f t="shared" si="43"/>
        <v>200</v>
      </c>
      <c r="T74" s="5">
        <v>200</v>
      </c>
      <c r="U74" s="5">
        <v>400</v>
      </c>
      <c r="V74" s="1"/>
      <c r="W74" s="1">
        <f t="shared" si="44"/>
        <v>14.429824561403509</v>
      </c>
      <c r="X74" s="1">
        <f t="shared" si="50"/>
        <v>5.6578947368421053</v>
      </c>
      <c r="Y74" s="1">
        <v>13.2</v>
      </c>
      <c r="Z74" s="1">
        <v>-0.4</v>
      </c>
      <c r="AA74" s="1">
        <v>11.8</v>
      </c>
      <c r="AB74" s="1">
        <v>47.8</v>
      </c>
      <c r="AC74" s="1">
        <v>15.2</v>
      </c>
      <c r="AD74" s="1"/>
      <c r="AE74" s="1">
        <f t="shared" si="45"/>
        <v>56.000000000000007</v>
      </c>
      <c r="AF74" s="1">
        <f t="shared" si="46"/>
        <v>56.000000000000007</v>
      </c>
      <c r="AG74" s="1">
        <f t="shared" si="47"/>
        <v>91.199999999999932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32</v>
      </c>
      <c r="C75" s="1">
        <v>95</v>
      </c>
      <c r="D75" s="1">
        <v>96</v>
      </c>
      <c r="E75" s="1">
        <v>96</v>
      </c>
      <c r="F75" s="1"/>
      <c r="G75" s="6">
        <v>0.41</v>
      </c>
      <c r="H75" s="1">
        <v>45</v>
      </c>
      <c r="I75" s="1" t="s">
        <v>33</v>
      </c>
      <c r="J75" s="1">
        <v>174</v>
      </c>
      <c r="K75" s="1">
        <f t="shared" si="42"/>
        <v>-78</v>
      </c>
      <c r="L75" s="1">
        <f t="shared" si="48"/>
        <v>96</v>
      </c>
      <c r="M75" s="1"/>
      <c r="N75" s="1">
        <v>184</v>
      </c>
      <c r="O75" s="1">
        <v>100</v>
      </c>
      <c r="P75" s="1">
        <f t="shared" si="49"/>
        <v>19.2</v>
      </c>
      <c r="Q75" s="5">
        <v>120</v>
      </c>
      <c r="R75" s="5">
        <f t="shared" ref="R75:R79" si="52">ROUND(Q75,0)</f>
        <v>120</v>
      </c>
      <c r="S75" s="5">
        <f t="shared" si="43"/>
        <v>120</v>
      </c>
      <c r="T75" s="5"/>
      <c r="U75" s="5"/>
      <c r="V75" s="1"/>
      <c r="W75" s="1">
        <f t="shared" si="44"/>
        <v>21.041666666666668</v>
      </c>
      <c r="X75" s="1">
        <f t="shared" si="50"/>
        <v>14.791666666666668</v>
      </c>
      <c r="Y75" s="1">
        <v>32</v>
      </c>
      <c r="Z75" s="1">
        <v>0</v>
      </c>
      <c r="AA75" s="1">
        <v>0</v>
      </c>
      <c r="AB75" s="1">
        <v>17.600000000000001</v>
      </c>
      <c r="AC75" s="1">
        <v>0</v>
      </c>
      <c r="AD75" s="1"/>
      <c r="AE75" s="1">
        <f t="shared" si="45"/>
        <v>49.199999999999996</v>
      </c>
      <c r="AF75" s="1">
        <f t="shared" si="46"/>
        <v>0</v>
      </c>
      <c r="AG75" s="1">
        <f t="shared" si="47"/>
        <v>-116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32</v>
      </c>
      <c r="C76" s="1">
        <v>110</v>
      </c>
      <c r="D76" s="1">
        <v>96</v>
      </c>
      <c r="E76" s="1">
        <v>106</v>
      </c>
      <c r="F76" s="1">
        <v>88</v>
      </c>
      <c r="G76" s="6">
        <v>0.5</v>
      </c>
      <c r="H76" s="1">
        <v>45</v>
      </c>
      <c r="I76" s="1" t="s">
        <v>33</v>
      </c>
      <c r="J76" s="1">
        <v>105</v>
      </c>
      <c r="K76" s="1">
        <f t="shared" si="42"/>
        <v>1</v>
      </c>
      <c r="L76" s="1">
        <f t="shared" si="48"/>
        <v>106</v>
      </c>
      <c r="M76" s="1"/>
      <c r="N76" s="1">
        <v>0</v>
      </c>
      <c r="O76" s="1"/>
      <c r="P76" s="1">
        <f t="shared" si="49"/>
        <v>21.2</v>
      </c>
      <c r="Q76" s="5">
        <f t="shared" si="51"/>
        <v>187.59999999999997</v>
      </c>
      <c r="R76" s="5">
        <f t="shared" si="52"/>
        <v>188</v>
      </c>
      <c r="S76" s="5">
        <f t="shared" si="43"/>
        <v>188</v>
      </c>
      <c r="T76" s="5"/>
      <c r="U76" s="5"/>
      <c r="V76" s="1"/>
      <c r="W76" s="1">
        <f t="shared" si="44"/>
        <v>13.018867924528303</v>
      </c>
      <c r="X76" s="1">
        <f t="shared" si="50"/>
        <v>4.1509433962264151</v>
      </c>
      <c r="Y76" s="1">
        <v>13.4</v>
      </c>
      <c r="Z76" s="1">
        <v>25.6</v>
      </c>
      <c r="AA76" s="1">
        <v>15</v>
      </c>
      <c r="AB76" s="1">
        <v>21.6</v>
      </c>
      <c r="AC76" s="1">
        <v>11</v>
      </c>
      <c r="AD76" s="1"/>
      <c r="AE76" s="1">
        <f t="shared" si="45"/>
        <v>94</v>
      </c>
      <c r="AF76" s="1">
        <f t="shared" si="46"/>
        <v>0</v>
      </c>
      <c r="AG76" s="1">
        <f t="shared" si="47"/>
        <v>42.400000000000034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32</v>
      </c>
      <c r="C77" s="1">
        <v>1038</v>
      </c>
      <c r="D77" s="1">
        <v>1400</v>
      </c>
      <c r="E77" s="11">
        <f>860+E110</f>
        <v>961</v>
      </c>
      <c r="F77" s="1">
        <v>1280</v>
      </c>
      <c r="G77" s="6">
        <v>0.41</v>
      </c>
      <c r="H77" s="1">
        <v>45</v>
      </c>
      <c r="I77" s="1" t="s">
        <v>37</v>
      </c>
      <c r="J77" s="1">
        <v>854.3</v>
      </c>
      <c r="K77" s="1">
        <f t="shared" si="42"/>
        <v>106.70000000000005</v>
      </c>
      <c r="L77" s="1">
        <f t="shared" si="48"/>
        <v>961</v>
      </c>
      <c r="M77" s="1"/>
      <c r="N77" s="1">
        <v>150</v>
      </c>
      <c r="O77" s="1">
        <v>100</v>
      </c>
      <c r="P77" s="1">
        <f t="shared" si="49"/>
        <v>192.2</v>
      </c>
      <c r="Q77" s="5">
        <f>15*P77-O77-N77-F77</f>
        <v>1353</v>
      </c>
      <c r="R77" s="5">
        <v>1500</v>
      </c>
      <c r="S77" s="5">
        <f t="shared" si="43"/>
        <v>750</v>
      </c>
      <c r="T77" s="5">
        <v>750</v>
      </c>
      <c r="U77" s="5">
        <v>1500</v>
      </c>
      <c r="V77" s="1"/>
      <c r="W77" s="1">
        <f t="shared" si="44"/>
        <v>15.764828303850157</v>
      </c>
      <c r="X77" s="1">
        <f t="shared" si="50"/>
        <v>7.960457856399584</v>
      </c>
      <c r="Y77" s="1">
        <v>85.2</v>
      </c>
      <c r="Z77" s="1">
        <v>189.8</v>
      </c>
      <c r="AA77" s="1">
        <v>171.8</v>
      </c>
      <c r="AB77" s="1">
        <v>160.6</v>
      </c>
      <c r="AC77" s="1">
        <v>125.6</v>
      </c>
      <c r="AD77" s="1"/>
      <c r="AE77" s="1">
        <f t="shared" si="45"/>
        <v>307.5</v>
      </c>
      <c r="AF77" s="1">
        <f t="shared" si="46"/>
        <v>307.5</v>
      </c>
      <c r="AG77" s="1">
        <f t="shared" si="4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32</v>
      </c>
      <c r="C78" s="1">
        <v>150</v>
      </c>
      <c r="D78" s="1">
        <v>430</v>
      </c>
      <c r="E78" s="1">
        <v>176</v>
      </c>
      <c r="F78" s="1">
        <v>344</v>
      </c>
      <c r="G78" s="6">
        <v>0.41</v>
      </c>
      <c r="H78" s="1">
        <v>45</v>
      </c>
      <c r="I78" s="1" t="s">
        <v>33</v>
      </c>
      <c r="J78" s="1">
        <v>291</v>
      </c>
      <c r="K78" s="1">
        <f t="shared" si="42"/>
        <v>-115</v>
      </c>
      <c r="L78" s="1">
        <f t="shared" si="48"/>
        <v>176</v>
      </c>
      <c r="M78" s="1"/>
      <c r="N78" s="1">
        <v>150</v>
      </c>
      <c r="O78" s="1">
        <v>100</v>
      </c>
      <c r="P78" s="1">
        <f t="shared" si="49"/>
        <v>35.200000000000003</v>
      </c>
      <c r="Q78" s="5"/>
      <c r="R78" s="5">
        <f t="shared" si="52"/>
        <v>0</v>
      </c>
      <c r="S78" s="5">
        <f t="shared" si="43"/>
        <v>0</v>
      </c>
      <c r="T78" s="5"/>
      <c r="U78" s="5"/>
      <c r="V78" s="1"/>
      <c r="W78" s="1">
        <f t="shared" si="44"/>
        <v>16.875</v>
      </c>
      <c r="X78" s="1">
        <f t="shared" si="50"/>
        <v>16.875</v>
      </c>
      <c r="Y78" s="1">
        <v>49.8</v>
      </c>
      <c r="Z78" s="1">
        <v>54.4</v>
      </c>
      <c r="AA78" s="1">
        <v>0.2</v>
      </c>
      <c r="AB78" s="1">
        <v>45.6</v>
      </c>
      <c r="AC78" s="1">
        <v>25</v>
      </c>
      <c r="AD78" s="1"/>
      <c r="AE78" s="1">
        <f t="shared" si="45"/>
        <v>0</v>
      </c>
      <c r="AF78" s="1">
        <f t="shared" si="46"/>
        <v>0</v>
      </c>
      <c r="AG78" s="1">
        <f t="shared" si="47"/>
        <v>-66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114</v>
      </c>
      <c r="B79" s="1" t="s">
        <v>32</v>
      </c>
      <c r="C79" s="1">
        <v>111</v>
      </c>
      <c r="D79" s="1">
        <v>80</v>
      </c>
      <c r="E79" s="1">
        <v>79</v>
      </c>
      <c r="F79" s="1">
        <v>111</v>
      </c>
      <c r="G79" s="6">
        <v>0.5</v>
      </c>
      <c r="H79" s="1">
        <v>45</v>
      </c>
      <c r="I79" s="1" t="s">
        <v>33</v>
      </c>
      <c r="J79" s="1">
        <v>82</v>
      </c>
      <c r="K79" s="1">
        <f t="shared" si="42"/>
        <v>-3</v>
      </c>
      <c r="L79" s="1">
        <f t="shared" si="48"/>
        <v>79</v>
      </c>
      <c r="M79" s="1"/>
      <c r="N79" s="1">
        <v>0</v>
      </c>
      <c r="O79" s="1"/>
      <c r="P79" s="1">
        <f t="shared" si="49"/>
        <v>15.8</v>
      </c>
      <c r="Q79" s="5">
        <f t="shared" si="51"/>
        <v>94.4</v>
      </c>
      <c r="R79" s="5">
        <f t="shared" si="52"/>
        <v>94</v>
      </c>
      <c r="S79" s="5">
        <f t="shared" si="43"/>
        <v>94</v>
      </c>
      <c r="T79" s="5"/>
      <c r="U79" s="5"/>
      <c r="V79" s="1"/>
      <c r="W79" s="1">
        <f t="shared" si="44"/>
        <v>12.974683544303797</v>
      </c>
      <c r="X79" s="1">
        <f t="shared" si="50"/>
        <v>7.0253164556962018</v>
      </c>
      <c r="Y79" s="1">
        <v>2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45"/>
        <v>47</v>
      </c>
      <c r="AF79" s="1">
        <f t="shared" si="46"/>
        <v>0</v>
      </c>
      <c r="AG79" s="1">
        <f t="shared" si="47"/>
        <v>31.599999999999994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115</v>
      </c>
      <c r="B80" s="13" t="s">
        <v>32</v>
      </c>
      <c r="C80" s="13"/>
      <c r="D80" s="13"/>
      <c r="E80" s="13">
        <v>-2</v>
      </c>
      <c r="F80" s="13"/>
      <c r="G80" s="14">
        <v>0</v>
      </c>
      <c r="H80" s="13">
        <v>45</v>
      </c>
      <c r="I80" s="13" t="s">
        <v>55</v>
      </c>
      <c r="J80" s="13"/>
      <c r="K80" s="13">
        <f t="shared" si="42"/>
        <v>-2</v>
      </c>
      <c r="L80" s="13">
        <f t="shared" si="48"/>
        <v>-2</v>
      </c>
      <c r="M80" s="13"/>
      <c r="N80" s="13"/>
      <c r="O80" s="13"/>
      <c r="P80" s="13">
        <f t="shared" si="49"/>
        <v>-0.4</v>
      </c>
      <c r="Q80" s="15"/>
      <c r="R80" s="15"/>
      <c r="S80" s="15"/>
      <c r="T80" s="15"/>
      <c r="U80" s="15"/>
      <c r="V80" s="13"/>
      <c r="W80" s="13">
        <f t="shared" ref="W80:W111" si="53">(F80+N80+O80+Q80)/P80</f>
        <v>0</v>
      </c>
      <c r="X80" s="13">
        <f t="shared" si="50"/>
        <v>0</v>
      </c>
      <c r="Y80" s="13">
        <v>0</v>
      </c>
      <c r="Z80" s="13">
        <v>13.2</v>
      </c>
      <c r="AA80" s="13">
        <v>12</v>
      </c>
      <c r="AB80" s="13">
        <v>12.8</v>
      </c>
      <c r="AC80" s="13">
        <v>17.2</v>
      </c>
      <c r="AD80" s="13"/>
      <c r="AE80" s="13">
        <f t="shared" si="45"/>
        <v>0</v>
      </c>
      <c r="AF80" s="13">
        <f t="shared" si="46"/>
        <v>0</v>
      </c>
      <c r="AG80" s="1">
        <f t="shared" si="47"/>
        <v>-6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64.5" x14ac:dyDescent="0.25">
      <c r="A81" s="1" t="s">
        <v>116</v>
      </c>
      <c r="B81" s="1" t="s">
        <v>32</v>
      </c>
      <c r="C81" s="1">
        <v>294</v>
      </c>
      <c r="D81" s="1"/>
      <c r="E81" s="1">
        <v>187</v>
      </c>
      <c r="F81" s="1">
        <v>86</v>
      </c>
      <c r="G81" s="6">
        <v>0.4</v>
      </c>
      <c r="H81" s="1">
        <v>60</v>
      </c>
      <c r="I81" s="1" t="s">
        <v>33</v>
      </c>
      <c r="J81" s="1">
        <v>181</v>
      </c>
      <c r="K81" s="1">
        <f t="shared" si="42"/>
        <v>6</v>
      </c>
      <c r="L81" s="1">
        <f t="shared" si="48"/>
        <v>187</v>
      </c>
      <c r="M81" s="1"/>
      <c r="N81" s="1">
        <v>0</v>
      </c>
      <c r="O81" s="1"/>
      <c r="P81" s="1">
        <f t="shared" si="49"/>
        <v>37.4</v>
      </c>
      <c r="Q81" s="5">
        <f>11*P81-O81-N81-F81</f>
        <v>325.39999999999998</v>
      </c>
      <c r="R81" s="5">
        <f>ROUND(Q81,0)</f>
        <v>325</v>
      </c>
      <c r="S81" s="5">
        <f>R81-T81</f>
        <v>325</v>
      </c>
      <c r="T81" s="5"/>
      <c r="U81" s="5"/>
      <c r="V81" s="1"/>
      <c r="W81" s="1">
        <f>(F81+N81+O81+R81)/P81</f>
        <v>10.989304812834225</v>
      </c>
      <c r="X81" s="1">
        <f t="shared" si="50"/>
        <v>2.2994652406417115</v>
      </c>
      <c r="Y81" s="1">
        <v>5.4</v>
      </c>
      <c r="Z81" s="1">
        <v>0</v>
      </c>
      <c r="AA81" s="1">
        <v>1.8</v>
      </c>
      <c r="AB81" s="1">
        <v>39.200000000000003</v>
      </c>
      <c r="AC81" s="1">
        <v>23.4</v>
      </c>
      <c r="AD81" s="20" t="s">
        <v>163</v>
      </c>
      <c r="AE81" s="1">
        <f t="shared" si="45"/>
        <v>130</v>
      </c>
      <c r="AF81" s="1">
        <f t="shared" si="46"/>
        <v>0</v>
      </c>
      <c r="AG81" s="1">
        <f t="shared" si="47"/>
        <v>149.60000000000002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117</v>
      </c>
      <c r="B82" s="13" t="s">
        <v>35</v>
      </c>
      <c r="C82" s="13">
        <v>213.09800000000001</v>
      </c>
      <c r="D82" s="13"/>
      <c r="E82" s="11">
        <v>148.042</v>
      </c>
      <c r="F82" s="13"/>
      <c r="G82" s="14">
        <v>0</v>
      </c>
      <c r="H82" s="13">
        <v>60</v>
      </c>
      <c r="I82" s="17" t="s">
        <v>55</v>
      </c>
      <c r="J82" s="13">
        <v>220.3</v>
      </c>
      <c r="K82" s="13">
        <f t="shared" si="42"/>
        <v>-72.25800000000001</v>
      </c>
      <c r="L82" s="13">
        <f t="shared" si="48"/>
        <v>148.042</v>
      </c>
      <c r="M82" s="13"/>
      <c r="N82" s="11">
        <v>50</v>
      </c>
      <c r="O82" s="11">
        <v>50</v>
      </c>
      <c r="P82" s="13">
        <f t="shared" si="49"/>
        <v>29.6084</v>
      </c>
      <c r="Q82" s="15"/>
      <c r="R82" s="15"/>
      <c r="S82" s="15"/>
      <c r="T82" s="15"/>
      <c r="U82" s="15"/>
      <c r="V82" s="13"/>
      <c r="W82" s="13">
        <f t="shared" si="53"/>
        <v>3.3774199213736642</v>
      </c>
      <c r="X82" s="13">
        <f t="shared" si="50"/>
        <v>3.3774199213736642</v>
      </c>
      <c r="Y82" s="13">
        <v>22.5276</v>
      </c>
      <c r="Z82" s="13">
        <v>32.412799999999997</v>
      </c>
      <c r="AA82" s="13">
        <v>42.511399999999988</v>
      </c>
      <c r="AB82" s="13">
        <v>29.594799999999999</v>
      </c>
      <c r="AC82" s="13">
        <v>33.026599999999988</v>
      </c>
      <c r="AD82" s="13" t="s">
        <v>118</v>
      </c>
      <c r="AE82" s="13">
        <f t="shared" si="45"/>
        <v>0</v>
      </c>
      <c r="AF82" s="13">
        <f t="shared" si="46"/>
        <v>0</v>
      </c>
      <c r="AG82" s="1">
        <f t="shared" si="47"/>
        <v>344.12599999999998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35</v>
      </c>
      <c r="C83" s="1">
        <v>31.966000000000001</v>
      </c>
      <c r="D83" s="1">
        <v>20.713000000000001</v>
      </c>
      <c r="E83" s="1">
        <v>35.491</v>
      </c>
      <c r="F83" s="1">
        <v>16.158000000000001</v>
      </c>
      <c r="G83" s="6">
        <v>1</v>
      </c>
      <c r="H83" s="1">
        <v>30</v>
      </c>
      <c r="I83" s="1" t="s">
        <v>33</v>
      </c>
      <c r="J83" s="1">
        <v>34</v>
      </c>
      <c r="K83" s="1">
        <f t="shared" si="42"/>
        <v>1.4909999999999997</v>
      </c>
      <c r="L83" s="1">
        <f t="shared" si="48"/>
        <v>35.491</v>
      </c>
      <c r="M83" s="1"/>
      <c r="N83" s="1">
        <v>0</v>
      </c>
      <c r="O83" s="1"/>
      <c r="P83" s="1">
        <f t="shared" si="49"/>
        <v>7.0982000000000003</v>
      </c>
      <c r="Q83" s="5">
        <f>11*P83-O83-N83-F83</f>
        <v>61.922200000000004</v>
      </c>
      <c r="R83" s="5">
        <f t="shared" ref="R83:R108" si="54">ROUND(Q83,0)</f>
        <v>62</v>
      </c>
      <c r="S83" s="5">
        <f t="shared" ref="S83:S89" si="55">R83-T83</f>
        <v>62</v>
      </c>
      <c r="T83" s="5"/>
      <c r="U83" s="5"/>
      <c r="V83" s="1"/>
      <c r="W83" s="1">
        <f t="shared" ref="W83:W108" si="56">(F83+N83+O83+R83)/P83</f>
        <v>11.010960525203572</v>
      </c>
      <c r="X83" s="1">
        <f t="shared" si="50"/>
        <v>2.2763517511481783</v>
      </c>
      <c r="Y83" s="1">
        <v>3.6956000000000002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5"/>
        <v>62</v>
      </c>
      <c r="AF83" s="1">
        <f t="shared" si="46"/>
        <v>0</v>
      </c>
      <c r="AG83" s="1">
        <f t="shared" si="47"/>
        <v>28.392799999999994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35</v>
      </c>
      <c r="C84" s="1">
        <v>32.427999999999997</v>
      </c>
      <c r="D84" s="1">
        <v>37.743000000000002</v>
      </c>
      <c r="E84" s="1">
        <v>27.821999999999999</v>
      </c>
      <c r="F84" s="1">
        <v>41.295000000000002</v>
      </c>
      <c r="G84" s="6">
        <v>1</v>
      </c>
      <c r="H84" s="1">
        <v>45</v>
      </c>
      <c r="I84" s="1" t="s">
        <v>33</v>
      </c>
      <c r="J84" s="1">
        <v>26</v>
      </c>
      <c r="K84" s="1">
        <f t="shared" si="42"/>
        <v>1.8219999999999992</v>
      </c>
      <c r="L84" s="1">
        <f t="shared" si="48"/>
        <v>27.821999999999999</v>
      </c>
      <c r="M84" s="1"/>
      <c r="N84" s="1">
        <v>0</v>
      </c>
      <c r="O84" s="1"/>
      <c r="P84" s="1">
        <f t="shared" si="49"/>
        <v>5.5644</v>
      </c>
      <c r="Q84" s="5">
        <f t="shared" ref="Q84:Q104" si="57">13*P84-O84-N84-F84</f>
        <v>31.042199999999994</v>
      </c>
      <c r="R84" s="5">
        <f t="shared" si="54"/>
        <v>31</v>
      </c>
      <c r="S84" s="5">
        <f t="shared" si="55"/>
        <v>31</v>
      </c>
      <c r="T84" s="5"/>
      <c r="U84" s="5"/>
      <c r="V84" s="1"/>
      <c r="W84" s="1">
        <f t="shared" si="56"/>
        <v>12.992416073610812</v>
      </c>
      <c r="X84" s="1">
        <f t="shared" si="50"/>
        <v>7.4212853137804622</v>
      </c>
      <c r="Y84" s="1">
        <v>3.7484000000000002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5"/>
        <v>31</v>
      </c>
      <c r="AF84" s="1">
        <f t="shared" si="46"/>
        <v>0</v>
      </c>
      <c r="AG84" s="1">
        <f t="shared" si="47"/>
        <v>11.128799999999998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35</v>
      </c>
      <c r="C85" s="1">
        <v>31.483000000000001</v>
      </c>
      <c r="D85" s="1">
        <v>36.750999999999998</v>
      </c>
      <c r="E85" s="1">
        <v>46.326000000000001</v>
      </c>
      <c r="F85" s="1">
        <v>16.422999999999998</v>
      </c>
      <c r="G85" s="6">
        <v>1</v>
      </c>
      <c r="H85" s="1">
        <v>45</v>
      </c>
      <c r="I85" s="1" t="s">
        <v>33</v>
      </c>
      <c r="J85" s="1">
        <v>43</v>
      </c>
      <c r="K85" s="1">
        <f t="shared" si="42"/>
        <v>3.3260000000000005</v>
      </c>
      <c r="L85" s="1">
        <f t="shared" si="48"/>
        <v>46.326000000000001</v>
      </c>
      <c r="M85" s="1"/>
      <c r="N85" s="1">
        <v>0</v>
      </c>
      <c r="O85" s="1"/>
      <c r="P85" s="1">
        <f t="shared" si="49"/>
        <v>9.2652000000000001</v>
      </c>
      <c r="Q85" s="5">
        <f>11*P85-O85-N85-F85</f>
        <v>85.494200000000006</v>
      </c>
      <c r="R85" s="5">
        <f t="shared" si="54"/>
        <v>85</v>
      </c>
      <c r="S85" s="5">
        <f t="shared" si="55"/>
        <v>85</v>
      </c>
      <c r="T85" s="5"/>
      <c r="U85" s="5"/>
      <c r="V85" s="1"/>
      <c r="W85" s="1">
        <f t="shared" si="56"/>
        <v>10.946660622544576</v>
      </c>
      <c r="X85" s="1">
        <f t="shared" si="50"/>
        <v>1.7725467340154555</v>
      </c>
      <c r="Y85" s="1">
        <v>4.8869999999999996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5"/>
        <v>85</v>
      </c>
      <c r="AF85" s="1">
        <f t="shared" si="46"/>
        <v>0</v>
      </c>
      <c r="AG85" s="1">
        <f t="shared" si="47"/>
        <v>37.0608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35</v>
      </c>
      <c r="C86" s="1">
        <v>95.908000000000001</v>
      </c>
      <c r="D86" s="1">
        <v>42.718000000000004</v>
      </c>
      <c r="E86" s="1">
        <v>60.01</v>
      </c>
      <c r="F86" s="1">
        <v>71.965999999999994</v>
      </c>
      <c r="G86" s="6">
        <v>1</v>
      </c>
      <c r="H86" s="1">
        <v>60</v>
      </c>
      <c r="I86" s="1" t="s">
        <v>33</v>
      </c>
      <c r="J86" s="1">
        <v>61.4</v>
      </c>
      <c r="K86" s="1">
        <f t="shared" si="42"/>
        <v>-1.3900000000000006</v>
      </c>
      <c r="L86" s="1">
        <f t="shared" si="48"/>
        <v>60.01</v>
      </c>
      <c r="M86" s="1"/>
      <c r="N86" s="1">
        <v>0</v>
      </c>
      <c r="O86" s="1"/>
      <c r="P86" s="1">
        <f t="shared" si="49"/>
        <v>12.001999999999999</v>
      </c>
      <c r="Q86" s="5">
        <f t="shared" si="57"/>
        <v>84.059999999999988</v>
      </c>
      <c r="R86" s="5">
        <f t="shared" si="54"/>
        <v>84</v>
      </c>
      <c r="S86" s="5">
        <f t="shared" si="55"/>
        <v>84</v>
      </c>
      <c r="T86" s="5"/>
      <c r="U86" s="5"/>
      <c r="V86" s="1"/>
      <c r="W86" s="1">
        <f t="shared" si="56"/>
        <v>12.995000833194469</v>
      </c>
      <c r="X86" s="1">
        <f t="shared" si="50"/>
        <v>5.9961673054490916</v>
      </c>
      <c r="Y86" s="1">
        <v>6.9644000000000004</v>
      </c>
      <c r="Z86" s="1">
        <v>12.4842</v>
      </c>
      <c r="AA86" s="1">
        <v>15.0786</v>
      </c>
      <c r="AB86" s="1">
        <v>11.337</v>
      </c>
      <c r="AC86" s="1">
        <v>6.4903999999999993</v>
      </c>
      <c r="AD86" s="1" t="s">
        <v>123</v>
      </c>
      <c r="AE86" s="1">
        <f t="shared" si="45"/>
        <v>84</v>
      </c>
      <c r="AF86" s="1">
        <f t="shared" si="46"/>
        <v>0</v>
      </c>
      <c r="AG86" s="1">
        <f t="shared" si="47"/>
        <v>24.004000000000019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124</v>
      </c>
      <c r="B87" s="1" t="s">
        <v>32</v>
      </c>
      <c r="C87" s="1">
        <v>12</v>
      </c>
      <c r="D87" s="1">
        <v>520</v>
      </c>
      <c r="E87" s="1">
        <v>185</v>
      </c>
      <c r="F87" s="1">
        <v>336</v>
      </c>
      <c r="G87" s="6">
        <v>0.28000000000000003</v>
      </c>
      <c r="H87" s="1">
        <v>45</v>
      </c>
      <c r="I87" s="1" t="s">
        <v>33</v>
      </c>
      <c r="J87" s="1">
        <v>200</v>
      </c>
      <c r="K87" s="1">
        <f t="shared" si="42"/>
        <v>-15</v>
      </c>
      <c r="L87" s="1">
        <f t="shared" si="48"/>
        <v>65</v>
      </c>
      <c r="M87" s="1">
        <v>120</v>
      </c>
      <c r="N87" s="1">
        <v>50</v>
      </c>
      <c r="O87" s="1">
        <v>50</v>
      </c>
      <c r="P87" s="1">
        <f t="shared" si="49"/>
        <v>13</v>
      </c>
      <c r="Q87" s="5"/>
      <c r="R87" s="5">
        <v>40</v>
      </c>
      <c r="S87" s="5">
        <f t="shared" si="55"/>
        <v>40</v>
      </c>
      <c r="T87" s="5"/>
      <c r="U87" s="5">
        <v>100</v>
      </c>
      <c r="V87" s="1"/>
      <c r="W87" s="1">
        <f t="shared" si="56"/>
        <v>36.615384615384613</v>
      </c>
      <c r="X87" s="1">
        <f t="shared" si="50"/>
        <v>33.53846153846154</v>
      </c>
      <c r="Y87" s="1">
        <v>11.8</v>
      </c>
      <c r="Z87" s="1">
        <v>30.8</v>
      </c>
      <c r="AA87" s="1">
        <v>16.8</v>
      </c>
      <c r="AB87" s="1">
        <v>2</v>
      </c>
      <c r="AC87" s="1">
        <v>0</v>
      </c>
      <c r="AD87" s="1" t="s">
        <v>125</v>
      </c>
      <c r="AE87" s="1">
        <f t="shared" si="45"/>
        <v>11.200000000000001</v>
      </c>
      <c r="AF87" s="1">
        <f t="shared" si="46"/>
        <v>0</v>
      </c>
      <c r="AG87" s="1">
        <f t="shared" si="47"/>
        <v>119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32</v>
      </c>
      <c r="C88" s="1">
        <v>234</v>
      </c>
      <c r="D88" s="1">
        <v>96</v>
      </c>
      <c r="E88" s="1">
        <v>147</v>
      </c>
      <c r="F88" s="1">
        <v>126</v>
      </c>
      <c r="G88" s="6">
        <v>0.35</v>
      </c>
      <c r="H88" s="1">
        <v>45</v>
      </c>
      <c r="I88" s="1" t="s">
        <v>33</v>
      </c>
      <c r="J88" s="1">
        <v>148</v>
      </c>
      <c r="K88" s="1">
        <f t="shared" si="42"/>
        <v>-1</v>
      </c>
      <c r="L88" s="1">
        <f t="shared" si="48"/>
        <v>147</v>
      </c>
      <c r="M88" s="1"/>
      <c r="N88" s="1">
        <v>105</v>
      </c>
      <c r="O88" s="1">
        <v>90</v>
      </c>
      <c r="P88" s="1">
        <f t="shared" si="49"/>
        <v>29.4</v>
      </c>
      <c r="Q88" s="5">
        <f t="shared" si="57"/>
        <v>61.199999999999989</v>
      </c>
      <c r="R88" s="5">
        <f t="shared" si="54"/>
        <v>61</v>
      </c>
      <c r="S88" s="5">
        <f t="shared" si="55"/>
        <v>61</v>
      </c>
      <c r="T88" s="5"/>
      <c r="U88" s="5"/>
      <c r="V88" s="1"/>
      <c r="W88" s="1">
        <f t="shared" si="56"/>
        <v>12.993197278911564</v>
      </c>
      <c r="X88" s="1">
        <f t="shared" si="50"/>
        <v>10.918367346938776</v>
      </c>
      <c r="Y88" s="1">
        <v>36.4</v>
      </c>
      <c r="Z88" s="1">
        <v>21.4</v>
      </c>
      <c r="AA88" s="1">
        <v>14.4</v>
      </c>
      <c r="AB88" s="1">
        <v>31.4</v>
      </c>
      <c r="AC88" s="1">
        <v>26</v>
      </c>
      <c r="AD88" s="1"/>
      <c r="AE88" s="1">
        <f t="shared" si="45"/>
        <v>21.349999999999998</v>
      </c>
      <c r="AF88" s="1">
        <f t="shared" si="46"/>
        <v>0</v>
      </c>
      <c r="AG88" s="1">
        <f t="shared" si="47"/>
        <v>58.800000000000011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32</v>
      </c>
      <c r="C89" s="1">
        <v>141</v>
      </c>
      <c r="D89" s="1">
        <v>900</v>
      </c>
      <c r="E89" s="1">
        <v>111</v>
      </c>
      <c r="F89" s="1">
        <v>801</v>
      </c>
      <c r="G89" s="6">
        <v>0.4</v>
      </c>
      <c r="H89" s="1">
        <v>45</v>
      </c>
      <c r="I89" s="1" t="s">
        <v>33</v>
      </c>
      <c r="J89" s="1">
        <v>153</v>
      </c>
      <c r="K89" s="1">
        <f t="shared" si="42"/>
        <v>-42</v>
      </c>
      <c r="L89" s="1">
        <f t="shared" si="48"/>
        <v>111</v>
      </c>
      <c r="M89" s="1"/>
      <c r="N89" s="1">
        <v>50</v>
      </c>
      <c r="O89" s="1">
        <v>50</v>
      </c>
      <c r="P89" s="1">
        <f t="shared" si="49"/>
        <v>22.2</v>
      </c>
      <c r="Q89" s="5"/>
      <c r="R89" s="5">
        <f t="shared" si="54"/>
        <v>0</v>
      </c>
      <c r="S89" s="5">
        <f t="shared" si="55"/>
        <v>0</v>
      </c>
      <c r="T89" s="5"/>
      <c r="U89" s="5"/>
      <c r="V89" s="1"/>
      <c r="W89" s="1">
        <f t="shared" si="56"/>
        <v>40.585585585585584</v>
      </c>
      <c r="X89" s="1">
        <f t="shared" si="50"/>
        <v>40.585585585585584</v>
      </c>
      <c r="Y89" s="1">
        <v>45.8</v>
      </c>
      <c r="Z89" s="1">
        <v>81.599999999999994</v>
      </c>
      <c r="AA89" s="1">
        <v>10</v>
      </c>
      <c r="AB89" s="1">
        <v>50</v>
      </c>
      <c r="AC89" s="1">
        <v>20</v>
      </c>
      <c r="AD89" s="1"/>
      <c r="AE89" s="1">
        <f t="shared" si="45"/>
        <v>0</v>
      </c>
      <c r="AF89" s="1">
        <f t="shared" si="46"/>
        <v>0</v>
      </c>
      <c r="AG89" s="1">
        <f t="shared" si="47"/>
        <v>-568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128</v>
      </c>
      <c r="B90" s="13" t="s">
        <v>32</v>
      </c>
      <c r="C90" s="13">
        <v>33</v>
      </c>
      <c r="D90" s="13"/>
      <c r="E90" s="13">
        <v>-18</v>
      </c>
      <c r="F90" s="13">
        <v>33</v>
      </c>
      <c r="G90" s="14">
        <v>0</v>
      </c>
      <c r="H90" s="13">
        <v>30</v>
      </c>
      <c r="I90" s="13" t="s">
        <v>33</v>
      </c>
      <c r="J90" s="13">
        <v>16</v>
      </c>
      <c r="K90" s="13">
        <f t="shared" si="42"/>
        <v>-34</v>
      </c>
      <c r="L90" s="13">
        <f t="shared" si="48"/>
        <v>-18</v>
      </c>
      <c r="M90" s="13"/>
      <c r="N90" s="13">
        <v>0</v>
      </c>
      <c r="O90" s="13"/>
      <c r="P90" s="13">
        <f t="shared" si="49"/>
        <v>-3.6</v>
      </c>
      <c r="Q90" s="15"/>
      <c r="R90" s="15">
        <f t="shared" si="54"/>
        <v>0</v>
      </c>
      <c r="S90" s="15"/>
      <c r="T90" s="15"/>
      <c r="U90" s="15"/>
      <c r="V90" s="13"/>
      <c r="W90" s="13">
        <f t="shared" si="56"/>
        <v>-9.1666666666666661</v>
      </c>
      <c r="X90" s="13">
        <f t="shared" si="50"/>
        <v>-9.1666666666666661</v>
      </c>
      <c r="Y90" s="13">
        <v>-3.4</v>
      </c>
      <c r="Z90" s="13">
        <v>-2</v>
      </c>
      <c r="AA90" s="13">
        <v>8.6</v>
      </c>
      <c r="AB90" s="13">
        <v>14.4</v>
      </c>
      <c r="AC90" s="13">
        <v>15.2</v>
      </c>
      <c r="AD90" s="19" t="s">
        <v>159</v>
      </c>
      <c r="AE90" s="13">
        <f t="shared" si="45"/>
        <v>0</v>
      </c>
      <c r="AF90" s="13">
        <f t="shared" si="46"/>
        <v>0</v>
      </c>
      <c r="AG90" s="1">
        <f t="shared" si="47"/>
        <v>-87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129</v>
      </c>
      <c r="B91" s="1" t="s">
        <v>35</v>
      </c>
      <c r="C91" s="1">
        <v>89</v>
      </c>
      <c r="D91" s="1">
        <v>80.367000000000004</v>
      </c>
      <c r="E91" s="1">
        <v>18.181999999999999</v>
      </c>
      <c r="F91" s="1">
        <v>145.851</v>
      </c>
      <c r="G91" s="6">
        <v>1</v>
      </c>
      <c r="H91" s="1">
        <v>45</v>
      </c>
      <c r="I91" s="1" t="s">
        <v>33</v>
      </c>
      <c r="J91" s="1">
        <v>16.5</v>
      </c>
      <c r="K91" s="1">
        <f t="shared" si="42"/>
        <v>1.6819999999999986</v>
      </c>
      <c r="L91" s="1">
        <f t="shared" si="48"/>
        <v>18.181999999999999</v>
      </c>
      <c r="M91" s="1"/>
      <c r="N91" s="1">
        <v>0</v>
      </c>
      <c r="O91" s="1"/>
      <c r="P91" s="1">
        <f t="shared" si="49"/>
        <v>3.6363999999999996</v>
      </c>
      <c r="Q91" s="5"/>
      <c r="R91" s="5">
        <f t="shared" si="54"/>
        <v>0</v>
      </c>
      <c r="S91" s="5">
        <f t="shared" ref="S91:S108" si="58">R91-T91</f>
        <v>0</v>
      </c>
      <c r="T91" s="5"/>
      <c r="U91" s="5"/>
      <c r="V91" s="1"/>
      <c r="W91" s="1">
        <f t="shared" si="56"/>
        <v>40.108623913760866</v>
      </c>
      <c r="X91" s="1">
        <f t="shared" si="50"/>
        <v>40.108623913760866</v>
      </c>
      <c r="Y91" s="1">
        <v>3.3355999999999999</v>
      </c>
      <c r="Z91" s="1">
        <v>4.0815999999999999</v>
      </c>
      <c r="AA91" s="1">
        <v>9.5849999999999991</v>
      </c>
      <c r="AB91" s="1">
        <v>0</v>
      </c>
      <c r="AC91" s="1">
        <v>0</v>
      </c>
      <c r="AD91" s="16" t="s">
        <v>155</v>
      </c>
      <c r="AE91" s="1">
        <f t="shared" si="45"/>
        <v>0</v>
      </c>
      <c r="AF91" s="1">
        <f t="shared" si="46"/>
        <v>0</v>
      </c>
      <c r="AG91" s="1">
        <f t="shared" si="47"/>
        <v>-91.305000000000007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32</v>
      </c>
      <c r="C92" s="1">
        <v>92</v>
      </c>
      <c r="D92" s="1">
        <v>80</v>
      </c>
      <c r="E92" s="1">
        <v>40</v>
      </c>
      <c r="F92" s="1">
        <v>123</v>
      </c>
      <c r="G92" s="6">
        <v>0.33</v>
      </c>
      <c r="H92" s="1">
        <v>45</v>
      </c>
      <c r="I92" s="1" t="s">
        <v>33</v>
      </c>
      <c r="J92" s="1">
        <v>40</v>
      </c>
      <c r="K92" s="1">
        <f t="shared" si="42"/>
        <v>0</v>
      </c>
      <c r="L92" s="1">
        <f t="shared" si="48"/>
        <v>40</v>
      </c>
      <c r="M92" s="1"/>
      <c r="N92" s="1">
        <v>10</v>
      </c>
      <c r="O92" s="1"/>
      <c r="P92" s="1">
        <f t="shared" si="49"/>
        <v>8</v>
      </c>
      <c r="Q92" s="5"/>
      <c r="R92" s="5">
        <f t="shared" si="54"/>
        <v>0</v>
      </c>
      <c r="S92" s="5">
        <f t="shared" si="58"/>
        <v>0</v>
      </c>
      <c r="T92" s="5"/>
      <c r="U92" s="5"/>
      <c r="V92" s="1"/>
      <c r="W92" s="1">
        <f t="shared" si="56"/>
        <v>16.625</v>
      </c>
      <c r="X92" s="1">
        <f t="shared" si="50"/>
        <v>16.625</v>
      </c>
      <c r="Y92" s="1">
        <v>12.6</v>
      </c>
      <c r="Z92" s="1">
        <v>13.6</v>
      </c>
      <c r="AA92" s="1">
        <v>16</v>
      </c>
      <c r="AB92" s="1">
        <v>0</v>
      </c>
      <c r="AC92" s="1">
        <v>0</v>
      </c>
      <c r="AD92" s="16" t="s">
        <v>155</v>
      </c>
      <c r="AE92" s="1">
        <f t="shared" si="45"/>
        <v>0</v>
      </c>
      <c r="AF92" s="1">
        <f t="shared" si="46"/>
        <v>0</v>
      </c>
      <c r="AG92" s="1">
        <f t="shared" si="47"/>
        <v>-13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132</v>
      </c>
      <c r="B93" s="1" t="s">
        <v>35</v>
      </c>
      <c r="C93" s="1"/>
      <c r="D93" s="1"/>
      <c r="E93" s="1"/>
      <c r="F93" s="1"/>
      <c r="G93" s="6">
        <v>1</v>
      </c>
      <c r="H93" s="1">
        <v>45</v>
      </c>
      <c r="I93" s="1" t="s">
        <v>33</v>
      </c>
      <c r="J93" s="1"/>
      <c r="K93" s="1">
        <f t="shared" si="42"/>
        <v>0</v>
      </c>
      <c r="L93" s="1">
        <f t="shared" si="48"/>
        <v>0</v>
      </c>
      <c r="M93" s="1"/>
      <c r="N93" s="1">
        <v>60</v>
      </c>
      <c r="O93" s="1"/>
      <c r="P93" s="1">
        <f t="shared" si="49"/>
        <v>0</v>
      </c>
      <c r="Q93" s="5"/>
      <c r="R93" s="5">
        <f t="shared" si="54"/>
        <v>0</v>
      </c>
      <c r="S93" s="5">
        <f t="shared" si="58"/>
        <v>0</v>
      </c>
      <c r="T93" s="5"/>
      <c r="U93" s="5"/>
      <c r="V93" s="1"/>
      <c r="W93" s="1" t="e">
        <f t="shared" si="56"/>
        <v>#DIV/0!</v>
      </c>
      <c r="X93" s="1" t="e">
        <f t="shared" si="50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 t="s">
        <v>133</v>
      </c>
      <c r="AE93" s="1">
        <f t="shared" si="45"/>
        <v>0</v>
      </c>
      <c r="AF93" s="1">
        <f t="shared" si="46"/>
        <v>0</v>
      </c>
      <c r="AG93" s="1">
        <f t="shared" si="47"/>
        <v>-60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32</v>
      </c>
      <c r="C94" s="1">
        <v>12</v>
      </c>
      <c r="D94" s="1">
        <v>96</v>
      </c>
      <c r="E94" s="1">
        <v>25</v>
      </c>
      <c r="F94" s="1">
        <v>71</v>
      </c>
      <c r="G94" s="6">
        <v>0.33</v>
      </c>
      <c r="H94" s="1">
        <v>45</v>
      </c>
      <c r="I94" s="1" t="s">
        <v>33</v>
      </c>
      <c r="J94" s="1">
        <v>30</v>
      </c>
      <c r="K94" s="1">
        <f t="shared" si="42"/>
        <v>-5</v>
      </c>
      <c r="L94" s="1">
        <f t="shared" si="48"/>
        <v>25</v>
      </c>
      <c r="M94" s="1"/>
      <c r="N94" s="1">
        <v>80</v>
      </c>
      <c r="O94" s="1"/>
      <c r="P94" s="1">
        <f t="shared" si="49"/>
        <v>5</v>
      </c>
      <c r="Q94" s="5">
        <v>50</v>
      </c>
      <c r="R94" s="5">
        <f t="shared" si="54"/>
        <v>50</v>
      </c>
      <c r="S94" s="5">
        <f t="shared" si="58"/>
        <v>50</v>
      </c>
      <c r="T94" s="5"/>
      <c r="U94" s="5"/>
      <c r="V94" s="1"/>
      <c r="W94" s="1">
        <f t="shared" si="56"/>
        <v>40.200000000000003</v>
      </c>
      <c r="X94" s="1">
        <f t="shared" si="50"/>
        <v>30.2</v>
      </c>
      <c r="Y94" s="1">
        <v>4.8</v>
      </c>
      <c r="Z94" s="1">
        <v>0</v>
      </c>
      <c r="AA94" s="1">
        <v>15.8</v>
      </c>
      <c r="AB94" s="1">
        <v>0</v>
      </c>
      <c r="AC94" s="1">
        <v>0</v>
      </c>
      <c r="AD94" s="1" t="s">
        <v>130</v>
      </c>
      <c r="AE94" s="1">
        <f t="shared" si="45"/>
        <v>16.5</v>
      </c>
      <c r="AF94" s="1">
        <f t="shared" si="46"/>
        <v>0</v>
      </c>
      <c r="AG94" s="1">
        <f t="shared" si="47"/>
        <v>-126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135</v>
      </c>
      <c r="B95" s="1" t="s">
        <v>35</v>
      </c>
      <c r="C95" s="1">
        <v>5.7</v>
      </c>
      <c r="D95" s="1">
        <v>94.465999999999994</v>
      </c>
      <c r="E95" s="1">
        <v>14.746</v>
      </c>
      <c r="F95" s="1">
        <v>79.53</v>
      </c>
      <c r="G95" s="6">
        <v>1</v>
      </c>
      <c r="H95" s="1">
        <v>45</v>
      </c>
      <c r="I95" s="1" t="s">
        <v>33</v>
      </c>
      <c r="J95" s="1">
        <v>16.399999999999999</v>
      </c>
      <c r="K95" s="1">
        <f t="shared" si="42"/>
        <v>-1.6539999999999981</v>
      </c>
      <c r="L95" s="1">
        <f t="shared" si="48"/>
        <v>14.746</v>
      </c>
      <c r="M95" s="1"/>
      <c r="N95" s="1">
        <v>70</v>
      </c>
      <c r="O95" s="1">
        <v>50</v>
      </c>
      <c r="P95" s="1">
        <f t="shared" si="49"/>
        <v>2.9492000000000003</v>
      </c>
      <c r="Q95" s="5">
        <v>20</v>
      </c>
      <c r="R95" s="5">
        <f t="shared" si="54"/>
        <v>20</v>
      </c>
      <c r="S95" s="5">
        <f t="shared" si="58"/>
        <v>20</v>
      </c>
      <c r="T95" s="5"/>
      <c r="U95" s="5"/>
      <c r="V95" s="1"/>
      <c r="W95" s="1">
        <f t="shared" si="56"/>
        <v>74.437135494371347</v>
      </c>
      <c r="X95" s="1">
        <f t="shared" si="50"/>
        <v>67.655635426556344</v>
      </c>
      <c r="Y95" s="1">
        <v>3.14</v>
      </c>
      <c r="Z95" s="1">
        <v>0.66520000000000001</v>
      </c>
      <c r="AA95" s="1">
        <v>18.147600000000001</v>
      </c>
      <c r="AB95" s="1">
        <v>0</v>
      </c>
      <c r="AC95" s="1">
        <v>0</v>
      </c>
      <c r="AD95" s="1" t="s">
        <v>130</v>
      </c>
      <c r="AE95" s="1">
        <f t="shared" si="45"/>
        <v>20</v>
      </c>
      <c r="AF95" s="1">
        <f t="shared" si="46"/>
        <v>0</v>
      </c>
      <c r="AG95" s="1">
        <f t="shared" si="47"/>
        <v>-175.292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136</v>
      </c>
      <c r="B96" s="1" t="s">
        <v>32</v>
      </c>
      <c r="C96" s="1">
        <v>132</v>
      </c>
      <c r="D96" s="1">
        <v>80</v>
      </c>
      <c r="E96" s="1">
        <v>44</v>
      </c>
      <c r="F96" s="1">
        <v>150</v>
      </c>
      <c r="G96" s="6">
        <v>0.33</v>
      </c>
      <c r="H96" s="1">
        <v>45</v>
      </c>
      <c r="I96" s="1" t="s">
        <v>33</v>
      </c>
      <c r="J96" s="1">
        <v>44</v>
      </c>
      <c r="K96" s="1">
        <f t="shared" si="42"/>
        <v>0</v>
      </c>
      <c r="L96" s="1">
        <f t="shared" si="48"/>
        <v>44</v>
      </c>
      <c r="M96" s="1"/>
      <c r="N96" s="1">
        <v>0</v>
      </c>
      <c r="O96" s="1"/>
      <c r="P96" s="1">
        <f t="shared" si="49"/>
        <v>8.8000000000000007</v>
      </c>
      <c r="Q96" s="5">
        <v>50</v>
      </c>
      <c r="R96" s="5">
        <f t="shared" si="54"/>
        <v>50</v>
      </c>
      <c r="S96" s="5">
        <f t="shared" si="58"/>
        <v>50</v>
      </c>
      <c r="T96" s="5"/>
      <c r="U96" s="5"/>
      <c r="V96" s="1"/>
      <c r="W96" s="1">
        <f t="shared" si="56"/>
        <v>22.727272727272727</v>
      </c>
      <c r="X96" s="1">
        <f t="shared" si="50"/>
        <v>17.045454545454543</v>
      </c>
      <c r="Y96" s="1">
        <v>8.8000000000000007</v>
      </c>
      <c r="Z96" s="1">
        <v>15.8</v>
      </c>
      <c r="AA96" s="1">
        <v>18.2</v>
      </c>
      <c r="AB96" s="1">
        <v>0</v>
      </c>
      <c r="AC96" s="1">
        <v>0</v>
      </c>
      <c r="AD96" s="1" t="s">
        <v>130</v>
      </c>
      <c r="AE96" s="1">
        <f t="shared" si="45"/>
        <v>16.5</v>
      </c>
      <c r="AF96" s="1">
        <f t="shared" si="46"/>
        <v>0</v>
      </c>
      <c r="AG96" s="1">
        <f t="shared" si="47"/>
        <v>-68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137</v>
      </c>
      <c r="B97" s="1" t="s">
        <v>35</v>
      </c>
      <c r="C97" s="1">
        <v>30.2</v>
      </c>
      <c r="D97" s="1">
        <v>79.917000000000002</v>
      </c>
      <c r="E97" s="1">
        <v>22.219000000000001</v>
      </c>
      <c r="F97" s="1">
        <v>80.048000000000002</v>
      </c>
      <c r="G97" s="6">
        <v>1</v>
      </c>
      <c r="H97" s="1">
        <v>45</v>
      </c>
      <c r="I97" s="1" t="s">
        <v>33</v>
      </c>
      <c r="J97" s="1">
        <v>21.8</v>
      </c>
      <c r="K97" s="1">
        <f t="shared" si="42"/>
        <v>0.41900000000000048</v>
      </c>
      <c r="L97" s="1">
        <f t="shared" si="48"/>
        <v>22.219000000000001</v>
      </c>
      <c r="M97" s="1"/>
      <c r="N97" s="1">
        <v>0</v>
      </c>
      <c r="O97" s="1"/>
      <c r="P97" s="1">
        <f t="shared" si="49"/>
        <v>4.4438000000000004</v>
      </c>
      <c r="Q97" s="5">
        <v>30</v>
      </c>
      <c r="R97" s="5">
        <f t="shared" si="54"/>
        <v>30</v>
      </c>
      <c r="S97" s="5">
        <f t="shared" si="58"/>
        <v>30</v>
      </c>
      <c r="T97" s="5"/>
      <c r="U97" s="5"/>
      <c r="V97" s="1"/>
      <c r="W97" s="1">
        <f t="shared" si="56"/>
        <v>24.764390836671314</v>
      </c>
      <c r="X97" s="1">
        <f t="shared" si="50"/>
        <v>18.013411944731985</v>
      </c>
      <c r="Y97" s="1">
        <v>7.1976000000000004</v>
      </c>
      <c r="Z97" s="1">
        <v>9.0237999999999996</v>
      </c>
      <c r="AA97" s="1">
        <v>8.093</v>
      </c>
      <c r="AB97" s="1">
        <v>0</v>
      </c>
      <c r="AC97" s="1">
        <v>0</v>
      </c>
      <c r="AD97" s="1" t="s">
        <v>130</v>
      </c>
      <c r="AE97" s="1">
        <f t="shared" si="45"/>
        <v>30</v>
      </c>
      <c r="AF97" s="1">
        <f t="shared" si="46"/>
        <v>0</v>
      </c>
      <c r="AG97" s="1">
        <f t="shared" si="47"/>
        <v>-43.390999999999991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138</v>
      </c>
      <c r="B98" s="1" t="s">
        <v>32</v>
      </c>
      <c r="C98" s="1"/>
      <c r="D98" s="1"/>
      <c r="E98" s="1"/>
      <c r="F98" s="1"/>
      <c r="G98" s="6">
        <v>0.66</v>
      </c>
      <c r="H98" s="1">
        <v>45</v>
      </c>
      <c r="I98" s="1" t="s">
        <v>33</v>
      </c>
      <c r="J98" s="1"/>
      <c r="K98" s="1">
        <f t="shared" si="42"/>
        <v>0</v>
      </c>
      <c r="L98" s="1">
        <f t="shared" si="48"/>
        <v>0</v>
      </c>
      <c r="M98" s="1"/>
      <c r="N98" s="1">
        <v>110</v>
      </c>
      <c r="O98" s="1"/>
      <c r="P98" s="1">
        <f t="shared" si="49"/>
        <v>0</v>
      </c>
      <c r="Q98" s="5">
        <v>100</v>
      </c>
      <c r="R98" s="5">
        <f t="shared" si="54"/>
        <v>100</v>
      </c>
      <c r="S98" s="5">
        <f t="shared" si="58"/>
        <v>100</v>
      </c>
      <c r="T98" s="5"/>
      <c r="U98" s="5"/>
      <c r="V98" s="1"/>
      <c r="W98" s="1" t="e">
        <f t="shared" si="56"/>
        <v>#DIV/0!</v>
      </c>
      <c r="X98" s="1" t="e">
        <f t="shared" si="50"/>
        <v>#DIV/0!</v>
      </c>
      <c r="Y98" s="1">
        <v>4.2</v>
      </c>
      <c r="Z98" s="1">
        <v>15.2</v>
      </c>
      <c r="AA98" s="1">
        <v>19</v>
      </c>
      <c r="AB98" s="1">
        <v>0</v>
      </c>
      <c r="AC98" s="1">
        <v>0</v>
      </c>
      <c r="AD98" s="1" t="s">
        <v>133</v>
      </c>
      <c r="AE98" s="1">
        <f t="shared" si="45"/>
        <v>66</v>
      </c>
      <c r="AF98" s="1">
        <f t="shared" si="46"/>
        <v>0</v>
      </c>
      <c r="AG98" s="1">
        <f t="shared" si="47"/>
        <v>-210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139</v>
      </c>
      <c r="B99" s="1" t="s">
        <v>32</v>
      </c>
      <c r="C99" s="1">
        <v>33</v>
      </c>
      <c r="D99" s="1">
        <v>96</v>
      </c>
      <c r="E99" s="1">
        <v>38</v>
      </c>
      <c r="F99" s="1">
        <v>71</v>
      </c>
      <c r="G99" s="6">
        <v>0.66</v>
      </c>
      <c r="H99" s="1">
        <v>45</v>
      </c>
      <c r="I99" s="1" t="s">
        <v>33</v>
      </c>
      <c r="J99" s="1">
        <v>44.4</v>
      </c>
      <c r="K99" s="1">
        <f t="shared" si="42"/>
        <v>-6.3999999999999986</v>
      </c>
      <c r="L99" s="1">
        <f t="shared" si="48"/>
        <v>38</v>
      </c>
      <c r="M99" s="1"/>
      <c r="N99" s="1">
        <v>93</v>
      </c>
      <c r="O99" s="1">
        <v>80</v>
      </c>
      <c r="P99" s="1">
        <f t="shared" si="49"/>
        <v>7.6</v>
      </c>
      <c r="Q99" s="5">
        <v>30</v>
      </c>
      <c r="R99" s="5">
        <f t="shared" si="54"/>
        <v>30</v>
      </c>
      <c r="S99" s="5">
        <f t="shared" si="58"/>
        <v>30</v>
      </c>
      <c r="T99" s="5"/>
      <c r="U99" s="5"/>
      <c r="V99" s="1"/>
      <c r="W99" s="1">
        <f t="shared" si="56"/>
        <v>36.05263157894737</v>
      </c>
      <c r="X99" s="1">
        <f t="shared" si="50"/>
        <v>32.10526315789474</v>
      </c>
      <c r="Y99" s="1">
        <v>22</v>
      </c>
      <c r="Z99" s="1">
        <v>17.600000000000001</v>
      </c>
      <c r="AA99" s="1">
        <v>18.600000000000001</v>
      </c>
      <c r="AB99" s="1">
        <v>0</v>
      </c>
      <c r="AC99" s="1">
        <v>0</v>
      </c>
      <c r="AD99" s="1" t="s">
        <v>130</v>
      </c>
      <c r="AE99" s="1">
        <f t="shared" si="45"/>
        <v>19.8</v>
      </c>
      <c r="AF99" s="1">
        <f t="shared" si="46"/>
        <v>0</v>
      </c>
      <c r="AG99" s="1">
        <f t="shared" si="47"/>
        <v>-160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140</v>
      </c>
      <c r="B100" s="1" t="s">
        <v>32</v>
      </c>
      <c r="C100" s="1">
        <v>118</v>
      </c>
      <c r="D100" s="1">
        <v>72</v>
      </c>
      <c r="E100" s="1">
        <v>48</v>
      </c>
      <c r="F100" s="1">
        <v>122</v>
      </c>
      <c r="G100" s="6">
        <v>0.66</v>
      </c>
      <c r="H100" s="1">
        <v>45</v>
      </c>
      <c r="I100" s="1" t="s">
        <v>33</v>
      </c>
      <c r="J100" s="1">
        <v>48</v>
      </c>
      <c r="K100" s="1">
        <f t="shared" si="42"/>
        <v>0</v>
      </c>
      <c r="L100" s="1">
        <f t="shared" si="48"/>
        <v>48</v>
      </c>
      <c r="M100" s="1"/>
      <c r="N100" s="1">
        <v>0</v>
      </c>
      <c r="O100" s="1"/>
      <c r="P100" s="1">
        <f t="shared" si="49"/>
        <v>9.6</v>
      </c>
      <c r="Q100" s="5"/>
      <c r="R100" s="5">
        <f t="shared" si="54"/>
        <v>0</v>
      </c>
      <c r="S100" s="5">
        <f t="shared" si="58"/>
        <v>0</v>
      </c>
      <c r="T100" s="5"/>
      <c r="U100" s="5"/>
      <c r="V100" s="1"/>
      <c r="W100" s="1">
        <f t="shared" si="56"/>
        <v>12.708333333333334</v>
      </c>
      <c r="X100" s="1">
        <f t="shared" si="50"/>
        <v>12.708333333333334</v>
      </c>
      <c r="Y100" s="1">
        <v>4.4000000000000004</v>
      </c>
      <c r="Z100" s="1">
        <v>0</v>
      </c>
      <c r="AA100" s="1">
        <v>0</v>
      </c>
      <c r="AB100" s="1">
        <v>0</v>
      </c>
      <c r="AC100" s="1">
        <v>0</v>
      </c>
      <c r="AD100" s="9" t="s">
        <v>130</v>
      </c>
      <c r="AE100" s="1">
        <f t="shared" si="45"/>
        <v>0</v>
      </c>
      <c r="AF100" s="1">
        <f t="shared" si="46"/>
        <v>0</v>
      </c>
      <c r="AG100" s="1">
        <f t="shared" si="47"/>
        <v>22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141</v>
      </c>
      <c r="B101" s="1" t="s">
        <v>32</v>
      </c>
      <c r="C101" s="1">
        <v>133</v>
      </c>
      <c r="D101" s="1">
        <v>56</v>
      </c>
      <c r="E101" s="1">
        <v>48</v>
      </c>
      <c r="F101" s="1">
        <v>128</v>
      </c>
      <c r="G101" s="6">
        <v>0.33</v>
      </c>
      <c r="H101" s="1">
        <v>45</v>
      </c>
      <c r="I101" s="1" t="s">
        <v>33</v>
      </c>
      <c r="J101" s="1">
        <v>48</v>
      </c>
      <c r="K101" s="1">
        <f t="shared" si="42"/>
        <v>0</v>
      </c>
      <c r="L101" s="1">
        <f t="shared" si="48"/>
        <v>48</v>
      </c>
      <c r="M101" s="1"/>
      <c r="N101" s="1">
        <v>50</v>
      </c>
      <c r="O101" s="1"/>
      <c r="P101" s="1">
        <f t="shared" si="49"/>
        <v>9.6</v>
      </c>
      <c r="Q101" s="5">
        <v>50</v>
      </c>
      <c r="R101" s="5">
        <f t="shared" si="54"/>
        <v>50</v>
      </c>
      <c r="S101" s="5">
        <f t="shared" si="58"/>
        <v>50</v>
      </c>
      <c r="T101" s="5"/>
      <c r="U101" s="5"/>
      <c r="V101" s="1"/>
      <c r="W101" s="1">
        <f t="shared" si="56"/>
        <v>23.75</v>
      </c>
      <c r="X101" s="1">
        <f t="shared" si="50"/>
        <v>18.541666666666668</v>
      </c>
      <c r="Y101" s="1">
        <v>12.8</v>
      </c>
      <c r="Z101" s="1">
        <v>16.399999999999999</v>
      </c>
      <c r="AA101" s="1">
        <v>20.399999999999999</v>
      </c>
      <c r="AB101" s="1">
        <v>0</v>
      </c>
      <c r="AC101" s="1">
        <v>0</v>
      </c>
      <c r="AD101" s="1" t="s">
        <v>130</v>
      </c>
      <c r="AE101" s="1">
        <f t="shared" si="45"/>
        <v>16.5</v>
      </c>
      <c r="AF101" s="1">
        <f t="shared" si="46"/>
        <v>0</v>
      </c>
      <c r="AG101" s="1">
        <f t="shared" si="47"/>
        <v>-84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142</v>
      </c>
      <c r="B102" s="1" t="s">
        <v>32</v>
      </c>
      <c r="C102" s="1">
        <v>253</v>
      </c>
      <c r="D102" s="1">
        <v>216</v>
      </c>
      <c r="E102" s="1">
        <v>224</v>
      </c>
      <c r="F102" s="1">
        <v>196</v>
      </c>
      <c r="G102" s="6">
        <v>0.36</v>
      </c>
      <c r="H102" s="1">
        <v>45</v>
      </c>
      <c r="I102" s="1" t="s">
        <v>33</v>
      </c>
      <c r="J102" s="1">
        <v>231</v>
      </c>
      <c r="K102" s="1">
        <f t="shared" si="42"/>
        <v>-7</v>
      </c>
      <c r="L102" s="1">
        <f t="shared" si="48"/>
        <v>224</v>
      </c>
      <c r="M102" s="1"/>
      <c r="N102" s="1">
        <v>0</v>
      </c>
      <c r="O102" s="1"/>
      <c r="P102" s="1">
        <f t="shared" si="49"/>
        <v>44.8</v>
      </c>
      <c r="Q102" s="5">
        <f t="shared" si="57"/>
        <v>386.4</v>
      </c>
      <c r="R102" s="5">
        <f t="shared" si="54"/>
        <v>386</v>
      </c>
      <c r="S102" s="5">
        <f t="shared" si="58"/>
        <v>206</v>
      </c>
      <c r="T102" s="5">
        <v>180</v>
      </c>
      <c r="U102" s="5"/>
      <c r="V102" s="1"/>
      <c r="W102" s="1">
        <f t="shared" si="56"/>
        <v>12.991071428571429</v>
      </c>
      <c r="X102" s="1">
        <f t="shared" si="50"/>
        <v>4.375</v>
      </c>
      <c r="Y102" s="1">
        <v>15.2</v>
      </c>
      <c r="Z102" s="1">
        <v>32</v>
      </c>
      <c r="AA102" s="1">
        <v>33.4</v>
      </c>
      <c r="AB102" s="1">
        <v>24.8</v>
      </c>
      <c r="AC102" s="1">
        <v>28.6</v>
      </c>
      <c r="AD102" s="1"/>
      <c r="AE102" s="1">
        <f t="shared" si="45"/>
        <v>74.16</v>
      </c>
      <c r="AF102" s="1">
        <f t="shared" si="46"/>
        <v>64.8</v>
      </c>
      <c r="AG102" s="1">
        <f t="shared" si="47"/>
        <v>89.600000000000023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143</v>
      </c>
      <c r="B103" s="1" t="s">
        <v>32</v>
      </c>
      <c r="C103" s="1">
        <v>222</v>
      </c>
      <c r="D103" s="1"/>
      <c r="E103" s="1">
        <v>112</v>
      </c>
      <c r="F103" s="1">
        <v>104</v>
      </c>
      <c r="G103" s="6">
        <v>0.15</v>
      </c>
      <c r="H103" s="1">
        <v>60</v>
      </c>
      <c r="I103" s="1" t="s">
        <v>33</v>
      </c>
      <c r="J103" s="1">
        <v>119</v>
      </c>
      <c r="K103" s="1">
        <f t="shared" ref="K103:K111" si="59">E103-J103</f>
        <v>-7</v>
      </c>
      <c r="L103" s="1">
        <f t="shared" si="48"/>
        <v>112</v>
      </c>
      <c r="M103" s="1"/>
      <c r="N103" s="1">
        <v>70</v>
      </c>
      <c r="O103" s="1"/>
      <c r="P103" s="1">
        <f t="shared" si="49"/>
        <v>22.4</v>
      </c>
      <c r="Q103" s="5">
        <f t="shared" si="57"/>
        <v>117.19999999999999</v>
      </c>
      <c r="R103" s="5">
        <f t="shared" si="54"/>
        <v>117</v>
      </c>
      <c r="S103" s="5">
        <f t="shared" si="58"/>
        <v>117</v>
      </c>
      <c r="T103" s="5"/>
      <c r="U103" s="5"/>
      <c r="V103" s="1"/>
      <c r="W103" s="1">
        <f t="shared" si="56"/>
        <v>12.991071428571429</v>
      </c>
      <c r="X103" s="1">
        <f t="shared" si="50"/>
        <v>7.7678571428571432</v>
      </c>
      <c r="Y103" s="1">
        <v>19.2</v>
      </c>
      <c r="Z103" s="1">
        <v>15.2</v>
      </c>
      <c r="AA103" s="1">
        <v>23</v>
      </c>
      <c r="AB103" s="1">
        <v>39.6</v>
      </c>
      <c r="AC103" s="1">
        <v>25.2</v>
      </c>
      <c r="AD103" s="1"/>
      <c r="AE103" s="1">
        <f t="shared" si="45"/>
        <v>17.55</v>
      </c>
      <c r="AF103" s="1">
        <f t="shared" si="46"/>
        <v>0</v>
      </c>
      <c r="AG103" s="1">
        <f t="shared" si="47"/>
        <v>44.800000000000011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144</v>
      </c>
      <c r="B104" s="1" t="s">
        <v>32</v>
      </c>
      <c r="C104" s="1">
        <v>147</v>
      </c>
      <c r="D104" s="1">
        <v>120</v>
      </c>
      <c r="E104" s="1">
        <v>107</v>
      </c>
      <c r="F104" s="1">
        <v>154</v>
      </c>
      <c r="G104" s="6">
        <v>0.15</v>
      </c>
      <c r="H104" s="1">
        <v>60</v>
      </c>
      <c r="I104" s="1" t="s">
        <v>33</v>
      </c>
      <c r="J104" s="1">
        <v>114</v>
      </c>
      <c r="K104" s="1">
        <f t="shared" si="59"/>
        <v>-7</v>
      </c>
      <c r="L104" s="1">
        <f t="shared" si="48"/>
        <v>107</v>
      </c>
      <c r="M104" s="1"/>
      <c r="N104" s="1">
        <v>30</v>
      </c>
      <c r="O104" s="1"/>
      <c r="P104" s="1">
        <f t="shared" si="49"/>
        <v>21.4</v>
      </c>
      <c r="Q104" s="5">
        <f t="shared" si="57"/>
        <v>94.199999999999989</v>
      </c>
      <c r="R104" s="5">
        <f t="shared" si="54"/>
        <v>94</v>
      </c>
      <c r="S104" s="5">
        <f t="shared" si="58"/>
        <v>94</v>
      </c>
      <c r="T104" s="5"/>
      <c r="U104" s="5"/>
      <c r="V104" s="1"/>
      <c r="W104" s="1">
        <f t="shared" si="56"/>
        <v>12.990654205607477</v>
      </c>
      <c r="X104" s="1">
        <f t="shared" si="50"/>
        <v>8.5981308411214954</v>
      </c>
      <c r="Y104" s="1">
        <v>14.4</v>
      </c>
      <c r="Z104" s="1">
        <v>24.2</v>
      </c>
      <c r="AA104" s="1">
        <v>26.2</v>
      </c>
      <c r="AB104" s="1">
        <v>25.2</v>
      </c>
      <c r="AC104" s="1">
        <v>20.8</v>
      </c>
      <c r="AD104" s="1"/>
      <c r="AE104" s="1">
        <f t="shared" si="45"/>
        <v>14.1</v>
      </c>
      <c r="AF104" s="1">
        <f t="shared" si="46"/>
        <v>0</v>
      </c>
      <c r="AG104" s="1">
        <f t="shared" si="47"/>
        <v>42.800000000000011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145</v>
      </c>
      <c r="B105" s="1" t="s">
        <v>32</v>
      </c>
      <c r="C105" s="1">
        <v>143</v>
      </c>
      <c r="D105" s="1">
        <v>168</v>
      </c>
      <c r="E105" s="1">
        <v>108</v>
      </c>
      <c r="F105" s="1">
        <v>197</v>
      </c>
      <c r="G105" s="6">
        <v>0.15</v>
      </c>
      <c r="H105" s="1">
        <v>60</v>
      </c>
      <c r="I105" s="1" t="s">
        <v>33</v>
      </c>
      <c r="J105" s="1">
        <v>115</v>
      </c>
      <c r="K105" s="1">
        <f t="shared" si="59"/>
        <v>-7</v>
      </c>
      <c r="L105" s="1">
        <f t="shared" si="48"/>
        <v>108</v>
      </c>
      <c r="M105" s="1"/>
      <c r="N105" s="1">
        <v>80</v>
      </c>
      <c r="O105" s="1"/>
      <c r="P105" s="1">
        <f t="shared" si="49"/>
        <v>21.6</v>
      </c>
      <c r="Q105" s="5"/>
      <c r="R105" s="5">
        <f t="shared" si="54"/>
        <v>0</v>
      </c>
      <c r="S105" s="5">
        <f t="shared" si="58"/>
        <v>0</v>
      </c>
      <c r="T105" s="5"/>
      <c r="U105" s="5"/>
      <c r="V105" s="1"/>
      <c r="W105" s="1">
        <f t="shared" si="56"/>
        <v>12.824074074074073</v>
      </c>
      <c r="X105" s="1">
        <f t="shared" si="50"/>
        <v>12.824074074074073</v>
      </c>
      <c r="Y105" s="1">
        <v>15.6</v>
      </c>
      <c r="Z105" s="1">
        <v>27.6</v>
      </c>
      <c r="AA105" s="1">
        <v>28.2</v>
      </c>
      <c r="AB105" s="1">
        <v>32.6</v>
      </c>
      <c r="AC105" s="1">
        <v>21</v>
      </c>
      <c r="AD105" s="1"/>
      <c r="AE105" s="1">
        <f t="shared" si="45"/>
        <v>0</v>
      </c>
      <c r="AF105" s="1">
        <f t="shared" si="46"/>
        <v>0</v>
      </c>
      <c r="AG105" s="1">
        <f t="shared" si="47"/>
        <v>47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21" t="s">
        <v>146</v>
      </c>
      <c r="B106" s="1" t="s">
        <v>35</v>
      </c>
      <c r="C106" s="1">
        <v>656.93499999999995</v>
      </c>
      <c r="D106" s="1">
        <v>1744.614</v>
      </c>
      <c r="E106" s="1">
        <v>1727.3610000000001</v>
      </c>
      <c r="F106" s="1">
        <v>497</v>
      </c>
      <c r="G106" s="6">
        <v>1</v>
      </c>
      <c r="H106" s="1" t="e">
        <v>#N/A</v>
      </c>
      <c r="I106" s="1" t="s">
        <v>37</v>
      </c>
      <c r="J106" s="1">
        <v>1692.4639999999999</v>
      </c>
      <c r="K106" s="1">
        <f t="shared" si="59"/>
        <v>34.897000000000162</v>
      </c>
      <c r="L106" s="1">
        <f t="shared" si="48"/>
        <v>833.89700000000005</v>
      </c>
      <c r="M106" s="1">
        <v>893.46400000000006</v>
      </c>
      <c r="N106" s="1">
        <v>731</v>
      </c>
      <c r="O106" s="1">
        <v>650</v>
      </c>
      <c r="P106" s="1">
        <f t="shared" si="49"/>
        <v>166.77940000000001</v>
      </c>
      <c r="Q106" s="5">
        <f>15*P106-O106-N106-F106</f>
        <v>623.69100000000026</v>
      </c>
      <c r="R106" s="5">
        <f t="shared" si="54"/>
        <v>624</v>
      </c>
      <c r="S106" s="5">
        <f t="shared" si="58"/>
        <v>324</v>
      </c>
      <c r="T106" s="5">
        <v>300</v>
      </c>
      <c r="U106" s="5"/>
      <c r="V106" s="1"/>
      <c r="W106" s="1">
        <f t="shared" si="56"/>
        <v>15.001852746802061</v>
      </c>
      <c r="X106" s="1">
        <f t="shared" si="50"/>
        <v>11.260383476616417</v>
      </c>
      <c r="Y106" s="1">
        <v>180.7002</v>
      </c>
      <c r="Z106" s="1">
        <v>94.199600000000004</v>
      </c>
      <c r="AA106" s="1">
        <v>0</v>
      </c>
      <c r="AB106" s="1">
        <v>0</v>
      </c>
      <c r="AC106" s="1">
        <v>0</v>
      </c>
      <c r="AD106" s="1" t="s">
        <v>147</v>
      </c>
      <c r="AE106" s="1">
        <f t="shared" si="45"/>
        <v>324</v>
      </c>
      <c r="AF106" s="1">
        <f t="shared" si="46"/>
        <v>300</v>
      </c>
      <c r="AG106" s="1">
        <f t="shared" si="47"/>
        <v>2680.3920000000003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148</v>
      </c>
      <c r="B107" s="1" t="s">
        <v>35</v>
      </c>
      <c r="C107" s="1"/>
      <c r="D107" s="1">
        <v>341.66500000000002</v>
      </c>
      <c r="E107" s="11">
        <f>106.089+E82</f>
        <v>254.131</v>
      </c>
      <c r="F107" s="1">
        <v>235.57599999999999</v>
      </c>
      <c r="G107" s="6">
        <v>1</v>
      </c>
      <c r="H107" s="1">
        <v>60</v>
      </c>
      <c r="I107" s="1" t="s">
        <v>40</v>
      </c>
      <c r="J107" s="1">
        <v>105.94499999999999</v>
      </c>
      <c r="K107" s="1">
        <f t="shared" si="59"/>
        <v>148.18600000000001</v>
      </c>
      <c r="L107" s="1">
        <f t="shared" si="48"/>
        <v>152.58600000000001</v>
      </c>
      <c r="M107" s="1">
        <v>101.545</v>
      </c>
      <c r="N107" s="11">
        <f>N82</f>
        <v>50</v>
      </c>
      <c r="O107" s="11">
        <f>O82</f>
        <v>50</v>
      </c>
      <c r="P107" s="1">
        <f t="shared" si="49"/>
        <v>30.517200000000003</v>
      </c>
      <c r="Q107" s="5">
        <f>16*P107-O107-N107-F107</f>
        <v>152.69920000000005</v>
      </c>
      <c r="R107" s="5">
        <f t="shared" si="54"/>
        <v>153</v>
      </c>
      <c r="S107" s="5">
        <f t="shared" si="58"/>
        <v>153</v>
      </c>
      <c r="T107" s="5"/>
      <c r="U107" s="5"/>
      <c r="V107" s="1"/>
      <c r="W107" s="1">
        <f t="shared" si="56"/>
        <v>16.009856736528906</v>
      </c>
      <c r="X107" s="1">
        <f t="shared" si="50"/>
        <v>10.996290616439254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9" t="s">
        <v>154</v>
      </c>
      <c r="AE107" s="1">
        <f t="shared" si="45"/>
        <v>153</v>
      </c>
      <c r="AF107" s="1">
        <f t="shared" si="46"/>
        <v>0</v>
      </c>
      <c r="AG107" s="1">
        <f t="shared" si="47"/>
        <v>274.11779999999999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149</v>
      </c>
      <c r="B108" s="1" t="s">
        <v>32</v>
      </c>
      <c r="C108" s="1"/>
      <c r="D108" s="1"/>
      <c r="E108" s="1"/>
      <c r="F108" s="1"/>
      <c r="G108" s="6">
        <v>0.18</v>
      </c>
      <c r="H108" s="1">
        <v>45</v>
      </c>
      <c r="I108" s="1" t="s">
        <v>33</v>
      </c>
      <c r="J108" s="1"/>
      <c r="K108" s="1">
        <f t="shared" si="59"/>
        <v>0</v>
      </c>
      <c r="L108" s="1">
        <f t="shared" si="48"/>
        <v>0</v>
      </c>
      <c r="M108" s="1"/>
      <c r="N108" s="1">
        <v>50</v>
      </c>
      <c r="O108" s="1"/>
      <c r="P108" s="1">
        <f t="shared" si="49"/>
        <v>0</v>
      </c>
      <c r="Q108" s="5"/>
      <c r="R108" s="5">
        <f t="shared" si="54"/>
        <v>0</v>
      </c>
      <c r="S108" s="5">
        <f t="shared" si="58"/>
        <v>0</v>
      </c>
      <c r="T108" s="5"/>
      <c r="U108" s="5"/>
      <c r="V108" s="1"/>
      <c r="W108" s="1" t="e">
        <f t="shared" si="56"/>
        <v>#DIV/0!</v>
      </c>
      <c r="X108" s="1" t="e">
        <f t="shared" si="50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 t="s">
        <v>133</v>
      </c>
      <c r="AE108" s="1">
        <f t="shared" si="45"/>
        <v>0</v>
      </c>
      <c r="AF108" s="1">
        <f t="shared" si="46"/>
        <v>0</v>
      </c>
      <c r="AG108" s="1">
        <f t="shared" si="47"/>
        <v>-50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9" t="s">
        <v>150</v>
      </c>
      <c r="B109" s="1" t="s">
        <v>32</v>
      </c>
      <c r="C109" s="1"/>
      <c r="D109" s="1">
        <v>4</v>
      </c>
      <c r="E109" s="1">
        <v>3</v>
      </c>
      <c r="F109" s="1"/>
      <c r="G109" s="6">
        <v>0</v>
      </c>
      <c r="H109" s="1" t="e">
        <v>#N/A</v>
      </c>
      <c r="I109" s="1" t="s">
        <v>151</v>
      </c>
      <c r="J109" s="1">
        <v>3</v>
      </c>
      <c r="K109" s="1">
        <f t="shared" si="59"/>
        <v>0</v>
      </c>
      <c r="L109" s="1">
        <f t="shared" si="48"/>
        <v>3</v>
      </c>
      <c r="M109" s="1"/>
      <c r="N109" s="1"/>
      <c r="O109" s="1"/>
      <c r="P109" s="1">
        <f t="shared" si="49"/>
        <v>0.6</v>
      </c>
      <c r="Q109" s="5"/>
      <c r="R109" s="5"/>
      <c r="S109" s="5"/>
      <c r="T109" s="5"/>
      <c r="U109" s="5"/>
      <c r="V109" s="1"/>
      <c r="W109" s="1">
        <f t="shared" si="53"/>
        <v>0</v>
      </c>
      <c r="X109" s="1">
        <f t="shared" si="50"/>
        <v>0</v>
      </c>
      <c r="Y109" s="1">
        <v>0.4</v>
      </c>
      <c r="Z109" s="1">
        <v>0.2</v>
      </c>
      <c r="AA109" s="1">
        <v>0.4</v>
      </c>
      <c r="AB109" s="1">
        <v>0.6</v>
      </c>
      <c r="AC109" s="1">
        <v>0.2</v>
      </c>
      <c r="AD109" s="1"/>
      <c r="AE109" s="1">
        <f t="shared" si="45"/>
        <v>0</v>
      </c>
      <c r="AF109" s="1">
        <f t="shared" si="46"/>
        <v>0</v>
      </c>
      <c r="AG109" s="1">
        <f t="shared" si="47"/>
        <v>9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9" t="s">
        <v>152</v>
      </c>
      <c r="B110" s="1" t="s">
        <v>32</v>
      </c>
      <c r="C110" s="1"/>
      <c r="D110" s="1">
        <v>122</v>
      </c>
      <c r="E110" s="11">
        <v>101</v>
      </c>
      <c r="F110" s="1"/>
      <c r="G110" s="6">
        <v>0</v>
      </c>
      <c r="H110" s="1" t="e">
        <v>#N/A</v>
      </c>
      <c r="I110" s="1" t="s">
        <v>151</v>
      </c>
      <c r="J110" s="1">
        <v>101</v>
      </c>
      <c r="K110" s="1">
        <f t="shared" si="59"/>
        <v>0</v>
      </c>
      <c r="L110" s="1">
        <f t="shared" si="48"/>
        <v>101</v>
      </c>
      <c r="M110" s="1"/>
      <c r="N110" s="1"/>
      <c r="O110" s="1"/>
      <c r="P110" s="1">
        <f t="shared" si="49"/>
        <v>20.2</v>
      </c>
      <c r="Q110" s="5"/>
      <c r="R110" s="5"/>
      <c r="S110" s="5"/>
      <c r="T110" s="5"/>
      <c r="U110" s="5"/>
      <c r="V110" s="1"/>
      <c r="W110" s="1">
        <f t="shared" si="53"/>
        <v>0</v>
      </c>
      <c r="X110" s="1">
        <f t="shared" si="50"/>
        <v>0</v>
      </c>
      <c r="Y110" s="1">
        <v>11.6</v>
      </c>
      <c r="Z110" s="1">
        <v>24.6</v>
      </c>
      <c r="AA110" s="1">
        <v>25.8</v>
      </c>
      <c r="AB110" s="1">
        <v>15</v>
      </c>
      <c r="AC110" s="1">
        <v>26.2</v>
      </c>
      <c r="AD110" s="1"/>
      <c r="AE110" s="1">
        <f t="shared" si="45"/>
        <v>0</v>
      </c>
      <c r="AF110" s="1">
        <f t="shared" si="46"/>
        <v>0</v>
      </c>
      <c r="AG110" s="1">
        <f t="shared" si="47"/>
        <v>303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9" t="s">
        <v>153</v>
      </c>
      <c r="B111" s="1" t="s">
        <v>35</v>
      </c>
      <c r="C111" s="1"/>
      <c r="D111" s="1">
        <v>121.032</v>
      </c>
      <c r="E111" s="11">
        <v>93.006</v>
      </c>
      <c r="F111" s="1"/>
      <c r="G111" s="6">
        <v>0</v>
      </c>
      <c r="H111" s="1" t="e">
        <v>#N/A</v>
      </c>
      <c r="I111" s="1" t="s">
        <v>151</v>
      </c>
      <c r="J111" s="1">
        <v>107</v>
      </c>
      <c r="K111" s="1">
        <f t="shared" si="59"/>
        <v>-13.994</v>
      </c>
      <c r="L111" s="1">
        <f t="shared" si="48"/>
        <v>93.006</v>
      </c>
      <c r="M111" s="1"/>
      <c r="N111" s="1"/>
      <c r="O111" s="1"/>
      <c r="P111" s="1">
        <f t="shared" si="49"/>
        <v>18.601199999999999</v>
      </c>
      <c r="Q111" s="5"/>
      <c r="R111" s="5"/>
      <c r="S111" s="5"/>
      <c r="T111" s="5"/>
      <c r="U111" s="5"/>
      <c r="V111" s="1"/>
      <c r="W111" s="1">
        <f t="shared" si="53"/>
        <v>0</v>
      </c>
      <c r="X111" s="1">
        <f t="shared" si="50"/>
        <v>0</v>
      </c>
      <c r="Y111" s="1">
        <v>29.2684</v>
      </c>
      <c r="Z111" s="1">
        <v>28.998000000000001</v>
      </c>
      <c r="AA111" s="1">
        <v>31.813199999999998</v>
      </c>
      <c r="AB111" s="1">
        <v>29.980799999999999</v>
      </c>
      <c r="AC111" s="1">
        <v>27.588799999999999</v>
      </c>
      <c r="AD111" s="1"/>
      <c r="AE111" s="1">
        <f t="shared" si="45"/>
        <v>0</v>
      </c>
      <c r="AF111" s="1">
        <f t="shared" si="46"/>
        <v>0</v>
      </c>
      <c r="AG111" s="1">
        <f t="shared" si="47"/>
        <v>279.01800000000003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</sheetData>
  <autoFilter ref="A3:AE111" xr:uid="{5C099F8C-F0C6-47EC-B9A1-741605D841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2024-06-18T13:58:41Z</dcterms:created>
  <dcterms:modified xsi:type="dcterms:W3CDTF">2024-06-21T11:51:57Z</dcterms:modified>
</cp:coreProperties>
</file>