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Ост СЫР филиалы\"/>
    </mc:Choice>
  </mc:AlternateContent>
  <xr:revisionPtr revIDLastSave="0" documentId="13_ncr:1_{7083A90B-F06B-4E98-9925-076A876C7F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2" i="1" l="1"/>
  <c r="O52" i="1"/>
  <c r="S52" i="1" s="1"/>
  <c r="K52" i="1"/>
  <c r="AB51" i="1"/>
  <c r="O51" i="1"/>
  <c r="T51" i="1" s="1"/>
  <c r="K51" i="1"/>
  <c r="AB50" i="1"/>
  <c r="O50" i="1"/>
  <c r="S50" i="1" s="1"/>
  <c r="K50" i="1"/>
  <c r="O7" i="1"/>
  <c r="O8" i="1"/>
  <c r="O9" i="1"/>
  <c r="O10" i="1"/>
  <c r="O13" i="1"/>
  <c r="S13" i="1" s="1"/>
  <c r="O11" i="1"/>
  <c r="O12" i="1"/>
  <c r="O14" i="1"/>
  <c r="O15" i="1"/>
  <c r="O16" i="1"/>
  <c r="O18" i="1"/>
  <c r="O20" i="1"/>
  <c r="O22" i="1"/>
  <c r="O23" i="1"/>
  <c r="O25" i="1"/>
  <c r="O26" i="1"/>
  <c r="O27" i="1"/>
  <c r="O38" i="1"/>
  <c r="S38" i="1" s="1"/>
  <c r="O17" i="1"/>
  <c r="S17" i="1" s="1"/>
  <c r="O19" i="1"/>
  <c r="S19" i="1" s="1"/>
  <c r="O21" i="1"/>
  <c r="S21" i="1" s="1"/>
  <c r="O28" i="1"/>
  <c r="O24" i="1"/>
  <c r="S24" i="1" s="1"/>
  <c r="O29" i="1"/>
  <c r="S29" i="1" s="1"/>
  <c r="O34" i="1"/>
  <c r="S34" i="1" s="1"/>
  <c r="O30" i="1"/>
  <c r="O31" i="1"/>
  <c r="O32" i="1"/>
  <c r="S32" i="1" s="1"/>
  <c r="O33" i="1"/>
  <c r="P33" i="1" s="1"/>
  <c r="O35" i="1"/>
  <c r="O36" i="1"/>
  <c r="O37" i="1"/>
  <c r="P37" i="1" s="1"/>
  <c r="O39" i="1"/>
  <c r="O40" i="1"/>
  <c r="O42" i="1"/>
  <c r="S42" i="1" s="1"/>
  <c r="O41" i="1"/>
  <c r="O43" i="1"/>
  <c r="O44" i="1"/>
  <c r="S44" i="1" s="1"/>
  <c r="O45" i="1"/>
  <c r="O46" i="1"/>
  <c r="O47" i="1"/>
  <c r="S47" i="1" s="1"/>
  <c r="O48" i="1"/>
  <c r="S48" i="1" s="1"/>
  <c r="O6" i="1"/>
  <c r="S46" i="1" l="1"/>
  <c r="P23" i="1"/>
  <c r="S23" i="1" s="1"/>
  <c r="S16" i="1"/>
  <c r="S41" i="1"/>
  <c r="S40" i="1"/>
  <c r="S37" i="1"/>
  <c r="S35" i="1"/>
  <c r="P30" i="1"/>
  <c r="S30" i="1" s="1"/>
  <c r="S28" i="1"/>
  <c r="P26" i="1"/>
  <c r="S26" i="1" s="1"/>
  <c r="S20" i="1"/>
  <c r="S14" i="1"/>
  <c r="S11" i="1"/>
  <c r="S10" i="1"/>
  <c r="S8" i="1"/>
  <c r="S45" i="1"/>
  <c r="S43" i="1"/>
  <c r="P39" i="1"/>
  <c r="S39" i="1" s="1"/>
  <c r="S36" i="1"/>
  <c r="S33" i="1"/>
  <c r="S31" i="1"/>
  <c r="P27" i="1"/>
  <c r="S27" i="1" s="1"/>
  <c r="S25" i="1"/>
  <c r="P22" i="1"/>
  <c r="S22" i="1" s="1"/>
  <c r="S18" i="1"/>
  <c r="P15" i="1"/>
  <c r="S15" i="1" s="1"/>
  <c r="S12" i="1"/>
  <c r="S9" i="1"/>
  <c r="S7" i="1"/>
  <c r="T6" i="1"/>
  <c r="S6" i="1"/>
  <c r="T47" i="1"/>
  <c r="T43" i="1"/>
  <c r="T39" i="1"/>
  <c r="T33" i="1"/>
  <c r="T34" i="1"/>
  <c r="T21" i="1"/>
  <c r="T27" i="1"/>
  <c r="T22" i="1"/>
  <c r="T15" i="1"/>
  <c r="T13" i="1"/>
  <c r="T7" i="1"/>
  <c r="T45" i="1"/>
  <c r="T42" i="1"/>
  <c r="T36" i="1"/>
  <c r="T31" i="1"/>
  <c r="T24" i="1"/>
  <c r="T17" i="1"/>
  <c r="T25" i="1"/>
  <c r="T18" i="1"/>
  <c r="T12" i="1"/>
  <c r="T9" i="1"/>
  <c r="T48" i="1"/>
  <c r="T46" i="1"/>
  <c r="T44" i="1"/>
  <c r="T41" i="1"/>
  <c r="T40" i="1"/>
  <c r="T37" i="1"/>
  <c r="T35" i="1"/>
  <c r="T32" i="1"/>
  <c r="T30" i="1"/>
  <c r="T29" i="1"/>
  <c r="T28" i="1"/>
  <c r="T19" i="1"/>
  <c r="T38" i="1"/>
  <c r="T26" i="1"/>
  <c r="T23" i="1"/>
  <c r="T20" i="1"/>
  <c r="T16" i="1"/>
  <c r="T14" i="1"/>
  <c r="T11" i="1"/>
  <c r="T10" i="1"/>
  <c r="T8" i="1"/>
  <c r="S51" i="1"/>
  <c r="T50" i="1"/>
  <c r="T52" i="1"/>
  <c r="AB7" i="1"/>
  <c r="AB9" i="1"/>
  <c r="AB13" i="1"/>
  <c r="AB12" i="1"/>
  <c r="AB18" i="1"/>
  <c r="AB25" i="1"/>
  <c r="AB38" i="1"/>
  <c r="AB17" i="1"/>
  <c r="AB19" i="1"/>
  <c r="AB21" i="1"/>
  <c r="AB24" i="1"/>
  <c r="AB29" i="1"/>
  <c r="AB34" i="1"/>
  <c r="AB31" i="1"/>
  <c r="AB32" i="1"/>
  <c r="AB33" i="1"/>
  <c r="AB36" i="1"/>
  <c r="AB42" i="1"/>
  <c r="AB43" i="1"/>
  <c r="AB44" i="1"/>
  <c r="AB47" i="1"/>
  <c r="AB48" i="1"/>
  <c r="AB6" i="1"/>
  <c r="K48" i="1"/>
  <c r="K47" i="1"/>
  <c r="K46" i="1"/>
  <c r="K45" i="1"/>
  <c r="K44" i="1"/>
  <c r="K43" i="1"/>
  <c r="K41" i="1"/>
  <c r="K42" i="1"/>
  <c r="K40" i="1"/>
  <c r="K39" i="1"/>
  <c r="K37" i="1"/>
  <c r="K36" i="1"/>
  <c r="K35" i="1"/>
  <c r="K33" i="1"/>
  <c r="K32" i="1"/>
  <c r="K31" i="1"/>
  <c r="K30" i="1"/>
  <c r="K34" i="1"/>
  <c r="K29" i="1"/>
  <c r="K24" i="1"/>
  <c r="K28" i="1"/>
  <c r="K21" i="1"/>
  <c r="K19" i="1"/>
  <c r="K17" i="1"/>
  <c r="K38" i="1"/>
  <c r="K27" i="1"/>
  <c r="K26" i="1"/>
  <c r="K25" i="1"/>
  <c r="K23" i="1"/>
  <c r="K22" i="1"/>
  <c r="K20" i="1"/>
  <c r="K18" i="1"/>
  <c r="K16" i="1"/>
  <c r="K15" i="1"/>
  <c r="K14" i="1"/>
  <c r="K12" i="1"/>
  <c r="K11" i="1"/>
  <c r="K13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45" i="1" l="1"/>
  <c r="AB39" i="1"/>
  <c r="AB27" i="1"/>
  <c r="AB22" i="1"/>
  <c r="AB15" i="1"/>
  <c r="AB46" i="1"/>
  <c r="AB41" i="1"/>
  <c r="AB40" i="1"/>
  <c r="AB37" i="1"/>
  <c r="AB35" i="1"/>
  <c r="AB30" i="1"/>
  <c r="AB28" i="1"/>
  <c r="AB26" i="1"/>
  <c r="AB23" i="1"/>
  <c r="AB20" i="1"/>
  <c r="AB16" i="1"/>
  <c r="AB14" i="1"/>
  <c r="AB11" i="1"/>
  <c r="AB10" i="1"/>
  <c r="AB8" i="1"/>
  <c r="P5" i="1"/>
  <c r="K5" i="1"/>
  <c r="AB5" i="1" l="1"/>
</calcChain>
</file>

<file path=xl/sharedStrings.xml><?xml version="1.0" encoding="utf-8"?>
<sst xmlns="http://schemas.openxmlformats.org/spreadsheetml/2006/main" count="148" uniqueCount="87">
  <si>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</si>
  <si>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</si>
  <si>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</si>
  <si>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</si>
  <si>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</si>
  <si>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</si>
  <si>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</si>
  <si>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</si>
  <si>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</si>
  <si>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</si>
  <si>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</si>
  <si>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</si>
  <si>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</si>
  <si>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</si>
  <si>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</si>
  <si>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</si>
  <si>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</si>
  <si>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</si>
  <si>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</si>
  <si>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</si>
  <si>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</si>
  <si>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</si>
  <si>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</si>
  <si>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</si>
  <si>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05,08,</t>
  </si>
  <si>
    <t>22,07,</t>
  </si>
  <si>
    <t>15,07,</t>
  </si>
  <si>
    <t>08,07,</t>
  </si>
  <si>
    <t>01,07,</t>
  </si>
  <si>
    <t>24,06,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</si>
  <si>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</si>
  <si>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</si>
  <si>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</si>
  <si>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</si>
  <si>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</si>
  <si>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дубль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</si>
  <si>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</si>
  <si>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</si>
  <si>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</si>
  <si>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</si>
  <si>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</si>
  <si>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</si>
  <si>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ротация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</si>
  <si>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</si>
  <si>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</si>
  <si>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</si>
  <si>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</si>
  <si>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</si>
  <si>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</si>
  <si>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завод не отгружает с 30,06,24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</si>
  <si>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</si>
  <si>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</si>
  <si>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</si>
  <si>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</si>
  <si>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</si>
  <si>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</si>
  <si>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</si>
  <si>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</si>
  <si>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</si>
  <si>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</si>
  <si>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</si>
  <si>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</si>
  <si>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</si>
  <si>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</si>
  <si>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</si>
  <si>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</si>
  <si>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</si>
  <si>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</si>
  <si>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</si>
  <si>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</si>
  <si>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</si>
  <si>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</si>
  <si>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</si>
  <si>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</si>
  <si>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</si>
  <si>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и 08,07 завод не догрузил 400шт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</si>
  <si>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</si>
  <si>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</si>
  <si>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</si>
  <si>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</si>
  <si>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</si>
  <si>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</si>
  <si>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</si>
  <si>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22,07,24 завод не отгрузил 300шт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</si>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</sst>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5" sqref="R5"/>
    </sheetView>
  </sheetViews>
  <sheetFormatPr defaultRowHeight="15" x14ac:dyDescent="0.25"/>
  <cols>
    <col min="1" max="1" width="60" customWidth="1"/>
    <col min="2" max="2" width="4.5703125" customWidth="1"/>
    <col min="3" max="6" width="6.42578125" customWidth="1"/>
    <col min="7" max="7" width="5" style="8" customWidth="1"/>
    <col min="8" max="8" width="5" customWidth="1"/>
    <col min="9" max="9" width="9.5703125" customWidth="1"/>
    <col min="10" max="11" width="6.7109375" customWidth="1"/>
    <col min="12" max="13" width="0.85546875" customWidth="1"/>
    <col min="14" max="17" width="6.7109375" customWidth="1"/>
    <col min="18" max="18" width="21.7109375" customWidth="1"/>
    <col min="19" max="20" width="5.28515625" customWidth="1"/>
    <col min="21" max="26" width="6.28515625" customWidth="1"/>
    <col min="27" max="27" width="32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6866.5809999999992</v>
      </c>
      <c r="F5" s="4">
        <f>SUM(F6:F497)</f>
        <v>22855.915999999997</v>
      </c>
      <c r="G5" s="6"/>
      <c r="H5" s="1"/>
      <c r="I5" s="1"/>
      <c r="J5" s="4">
        <f t="shared" ref="J5:Q5" si="0">SUM(J6:J497)</f>
        <v>7149.7</v>
      </c>
      <c r="K5" s="4">
        <f t="shared" si="0"/>
        <v>-283.11900000000003</v>
      </c>
      <c r="L5" s="4">
        <f t="shared" si="0"/>
        <v>0</v>
      </c>
      <c r="M5" s="4">
        <f t="shared" si="0"/>
        <v>0</v>
      </c>
      <c r="N5" s="4">
        <f t="shared" si="0"/>
        <v>8411.0972000000002</v>
      </c>
      <c r="O5" s="4">
        <f t="shared" si="0"/>
        <v>1373.3162000000002</v>
      </c>
      <c r="P5" s="4">
        <f t="shared" si="0"/>
        <v>1672.2727999999993</v>
      </c>
      <c r="Q5" s="4">
        <f t="shared" si="0"/>
        <v>0</v>
      </c>
      <c r="R5" s="1"/>
      <c r="S5" s="1"/>
      <c r="T5" s="1"/>
      <c r="U5" s="4">
        <f t="shared" ref="U5:Z5" si="1">SUM(U6:U497)</f>
        <v>1452.6148000000005</v>
      </c>
      <c r="V5" s="4">
        <f t="shared" si="1"/>
        <v>1252.4549999999999</v>
      </c>
      <c r="W5" s="4">
        <f t="shared" si="1"/>
        <v>1361.4219999999998</v>
      </c>
      <c r="X5" s="4">
        <f t="shared" si="1"/>
        <v>1339.3020000000001</v>
      </c>
      <c r="Y5" s="4">
        <f t="shared" si="1"/>
        <v>1232.9782000000002</v>
      </c>
      <c r="Z5" s="4">
        <f t="shared" si="1"/>
        <v>932.99640000000011</v>
      </c>
      <c r="AA5" s="1"/>
      <c r="AB5" s="4">
        <f>SUM(AB6:AB497)</f>
        <v>355.58479999999992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132</v>
      </c>
      <c r="D6" s="1">
        <v>80</v>
      </c>
      <c r="E6" s="1">
        <v>43</v>
      </c>
      <c r="F6" s="1">
        <v>167</v>
      </c>
      <c r="G6" s="6">
        <v>0.14000000000000001</v>
      </c>
      <c r="H6" s="1">
        <v>180</v>
      </c>
      <c r="I6" s="1">
        <v>9988421</v>
      </c>
      <c r="J6" s="1">
        <v>51</v>
      </c>
      <c r="K6" s="1">
        <f t="shared" ref="K6:K48" si="2">E6-J6</f>
        <v>-8</v>
      </c>
      <c r="L6" s="1"/>
      <c r="M6" s="1"/>
      <c r="N6" s="1"/>
      <c r="O6" s="1">
        <f>E6/5</f>
        <v>8.6</v>
      </c>
      <c r="P6" s="5"/>
      <c r="Q6" s="5"/>
      <c r="R6" s="1"/>
      <c r="S6" s="1">
        <f>(F6+N6+P6)/O6</f>
        <v>19.418604651162791</v>
      </c>
      <c r="T6" s="1">
        <f>(F6+N6)/O6</f>
        <v>19.418604651162791</v>
      </c>
      <c r="U6" s="1">
        <v>8.6</v>
      </c>
      <c r="V6" s="1">
        <v>11</v>
      </c>
      <c r="W6" s="1">
        <v>9.1999999999999993</v>
      </c>
      <c r="X6" s="1">
        <v>16.600000000000001</v>
      </c>
      <c r="Y6" s="1">
        <v>9.6</v>
      </c>
      <c r="Z6" s="1">
        <v>11.2</v>
      </c>
      <c r="AA6" s="1"/>
      <c r="AB6" s="1">
        <f t="shared" ref="AB6:AB48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-16</v>
      </c>
      <c r="D7" s="1">
        <v>352</v>
      </c>
      <c r="E7" s="1">
        <v>90</v>
      </c>
      <c r="F7" s="1">
        <v>246</v>
      </c>
      <c r="G7" s="6">
        <v>0.18</v>
      </c>
      <c r="H7" s="1">
        <v>270</v>
      </c>
      <c r="I7" s="1">
        <v>9988438</v>
      </c>
      <c r="J7" s="1">
        <v>90</v>
      </c>
      <c r="K7" s="1">
        <f t="shared" si="2"/>
        <v>0</v>
      </c>
      <c r="L7" s="1"/>
      <c r="M7" s="1"/>
      <c r="N7" s="1">
        <v>220.8</v>
      </c>
      <c r="O7" s="1">
        <f t="shared" ref="O7:O48" si="4">E7/5</f>
        <v>18</v>
      </c>
      <c r="P7" s="5"/>
      <c r="Q7" s="5"/>
      <c r="R7" s="1"/>
      <c r="S7" s="1">
        <f t="shared" ref="S7:S48" si="5">(F7+N7+P7)/O7</f>
        <v>25.933333333333334</v>
      </c>
      <c r="T7" s="1">
        <f t="shared" ref="T7:T48" si="6">(F7+N7)/O7</f>
        <v>25.933333333333334</v>
      </c>
      <c r="U7" s="1">
        <v>28.2</v>
      </c>
      <c r="V7" s="1">
        <v>24.2</v>
      </c>
      <c r="W7" s="1">
        <v>18.399999999999999</v>
      </c>
      <c r="X7" s="1">
        <v>20.2</v>
      </c>
      <c r="Y7" s="1">
        <v>16</v>
      </c>
      <c r="Z7" s="1">
        <v>16.8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-1</v>
      </c>
      <c r="D8" s="1">
        <v>432</v>
      </c>
      <c r="E8" s="1">
        <v>94</v>
      </c>
      <c r="F8" s="1">
        <v>335</v>
      </c>
      <c r="G8" s="6">
        <v>0.18</v>
      </c>
      <c r="H8" s="1">
        <v>270</v>
      </c>
      <c r="I8" s="1">
        <v>9988445</v>
      </c>
      <c r="J8" s="1">
        <v>90</v>
      </c>
      <c r="K8" s="1">
        <f t="shared" si="2"/>
        <v>4</v>
      </c>
      <c r="L8" s="1"/>
      <c r="M8" s="1"/>
      <c r="N8" s="1"/>
      <c r="O8" s="1">
        <f t="shared" si="4"/>
        <v>18.8</v>
      </c>
      <c r="P8" s="5"/>
      <c r="Q8" s="5"/>
      <c r="R8" s="1"/>
      <c r="S8" s="1">
        <f t="shared" si="5"/>
        <v>17.819148936170212</v>
      </c>
      <c r="T8" s="1">
        <f t="shared" si="6"/>
        <v>17.819148936170212</v>
      </c>
      <c r="U8" s="1">
        <v>13</v>
      </c>
      <c r="V8" s="1">
        <v>24.4</v>
      </c>
      <c r="W8" s="1">
        <v>16.8</v>
      </c>
      <c r="X8" s="1">
        <v>17.600000000000001</v>
      </c>
      <c r="Y8" s="1">
        <v>16.600000000000001</v>
      </c>
      <c r="Z8" s="1">
        <v>16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44</v>
      </c>
      <c r="D9" s="1">
        <v>16</v>
      </c>
      <c r="E9" s="1">
        <v>17</v>
      </c>
      <c r="F9" s="1">
        <v>43</v>
      </c>
      <c r="G9" s="6">
        <v>0.4</v>
      </c>
      <c r="H9" s="1">
        <v>270</v>
      </c>
      <c r="I9" s="1">
        <v>9988452</v>
      </c>
      <c r="J9" s="1">
        <v>18</v>
      </c>
      <c r="K9" s="1">
        <f t="shared" si="2"/>
        <v>-1</v>
      </c>
      <c r="L9" s="1"/>
      <c r="M9" s="1"/>
      <c r="N9" s="1">
        <v>20</v>
      </c>
      <c r="O9" s="1">
        <f t="shared" si="4"/>
        <v>3.4</v>
      </c>
      <c r="P9" s="5"/>
      <c r="Q9" s="5"/>
      <c r="R9" s="1"/>
      <c r="S9" s="1">
        <f t="shared" si="5"/>
        <v>18.529411764705884</v>
      </c>
      <c r="T9" s="1">
        <f t="shared" si="6"/>
        <v>18.529411764705884</v>
      </c>
      <c r="U9" s="1">
        <v>4</v>
      </c>
      <c r="V9" s="1">
        <v>4</v>
      </c>
      <c r="W9" s="1">
        <v>1.2</v>
      </c>
      <c r="X9" s="1">
        <v>3.2</v>
      </c>
      <c r="Y9" s="1">
        <v>5.2</v>
      </c>
      <c r="Z9" s="1">
        <v>7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112</v>
      </c>
      <c r="D10" s="1"/>
      <c r="E10" s="1">
        <v>25</v>
      </c>
      <c r="F10" s="1">
        <v>87</v>
      </c>
      <c r="G10" s="6">
        <v>0.4</v>
      </c>
      <c r="H10" s="1">
        <v>270</v>
      </c>
      <c r="I10" s="1">
        <v>9988476</v>
      </c>
      <c r="J10" s="1">
        <v>25</v>
      </c>
      <c r="K10" s="1">
        <f t="shared" si="2"/>
        <v>0</v>
      </c>
      <c r="L10" s="1"/>
      <c r="M10" s="1"/>
      <c r="N10" s="1"/>
      <c r="O10" s="1">
        <f t="shared" si="4"/>
        <v>5</v>
      </c>
      <c r="P10" s="5"/>
      <c r="Q10" s="5"/>
      <c r="R10" s="1"/>
      <c r="S10" s="1">
        <f t="shared" si="5"/>
        <v>17.399999999999999</v>
      </c>
      <c r="T10" s="1">
        <f t="shared" si="6"/>
        <v>17.399999999999999</v>
      </c>
      <c r="U10" s="1">
        <v>3</v>
      </c>
      <c r="V10" s="1">
        <v>2.4</v>
      </c>
      <c r="W10" s="1">
        <v>2.6</v>
      </c>
      <c r="X10" s="1">
        <v>2</v>
      </c>
      <c r="Y10" s="1">
        <v>5.2</v>
      </c>
      <c r="Z10" s="1">
        <v>8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44</v>
      </c>
      <c r="B11" s="1" t="s">
        <v>31</v>
      </c>
      <c r="C11" s="1">
        <v>68</v>
      </c>
      <c r="D11" s="1">
        <v>372</v>
      </c>
      <c r="E11" s="1">
        <v>154</v>
      </c>
      <c r="F11" s="1">
        <v>284</v>
      </c>
      <c r="G11" s="6">
        <v>0.18</v>
      </c>
      <c r="H11" s="1">
        <v>150</v>
      </c>
      <c r="I11" s="1">
        <v>5034819</v>
      </c>
      <c r="J11" s="1">
        <v>152</v>
      </c>
      <c r="K11" s="1">
        <f t="shared" si="2"/>
        <v>2</v>
      </c>
      <c r="L11" s="1"/>
      <c r="M11" s="1"/>
      <c r="N11" s="1">
        <v>455</v>
      </c>
      <c r="O11" s="1">
        <f t="shared" si="4"/>
        <v>30.8</v>
      </c>
      <c r="P11" s="5"/>
      <c r="Q11" s="5"/>
      <c r="R11" s="1"/>
      <c r="S11" s="1">
        <f t="shared" si="5"/>
        <v>23.993506493506494</v>
      </c>
      <c r="T11" s="1">
        <f t="shared" si="6"/>
        <v>23.993506493506494</v>
      </c>
      <c r="U11" s="1">
        <v>44.6</v>
      </c>
      <c r="V11" s="1">
        <v>33</v>
      </c>
      <c r="W11" s="1">
        <v>5</v>
      </c>
      <c r="X11" s="1">
        <v>30.8</v>
      </c>
      <c r="Y11" s="1">
        <v>28</v>
      </c>
      <c r="Z11" s="1">
        <v>19.2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45</v>
      </c>
      <c r="B12" s="14" t="s">
        <v>41</v>
      </c>
      <c r="C12" s="14">
        <v>39.954999999999998</v>
      </c>
      <c r="D12" s="14">
        <v>57.78</v>
      </c>
      <c r="E12" s="14">
        <v>14.6</v>
      </c>
      <c r="F12" s="15">
        <v>83.135000000000005</v>
      </c>
      <c r="G12" s="6">
        <v>1</v>
      </c>
      <c r="H12" s="1">
        <v>150</v>
      </c>
      <c r="I12" s="1">
        <v>5039845</v>
      </c>
      <c r="J12" s="1">
        <v>15</v>
      </c>
      <c r="K12" s="1">
        <f t="shared" si="2"/>
        <v>-0.40000000000000036</v>
      </c>
      <c r="L12" s="1"/>
      <c r="M12" s="1"/>
      <c r="N12" s="1"/>
      <c r="O12" s="1">
        <f t="shared" si="4"/>
        <v>2.92</v>
      </c>
      <c r="P12" s="5"/>
      <c r="Q12" s="5"/>
      <c r="R12" s="1"/>
      <c r="S12" s="1">
        <f t="shared" si="5"/>
        <v>28.470890410958905</v>
      </c>
      <c r="T12" s="1">
        <f t="shared" si="6"/>
        <v>28.470890410958905</v>
      </c>
      <c r="U12" s="1">
        <v>3.468</v>
      </c>
      <c r="V12" s="1">
        <v>2.9889999999999999</v>
      </c>
      <c r="W12" s="1">
        <v>1.9079999999999999</v>
      </c>
      <c r="X12" s="1">
        <v>0</v>
      </c>
      <c r="Y12" s="1">
        <v>0</v>
      </c>
      <c r="Z12" s="1">
        <v>0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7" t="s">
        <v>40</v>
      </c>
      <c r="B13" s="18" t="s">
        <v>41</v>
      </c>
      <c r="C13" s="18">
        <v>7.7050000000000001</v>
      </c>
      <c r="D13" s="18"/>
      <c r="E13" s="18">
        <v>9.41</v>
      </c>
      <c r="F13" s="19">
        <v>-1.7050000000000001</v>
      </c>
      <c r="G13" s="20">
        <v>0</v>
      </c>
      <c r="H13" s="21">
        <v>150</v>
      </c>
      <c r="I13" s="21" t="s">
        <v>42</v>
      </c>
      <c r="J13" s="21">
        <v>10.1</v>
      </c>
      <c r="K13" s="21">
        <f>E13-J13</f>
        <v>-0.6899999999999995</v>
      </c>
      <c r="L13" s="21"/>
      <c r="M13" s="21"/>
      <c r="N13" s="21"/>
      <c r="O13" s="21">
        <f>E13/5</f>
        <v>1.8820000000000001</v>
      </c>
      <c r="P13" s="22"/>
      <c r="Q13" s="22"/>
      <c r="R13" s="21"/>
      <c r="S13" s="21">
        <f>(F13+N13+P13)/O13</f>
        <v>-0.90595111583421895</v>
      </c>
      <c r="T13" s="21">
        <f>(F13+N13)/O13</f>
        <v>-0.90595111583421895</v>
      </c>
      <c r="U13" s="21">
        <v>0</v>
      </c>
      <c r="V13" s="21">
        <v>3.4630000000000001</v>
      </c>
      <c r="W13" s="21">
        <v>2.9108000000000001</v>
      </c>
      <c r="X13" s="21">
        <v>0.95</v>
      </c>
      <c r="Y13" s="21">
        <v>6.5400000000000009</v>
      </c>
      <c r="Z13" s="21">
        <v>7.6191999999999993</v>
      </c>
      <c r="AA13" s="21" t="s">
        <v>43</v>
      </c>
      <c r="AB13" s="2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-19</v>
      </c>
      <c r="D14" s="1">
        <v>736</v>
      </c>
      <c r="E14" s="1">
        <v>126</v>
      </c>
      <c r="F14" s="1">
        <v>582</v>
      </c>
      <c r="G14" s="6">
        <v>0.1</v>
      </c>
      <c r="H14" s="1">
        <v>90</v>
      </c>
      <c r="I14" s="1">
        <v>8444163</v>
      </c>
      <c r="J14" s="1">
        <v>124</v>
      </c>
      <c r="K14" s="1">
        <f t="shared" si="2"/>
        <v>2</v>
      </c>
      <c r="L14" s="1"/>
      <c r="M14" s="1"/>
      <c r="N14" s="1"/>
      <c r="O14" s="1">
        <f t="shared" si="4"/>
        <v>25.2</v>
      </c>
      <c r="P14" s="5"/>
      <c r="Q14" s="5"/>
      <c r="R14" s="1"/>
      <c r="S14" s="1">
        <f t="shared" si="5"/>
        <v>23.095238095238095</v>
      </c>
      <c r="T14" s="1">
        <f t="shared" si="6"/>
        <v>23.095238095238095</v>
      </c>
      <c r="U14" s="1">
        <v>26</v>
      </c>
      <c r="V14" s="1">
        <v>36.4</v>
      </c>
      <c r="W14" s="1">
        <v>41.2</v>
      </c>
      <c r="X14" s="1">
        <v>31</v>
      </c>
      <c r="Y14" s="1">
        <v>32.4</v>
      </c>
      <c r="Z14" s="1">
        <v>32.4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47</v>
      </c>
      <c r="B15" s="1" t="s">
        <v>31</v>
      </c>
      <c r="C15" s="1">
        <v>154</v>
      </c>
      <c r="D15" s="1">
        <v>1000</v>
      </c>
      <c r="E15" s="1">
        <v>400</v>
      </c>
      <c r="F15" s="1">
        <v>753</v>
      </c>
      <c r="G15" s="6">
        <v>0.18</v>
      </c>
      <c r="H15" s="1">
        <v>150</v>
      </c>
      <c r="I15" s="1">
        <v>5038411</v>
      </c>
      <c r="J15" s="1">
        <v>416</v>
      </c>
      <c r="K15" s="1">
        <f t="shared" si="2"/>
        <v>-16</v>
      </c>
      <c r="L15" s="1"/>
      <c r="M15" s="1"/>
      <c r="N15" s="1">
        <v>448</v>
      </c>
      <c r="O15" s="1">
        <f t="shared" si="4"/>
        <v>80</v>
      </c>
      <c r="P15" s="5">
        <f t="shared" ref="P14:P16" si="7">17*O15-N15-F15</f>
        <v>159</v>
      </c>
      <c r="Q15" s="5"/>
      <c r="R15" s="1"/>
      <c r="S15" s="1">
        <f t="shared" si="5"/>
        <v>17</v>
      </c>
      <c r="T15" s="1">
        <f t="shared" si="6"/>
        <v>15.012499999999999</v>
      </c>
      <c r="U15" s="1">
        <v>80.2</v>
      </c>
      <c r="V15" s="1">
        <v>80.599999999999994</v>
      </c>
      <c r="W15" s="1">
        <v>82</v>
      </c>
      <c r="X15" s="1">
        <v>58</v>
      </c>
      <c r="Y15" s="1">
        <v>67.8</v>
      </c>
      <c r="Z15" s="1">
        <v>69.8</v>
      </c>
      <c r="AA15" s="1"/>
      <c r="AB15" s="1">
        <f t="shared" si="3"/>
        <v>28.619999999999997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48</v>
      </c>
      <c r="B16" s="14" t="s">
        <v>31</v>
      </c>
      <c r="C16" s="14">
        <v>-4</v>
      </c>
      <c r="D16" s="14"/>
      <c r="E16" s="14">
        <v>-4</v>
      </c>
      <c r="F16" s="15">
        <v>-4</v>
      </c>
      <c r="G16" s="6">
        <v>0.18</v>
      </c>
      <c r="H16" s="1">
        <v>150</v>
      </c>
      <c r="I16" s="1">
        <v>5038459</v>
      </c>
      <c r="J16" s="1">
        <v>77</v>
      </c>
      <c r="K16" s="1">
        <f t="shared" si="2"/>
        <v>-81</v>
      </c>
      <c r="L16" s="1"/>
      <c r="M16" s="1"/>
      <c r="N16" s="1">
        <v>600</v>
      </c>
      <c r="O16" s="1">
        <f t="shared" si="4"/>
        <v>-0.8</v>
      </c>
      <c r="P16" s="5"/>
      <c r="Q16" s="5"/>
      <c r="R16" s="1"/>
      <c r="S16" s="1">
        <f t="shared" si="5"/>
        <v>-745</v>
      </c>
      <c r="T16" s="1">
        <f t="shared" si="6"/>
        <v>-745</v>
      </c>
      <c r="U16" s="1">
        <v>-0.4</v>
      </c>
      <c r="V16" s="1">
        <v>-0.2</v>
      </c>
      <c r="W16" s="1">
        <v>45.6</v>
      </c>
      <c r="X16" s="1">
        <v>77.599999999999994</v>
      </c>
      <c r="Y16" s="1">
        <v>72.599999999999994</v>
      </c>
      <c r="Z16" s="1">
        <v>61.2</v>
      </c>
      <c r="AA16" s="1" t="s">
        <v>49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7" t="s">
        <v>58</v>
      </c>
      <c r="B17" s="18" t="s">
        <v>31</v>
      </c>
      <c r="C17" s="18"/>
      <c r="D17" s="18">
        <v>624</v>
      </c>
      <c r="E17" s="18">
        <v>65</v>
      </c>
      <c r="F17" s="19">
        <v>559</v>
      </c>
      <c r="G17" s="20">
        <v>0</v>
      </c>
      <c r="H17" s="21" t="e">
        <v>#N/A</v>
      </c>
      <c r="I17" s="21" t="s">
        <v>35</v>
      </c>
      <c r="J17" s="21">
        <v>69</v>
      </c>
      <c r="K17" s="21">
        <f>E17-J17</f>
        <v>-4</v>
      </c>
      <c r="L17" s="21"/>
      <c r="M17" s="21"/>
      <c r="N17" s="21"/>
      <c r="O17" s="21">
        <f>E17/5</f>
        <v>13</v>
      </c>
      <c r="P17" s="22"/>
      <c r="Q17" s="22"/>
      <c r="R17" s="21"/>
      <c r="S17" s="21">
        <f>(F17+N17+P17)/O17</f>
        <v>43</v>
      </c>
      <c r="T17" s="21">
        <f>(F17+N17)/O17</f>
        <v>43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/>
      <c r="AB17" s="21">
        <f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50</v>
      </c>
      <c r="B18" s="14" t="s">
        <v>31</v>
      </c>
      <c r="C18" s="14"/>
      <c r="D18" s="14">
        <v>540</v>
      </c>
      <c r="E18" s="14">
        <v>102</v>
      </c>
      <c r="F18" s="15">
        <v>438</v>
      </c>
      <c r="G18" s="6">
        <v>0.18</v>
      </c>
      <c r="H18" s="1">
        <v>150</v>
      </c>
      <c r="I18" s="1">
        <v>5038831</v>
      </c>
      <c r="J18" s="1">
        <v>108</v>
      </c>
      <c r="K18" s="1">
        <f t="shared" si="2"/>
        <v>-6</v>
      </c>
      <c r="L18" s="1"/>
      <c r="M18" s="1"/>
      <c r="N18" s="1">
        <v>120</v>
      </c>
      <c r="O18" s="1">
        <f t="shared" si="4"/>
        <v>20.399999999999999</v>
      </c>
      <c r="P18" s="5"/>
      <c r="Q18" s="5"/>
      <c r="R18" s="1"/>
      <c r="S18" s="1">
        <f t="shared" si="5"/>
        <v>27.352941176470591</v>
      </c>
      <c r="T18" s="1">
        <f t="shared" si="6"/>
        <v>27.352941176470591</v>
      </c>
      <c r="U18" s="1">
        <v>28.6</v>
      </c>
      <c r="V18" s="1">
        <v>34</v>
      </c>
      <c r="W18" s="1">
        <v>9.1999999999999993</v>
      </c>
      <c r="X18" s="1">
        <v>11.6</v>
      </c>
      <c r="Y18" s="1">
        <v>0.2</v>
      </c>
      <c r="Z18" s="1">
        <v>0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7" t="s">
        <v>59</v>
      </c>
      <c r="B19" s="18" t="s">
        <v>31</v>
      </c>
      <c r="C19" s="18">
        <v>-6</v>
      </c>
      <c r="D19" s="18"/>
      <c r="E19" s="18">
        <v>-2</v>
      </c>
      <c r="F19" s="19">
        <v>-6</v>
      </c>
      <c r="G19" s="20">
        <v>0</v>
      </c>
      <c r="H19" s="21" t="e">
        <v>#N/A</v>
      </c>
      <c r="I19" s="21" t="s">
        <v>35</v>
      </c>
      <c r="J19" s="21"/>
      <c r="K19" s="21">
        <f>E19-J19</f>
        <v>-2</v>
      </c>
      <c r="L19" s="21"/>
      <c r="M19" s="21"/>
      <c r="N19" s="21"/>
      <c r="O19" s="21">
        <f>E19/5</f>
        <v>-0.4</v>
      </c>
      <c r="P19" s="22"/>
      <c r="Q19" s="22"/>
      <c r="R19" s="21"/>
      <c r="S19" s="21">
        <f>(F19+N19+P19)/O19</f>
        <v>15</v>
      </c>
      <c r="T19" s="21">
        <f>(F19+N19)/O19</f>
        <v>15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/>
      <c r="AB19" s="21">
        <f>P19*G19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51</v>
      </c>
      <c r="B20" s="14" t="s">
        <v>31</v>
      </c>
      <c r="C20" s="14">
        <v>85</v>
      </c>
      <c r="D20" s="14">
        <v>180</v>
      </c>
      <c r="E20" s="14">
        <v>125</v>
      </c>
      <c r="F20" s="15">
        <v>140</v>
      </c>
      <c r="G20" s="6">
        <v>0.18</v>
      </c>
      <c r="H20" s="1">
        <v>120</v>
      </c>
      <c r="I20" s="1">
        <v>5038855</v>
      </c>
      <c r="J20" s="1">
        <v>159</v>
      </c>
      <c r="K20" s="1">
        <f t="shared" si="2"/>
        <v>-34</v>
      </c>
      <c r="L20" s="1"/>
      <c r="M20" s="1"/>
      <c r="N20" s="1">
        <v>402.40000000000009</v>
      </c>
      <c r="O20" s="1">
        <f t="shared" si="4"/>
        <v>25</v>
      </c>
      <c r="P20" s="5"/>
      <c r="Q20" s="5"/>
      <c r="R20" s="1"/>
      <c r="S20" s="1">
        <f t="shared" si="5"/>
        <v>21.696000000000005</v>
      </c>
      <c r="T20" s="1">
        <f t="shared" si="6"/>
        <v>21.696000000000005</v>
      </c>
      <c r="U20" s="1">
        <v>40.799999999999997</v>
      </c>
      <c r="V20" s="1">
        <v>30.8</v>
      </c>
      <c r="W20" s="1">
        <v>11.2</v>
      </c>
      <c r="X20" s="1">
        <v>0.4</v>
      </c>
      <c r="Y20" s="1">
        <v>0.2</v>
      </c>
      <c r="Z20" s="1">
        <v>0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7" t="s">
        <v>60</v>
      </c>
      <c r="B21" s="18" t="s">
        <v>31</v>
      </c>
      <c r="C21" s="18">
        <v>-3</v>
      </c>
      <c r="D21" s="18">
        <v>156</v>
      </c>
      <c r="E21" s="18">
        <v>28</v>
      </c>
      <c r="F21" s="19">
        <v>125</v>
      </c>
      <c r="G21" s="20">
        <v>0</v>
      </c>
      <c r="H21" s="21" t="e">
        <v>#N/A</v>
      </c>
      <c r="I21" s="21" t="s">
        <v>35</v>
      </c>
      <c r="J21" s="21">
        <v>44</v>
      </c>
      <c r="K21" s="21">
        <f>E21-J21</f>
        <v>-16</v>
      </c>
      <c r="L21" s="21"/>
      <c r="M21" s="21"/>
      <c r="N21" s="21"/>
      <c r="O21" s="21">
        <f>E21/5</f>
        <v>5.6</v>
      </c>
      <c r="P21" s="22"/>
      <c r="Q21" s="22"/>
      <c r="R21" s="21"/>
      <c r="S21" s="21">
        <f>(F21+N21+P21)/O21</f>
        <v>22.321428571428573</v>
      </c>
      <c r="T21" s="21">
        <f>(F21+N21)/O21</f>
        <v>22.321428571428573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/>
      <c r="AB21" s="21">
        <f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" t="s">
        <v>52</v>
      </c>
      <c r="B22" s="1" t="s">
        <v>31</v>
      </c>
      <c r="C22" s="1">
        <v>148</v>
      </c>
      <c r="D22" s="1">
        <v>1430</v>
      </c>
      <c r="E22" s="1">
        <v>510</v>
      </c>
      <c r="F22" s="1">
        <v>1068</v>
      </c>
      <c r="G22" s="6">
        <v>0.18</v>
      </c>
      <c r="H22" s="1">
        <v>150</v>
      </c>
      <c r="I22" s="1">
        <v>5038435</v>
      </c>
      <c r="J22" s="1">
        <v>514</v>
      </c>
      <c r="K22" s="1">
        <f t="shared" si="2"/>
        <v>-4</v>
      </c>
      <c r="L22" s="1"/>
      <c r="M22" s="1"/>
      <c r="N22" s="1">
        <v>425</v>
      </c>
      <c r="O22" s="1">
        <f t="shared" si="4"/>
        <v>102</v>
      </c>
      <c r="P22" s="5">
        <f t="shared" ref="P22:P23" si="8">17*O22-N22-F22</f>
        <v>241</v>
      </c>
      <c r="Q22" s="5"/>
      <c r="R22" s="1"/>
      <c r="S22" s="1">
        <f t="shared" si="5"/>
        <v>17</v>
      </c>
      <c r="T22" s="1">
        <f t="shared" si="6"/>
        <v>14.637254901960784</v>
      </c>
      <c r="U22" s="1">
        <v>100.2</v>
      </c>
      <c r="V22" s="1">
        <v>93.4</v>
      </c>
      <c r="W22" s="1">
        <v>96.4</v>
      </c>
      <c r="X22" s="1">
        <v>100.8</v>
      </c>
      <c r="Y22" s="1">
        <v>85.4</v>
      </c>
      <c r="Z22" s="1">
        <v>77</v>
      </c>
      <c r="AA22" s="1"/>
      <c r="AB22" s="1">
        <f t="shared" si="3"/>
        <v>43.379999999999995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53</v>
      </c>
      <c r="B23" s="14" t="s">
        <v>31</v>
      </c>
      <c r="C23" s="14">
        <v>-49</v>
      </c>
      <c r="D23" s="14">
        <v>900</v>
      </c>
      <c r="E23" s="14">
        <v>277</v>
      </c>
      <c r="F23" s="15">
        <v>574</v>
      </c>
      <c r="G23" s="6">
        <v>0.18</v>
      </c>
      <c r="H23" s="1">
        <v>120</v>
      </c>
      <c r="I23" s="1">
        <v>5038398</v>
      </c>
      <c r="J23" s="1">
        <v>279</v>
      </c>
      <c r="K23" s="1">
        <f t="shared" si="2"/>
        <v>-2</v>
      </c>
      <c r="L23" s="1"/>
      <c r="M23" s="1"/>
      <c r="N23" s="1">
        <v>132.40000000000009</v>
      </c>
      <c r="O23" s="1">
        <f t="shared" si="4"/>
        <v>55.4</v>
      </c>
      <c r="P23" s="5">
        <f>17*(O23+O24)-N23-F23-N24-F24</f>
        <v>223.39999999999986</v>
      </c>
      <c r="Q23" s="5"/>
      <c r="R23" s="1"/>
      <c r="S23" s="1">
        <f t="shared" si="5"/>
        <v>16.783393501805055</v>
      </c>
      <c r="T23" s="1">
        <f t="shared" si="6"/>
        <v>12.750902527075814</v>
      </c>
      <c r="U23" s="1">
        <v>49.8</v>
      </c>
      <c r="V23" s="1">
        <v>58.4</v>
      </c>
      <c r="W23" s="1">
        <v>59.2</v>
      </c>
      <c r="X23" s="1">
        <v>53.6</v>
      </c>
      <c r="Y23" s="1">
        <v>55</v>
      </c>
      <c r="Z23" s="1">
        <v>46.6</v>
      </c>
      <c r="AA23" s="1"/>
      <c r="AB23" s="1">
        <f t="shared" si="3"/>
        <v>40.211999999999975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7" t="s">
        <v>62</v>
      </c>
      <c r="B24" s="18" t="s">
        <v>31</v>
      </c>
      <c r="C24" s="18"/>
      <c r="D24" s="18">
        <v>12</v>
      </c>
      <c r="E24" s="18"/>
      <c r="F24" s="19">
        <v>12</v>
      </c>
      <c r="G24" s="20">
        <v>0</v>
      </c>
      <c r="H24" s="21" t="e">
        <v>#N/A</v>
      </c>
      <c r="I24" s="21" t="s">
        <v>35</v>
      </c>
      <c r="J24" s="21"/>
      <c r="K24" s="21">
        <f>E24-J24</f>
        <v>0</v>
      </c>
      <c r="L24" s="21"/>
      <c r="M24" s="21"/>
      <c r="N24" s="21"/>
      <c r="O24" s="21">
        <f>E24/5</f>
        <v>0</v>
      </c>
      <c r="P24" s="22"/>
      <c r="Q24" s="22"/>
      <c r="R24" s="21"/>
      <c r="S24" s="21" t="e">
        <f>(F24+N24+P24)/O24</f>
        <v>#DIV/0!</v>
      </c>
      <c r="T24" s="21" t="e">
        <f>(F24+N24)/O24</f>
        <v>#DIV/0!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/>
      <c r="AB24" s="21">
        <f>P24*G24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41</v>
      </c>
      <c r="C25" s="1">
        <v>266.13900000000001</v>
      </c>
      <c r="D25" s="1"/>
      <c r="E25" s="1">
        <v>68.025000000000006</v>
      </c>
      <c r="F25" s="1">
        <v>198.114</v>
      </c>
      <c r="G25" s="6">
        <v>1</v>
      </c>
      <c r="H25" s="1">
        <v>150</v>
      </c>
      <c r="I25" s="1">
        <v>5038572</v>
      </c>
      <c r="J25" s="1">
        <v>65</v>
      </c>
      <c r="K25" s="1">
        <f t="shared" si="2"/>
        <v>3.0250000000000057</v>
      </c>
      <c r="L25" s="1"/>
      <c r="M25" s="1"/>
      <c r="N25" s="1">
        <v>88.552999999999997</v>
      </c>
      <c r="O25" s="1">
        <f t="shared" si="4"/>
        <v>13.605</v>
      </c>
      <c r="P25" s="5"/>
      <c r="Q25" s="5"/>
      <c r="R25" s="1"/>
      <c r="S25" s="1">
        <f t="shared" si="5"/>
        <v>21.07070929805219</v>
      </c>
      <c r="T25" s="1">
        <f t="shared" si="6"/>
        <v>21.07070929805219</v>
      </c>
      <c r="U25" s="1">
        <v>17.7346</v>
      </c>
      <c r="V25" s="1">
        <v>11.164400000000001</v>
      </c>
      <c r="W25" s="1">
        <v>16.6112</v>
      </c>
      <c r="X25" s="1">
        <v>12.47</v>
      </c>
      <c r="Y25" s="1">
        <v>29.825600000000001</v>
      </c>
      <c r="Z25" s="1">
        <v>13.360799999999999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41</v>
      </c>
      <c r="C26" s="1">
        <v>163.583</v>
      </c>
      <c r="D26" s="1">
        <v>89.7</v>
      </c>
      <c r="E26" s="1">
        <v>77.510000000000005</v>
      </c>
      <c r="F26" s="1">
        <v>175.773</v>
      </c>
      <c r="G26" s="6">
        <v>1</v>
      </c>
      <c r="H26" s="1">
        <v>150</v>
      </c>
      <c r="I26" s="1">
        <v>5038596</v>
      </c>
      <c r="J26" s="1">
        <v>65</v>
      </c>
      <c r="K26" s="1">
        <f t="shared" si="2"/>
        <v>12.510000000000005</v>
      </c>
      <c r="L26" s="1"/>
      <c r="M26" s="1"/>
      <c r="N26" s="1">
        <v>10.27120000000002</v>
      </c>
      <c r="O26" s="1">
        <f t="shared" si="4"/>
        <v>15.502000000000001</v>
      </c>
      <c r="P26" s="5">
        <f t="shared" ref="P25:P28" si="9">17*O26-N26-F26</f>
        <v>77.489799999999974</v>
      </c>
      <c r="Q26" s="5"/>
      <c r="R26" s="1"/>
      <c r="S26" s="1">
        <f t="shared" si="5"/>
        <v>17</v>
      </c>
      <c r="T26" s="1">
        <f t="shared" si="6"/>
        <v>12.001303057669979</v>
      </c>
      <c r="U26" s="1">
        <v>13.0176</v>
      </c>
      <c r="V26" s="1">
        <v>15.771000000000001</v>
      </c>
      <c r="W26" s="1">
        <v>14.1508</v>
      </c>
      <c r="X26" s="1">
        <v>6.4548000000000014</v>
      </c>
      <c r="Y26" s="1">
        <v>22.089600000000001</v>
      </c>
      <c r="Z26" s="1">
        <v>10.282</v>
      </c>
      <c r="AA26" s="1"/>
      <c r="AB26" s="1">
        <f t="shared" si="3"/>
        <v>77.489799999999974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41</v>
      </c>
      <c r="C27" s="1">
        <v>291.738</v>
      </c>
      <c r="D27" s="1">
        <v>252.38300000000001</v>
      </c>
      <c r="E27" s="1">
        <v>129.435</v>
      </c>
      <c r="F27" s="1">
        <v>414.68599999999998</v>
      </c>
      <c r="G27" s="6">
        <v>1</v>
      </c>
      <c r="H27" s="1">
        <v>120</v>
      </c>
      <c r="I27" s="1">
        <v>5038558</v>
      </c>
      <c r="J27" s="1">
        <v>140</v>
      </c>
      <c r="K27" s="1">
        <f t="shared" si="2"/>
        <v>-10.564999999999998</v>
      </c>
      <c r="L27" s="1"/>
      <c r="M27" s="1"/>
      <c r="N27" s="1"/>
      <c r="O27" s="1">
        <f t="shared" si="4"/>
        <v>25.887</v>
      </c>
      <c r="P27" s="5">
        <f t="shared" si="9"/>
        <v>25.393000000000029</v>
      </c>
      <c r="Q27" s="5"/>
      <c r="R27" s="1"/>
      <c r="S27" s="1">
        <f t="shared" si="5"/>
        <v>17</v>
      </c>
      <c r="T27" s="1">
        <f t="shared" si="6"/>
        <v>16.019082937381697</v>
      </c>
      <c r="U27" s="1">
        <v>25.490200000000002</v>
      </c>
      <c r="V27" s="1">
        <v>19.545000000000002</v>
      </c>
      <c r="W27" s="1">
        <v>29.872800000000002</v>
      </c>
      <c r="X27" s="1">
        <v>24.4404</v>
      </c>
      <c r="Y27" s="1">
        <v>34.728400000000001</v>
      </c>
      <c r="Z27" s="1">
        <v>29.5488</v>
      </c>
      <c r="AA27" s="1"/>
      <c r="AB27" s="1">
        <f t="shared" si="3"/>
        <v>25.393000000000029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61</v>
      </c>
      <c r="B28" s="1" t="s">
        <v>41</v>
      </c>
      <c r="C28" s="1">
        <v>300.37299999999999</v>
      </c>
      <c r="D28" s="1">
        <v>138.20099999999999</v>
      </c>
      <c r="E28" s="1">
        <v>169.55099999999999</v>
      </c>
      <c r="F28" s="1">
        <v>269.02300000000002</v>
      </c>
      <c r="G28" s="6">
        <v>1</v>
      </c>
      <c r="H28" s="1">
        <v>120</v>
      </c>
      <c r="I28" s="1">
        <v>6159901</v>
      </c>
      <c r="J28" s="1">
        <v>189</v>
      </c>
      <c r="K28" s="1">
        <f t="shared" si="2"/>
        <v>-19.449000000000012</v>
      </c>
      <c r="L28" s="1"/>
      <c r="M28" s="1"/>
      <c r="N28" s="1">
        <v>338.74599999999992</v>
      </c>
      <c r="O28" s="1">
        <f t="shared" si="4"/>
        <v>33.910199999999996</v>
      </c>
      <c r="P28" s="5"/>
      <c r="Q28" s="5"/>
      <c r="R28" s="1"/>
      <c r="S28" s="1">
        <f t="shared" si="5"/>
        <v>17.922896355668797</v>
      </c>
      <c r="T28" s="1">
        <f t="shared" si="6"/>
        <v>17.922896355668797</v>
      </c>
      <c r="U28" s="1">
        <v>38.866</v>
      </c>
      <c r="V28" s="1">
        <v>21.680399999999999</v>
      </c>
      <c r="W28" s="1">
        <v>28.268799999999999</v>
      </c>
      <c r="X28" s="1">
        <v>44.926600000000001</v>
      </c>
      <c r="Y28" s="1">
        <v>36.264200000000002</v>
      </c>
      <c r="Z28" s="1">
        <v>35.119199999999999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63</v>
      </c>
      <c r="B29" s="21" t="s">
        <v>41</v>
      </c>
      <c r="C29" s="21">
        <v>30.657</v>
      </c>
      <c r="D29" s="21">
        <v>24.904</v>
      </c>
      <c r="E29" s="21">
        <v>6.1559999999999997</v>
      </c>
      <c r="F29" s="21">
        <v>49.405000000000001</v>
      </c>
      <c r="G29" s="20">
        <v>0</v>
      </c>
      <c r="H29" s="21">
        <v>120</v>
      </c>
      <c r="I29" s="21" t="s">
        <v>64</v>
      </c>
      <c r="J29" s="21">
        <v>7</v>
      </c>
      <c r="K29" s="21">
        <f t="shared" si="2"/>
        <v>-0.84400000000000031</v>
      </c>
      <c r="L29" s="21"/>
      <c r="M29" s="21"/>
      <c r="N29" s="21"/>
      <c r="O29" s="21">
        <f t="shared" si="4"/>
        <v>1.2311999999999999</v>
      </c>
      <c r="P29" s="22"/>
      <c r="Q29" s="22"/>
      <c r="R29" s="21"/>
      <c r="S29" s="21">
        <f t="shared" si="5"/>
        <v>40.127517868745947</v>
      </c>
      <c r="T29" s="21">
        <f t="shared" si="6"/>
        <v>40.127517868745947</v>
      </c>
      <c r="U29" s="21">
        <v>6.7035999999999998</v>
      </c>
      <c r="V29" s="21">
        <v>5.2557999999999998</v>
      </c>
      <c r="W29" s="21">
        <v>4.4942000000000002</v>
      </c>
      <c r="X29" s="21">
        <v>6.7447999999999997</v>
      </c>
      <c r="Y29" s="21">
        <v>7.4016000000000002</v>
      </c>
      <c r="Z29" s="21">
        <v>2.6764000000000001</v>
      </c>
      <c r="AA29" s="21" t="s">
        <v>65</v>
      </c>
      <c r="AB29" s="2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0" t="s">
        <v>67</v>
      </c>
      <c r="B30" s="1" t="s">
        <v>31</v>
      </c>
      <c r="C30" s="1">
        <v>677</v>
      </c>
      <c r="D30" s="1"/>
      <c r="E30" s="1">
        <v>197</v>
      </c>
      <c r="F30" s="1">
        <v>463</v>
      </c>
      <c r="G30" s="6">
        <v>0.1</v>
      </c>
      <c r="H30" s="1">
        <v>60</v>
      </c>
      <c r="I30" s="1">
        <v>8444170</v>
      </c>
      <c r="J30" s="1">
        <v>194</v>
      </c>
      <c r="K30" s="1">
        <f t="shared" si="2"/>
        <v>3</v>
      </c>
      <c r="L30" s="1"/>
      <c r="M30" s="1"/>
      <c r="N30" s="1">
        <v>107</v>
      </c>
      <c r="O30" s="1">
        <f t="shared" si="4"/>
        <v>39.4</v>
      </c>
      <c r="P30" s="5">
        <f t="shared" ref="P30:P31" si="10">17*O30-N30-F30</f>
        <v>99.799999999999955</v>
      </c>
      <c r="Q30" s="5"/>
      <c r="R30" s="1"/>
      <c r="S30" s="1">
        <f t="shared" si="5"/>
        <v>17</v>
      </c>
      <c r="T30" s="1">
        <f t="shared" si="6"/>
        <v>14.467005076142133</v>
      </c>
      <c r="U30" s="1">
        <v>39.200000000000003</v>
      </c>
      <c r="V30" s="1">
        <v>29.2</v>
      </c>
      <c r="W30" s="1">
        <v>41.6</v>
      </c>
      <c r="X30" s="1">
        <v>32.799999999999997</v>
      </c>
      <c r="Y30" s="1">
        <v>37.4</v>
      </c>
      <c r="Z30" s="1">
        <v>31.6</v>
      </c>
      <c r="AA30" s="1"/>
      <c r="AB30" s="1">
        <f t="shared" si="3"/>
        <v>9.9799999999999969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68</v>
      </c>
      <c r="B31" s="14" t="s">
        <v>31</v>
      </c>
      <c r="C31" s="14">
        <v>92</v>
      </c>
      <c r="D31" s="14">
        <v>208</v>
      </c>
      <c r="E31" s="14">
        <v>79</v>
      </c>
      <c r="F31" s="15">
        <v>221</v>
      </c>
      <c r="G31" s="6">
        <v>0.14000000000000001</v>
      </c>
      <c r="H31" s="1">
        <v>180</v>
      </c>
      <c r="I31" s="1">
        <v>9988391</v>
      </c>
      <c r="J31" s="1">
        <v>81</v>
      </c>
      <c r="K31" s="1">
        <f t="shared" si="2"/>
        <v>-2</v>
      </c>
      <c r="L31" s="1"/>
      <c r="M31" s="1"/>
      <c r="N31" s="1">
        <v>168</v>
      </c>
      <c r="O31" s="1">
        <f t="shared" si="4"/>
        <v>15.8</v>
      </c>
      <c r="P31" s="5"/>
      <c r="Q31" s="5"/>
      <c r="R31" s="1"/>
      <c r="S31" s="1">
        <f t="shared" si="5"/>
        <v>24.62025316455696</v>
      </c>
      <c r="T31" s="1">
        <f t="shared" si="6"/>
        <v>24.62025316455696</v>
      </c>
      <c r="U31" s="1">
        <v>23.4</v>
      </c>
      <c r="V31" s="1">
        <v>16.600000000000001</v>
      </c>
      <c r="W31" s="1">
        <v>20.2</v>
      </c>
      <c r="X31" s="1">
        <v>2.8</v>
      </c>
      <c r="Y31" s="1">
        <v>-0.4</v>
      </c>
      <c r="Z31" s="1">
        <v>0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7" t="s">
        <v>69</v>
      </c>
      <c r="B32" s="18" t="s">
        <v>31</v>
      </c>
      <c r="C32" s="18"/>
      <c r="D32" s="18"/>
      <c r="E32" s="18">
        <v>1</v>
      </c>
      <c r="F32" s="19">
        <v>-1</v>
      </c>
      <c r="G32" s="20">
        <v>0</v>
      </c>
      <c r="H32" s="21" t="e">
        <v>#N/A</v>
      </c>
      <c r="I32" s="21" t="s">
        <v>35</v>
      </c>
      <c r="J32" s="21">
        <v>1</v>
      </c>
      <c r="K32" s="21">
        <f t="shared" si="2"/>
        <v>0</v>
      </c>
      <c r="L32" s="21"/>
      <c r="M32" s="21"/>
      <c r="N32" s="21"/>
      <c r="O32" s="21">
        <f t="shared" si="4"/>
        <v>0.2</v>
      </c>
      <c r="P32" s="22"/>
      <c r="Q32" s="22"/>
      <c r="R32" s="21"/>
      <c r="S32" s="21">
        <f t="shared" si="5"/>
        <v>-5</v>
      </c>
      <c r="T32" s="21">
        <f t="shared" si="6"/>
        <v>-5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/>
      <c r="AB32" s="2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70</v>
      </c>
      <c r="B33" s="14" t="s">
        <v>31</v>
      </c>
      <c r="C33" s="14">
        <v>-26</v>
      </c>
      <c r="D33" s="14">
        <v>720</v>
      </c>
      <c r="E33" s="14">
        <v>185</v>
      </c>
      <c r="F33" s="15">
        <v>509</v>
      </c>
      <c r="G33" s="6">
        <v>0.18</v>
      </c>
      <c r="H33" s="1">
        <v>270</v>
      </c>
      <c r="I33" s="1">
        <v>9988681</v>
      </c>
      <c r="J33" s="1">
        <v>179</v>
      </c>
      <c r="K33" s="1">
        <f t="shared" si="2"/>
        <v>6</v>
      </c>
      <c r="L33" s="1"/>
      <c r="M33" s="1"/>
      <c r="N33" s="1"/>
      <c r="O33" s="1">
        <f t="shared" si="4"/>
        <v>37</v>
      </c>
      <c r="P33" s="5">
        <f>17*(O33+O34)-N33-F33-N34-F34</f>
        <v>126</v>
      </c>
      <c r="Q33" s="5"/>
      <c r="R33" s="1"/>
      <c r="S33" s="1">
        <f t="shared" si="5"/>
        <v>17.162162162162161</v>
      </c>
      <c r="T33" s="1">
        <f t="shared" si="6"/>
        <v>13.756756756756756</v>
      </c>
      <c r="U33" s="1">
        <v>22.6</v>
      </c>
      <c r="V33" s="1">
        <v>40.4</v>
      </c>
      <c r="W33" s="1">
        <v>42</v>
      </c>
      <c r="X33" s="1">
        <v>33</v>
      </c>
      <c r="Y33" s="1">
        <v>26.6</v>
      </c>
      <c r="Z33" s="1">
        <v>26.2</v>
      </c>
      <c r="AA33" s="1"/>
      <c r="AB33" s="1">
        <f t="shared" si="3"/>
        <v>22.68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7" t="s">
        <v>66</v>
      </c>
      <c r="B34" s="18" t="s">
        <v>31</v>
      </c>
      <c r="C34" s="18">
        <v>-6</v>
      </c>
      <c r="D34" s="18"/>
      <c r="E34" s="18"/>
      <c r="F34" s="19">
        <v>-6</v>
      </c>
      <c r="G34" s="20">
        <v>0</v>
      </c>
      <c r="H34" s="21" t="e">
        <v>#N/A</v>
      </c>
      <c r="I34" s="21" t="s">
        <v>35</v>
      </c>
      <c r="J34" s="21"/>
      <c r="K34" s="21">
        <f>E34-J34</f>
        <v>0</v>
      </c>
      <c r="L34" s="21"/>
      <c r="M34" s="21"/>
      <c r="N34" s="21"/>
      <c r="O34" s="21">
        <f>E34/5</f>
        <v>0</v>
      </c>
      <c r="P34" s="22"/>
      <c r="Q34" s="22"/>
      <c r="R34" s="21"/>
      <c r="S34" s="21" t="e">
        <f>(F34+N34+P34)/O34</f>
        <v>#DIV/0!</v>
      </c>
      <c r="T34" s="21" t="e">
        <f>(F34+N34)/O34</f>
        <v>#DIV/0!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/>
      <c r="AB34" s="21">
        <f>P34*G34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41</v>
      </c>
      <c r="C35" s="1">
        <v>91.882000000000005</v>
      </c>
      <c r="D35" s="1">
        <v>48.911999999999999</v>
      </c>
      <c r="E35" s="1">
        <v>23.463999999999999</v>
      </c>
      <c r="F35" s="1">
        <v>117.33</v>
      </c>
      <c r="G35" s="6">
        <v>1</v>
      </c>
      <c r="H35" s="1">
        <v>120</v>
      </c>
      <c r="I35" s="1">
        <v>8785228</v>
      </c>
      <c r="J35" s="1">
        <v>22.1</v>
      </c>
      <c r="K35" s="1">
        <f t="shared" si="2"/>
        <v>1.3639999999999972</v>
      </c>
      <c r="L35" s="1"/>
      <c r="M35" s="1"/>
      <c r="N35" s="1"/>
      <c r="O35" s="1">
        <f t="shared" si="4"/>
        <v>4.6928000000000001</v>
      </c>
      <c r="P35" s="5"/>
      <c r="Q35" s="5"/>
      <c r="R35" s="1"/>
      <c r="S35" s="1">
        <f t="shared" si="5"/>
        <v>25.002130923968632</v>
      </c>
      <c r="T35" s="1">
        <f t="shared" si="6"/>
        <v>25.002130923968632</v>
      </c>
      <c r="U35" s="1">
        <v>7.8936000000000011</v>
      </c>
      <c r="V35" s="1">
        <v>6.7150000000000007</v>
      </c>
      <c r="W35" s="1">
        <v>8.8529999999999998</v>
      </c>
      <c r="X35" s="1">
        <v>10.868399999999999</v>
      </c>
      <c r="Y35" s="1">
        <v>8.5828000000000007</v>
      </c>
      <c r="Z35" s="1">
        <v>12.577199999999999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72</v>
      </c>
      <c r="B36" s="1" t="s">
        <v>41</v>
      </c>
      <c r="C36" s="1">
        <v>108.53</v>
      </c>
      <c r="D36" s="1"/>
      <c r="E36" s="1">
        <v>33.735999999999997</v>
      </c>
      <c r="F36" s="1">
        <v>74.793999999999997</v>
      </c>
      <c r="G36" s="6">
        <v>1</v>
      </c>
      <c r="H36" s="1">
        <v>120</v>
      </c>
      <c r="I36" s="1">
        <v>8785198</v>
      </c>
      <c r="J36" s="1">
        <v>34.4</v>
      </c>
      <c r="K36" s="1">
        <f t="shared" si="2"/>
        <v>-0.66400000000000148</v>
      </c>
      <c r="L36" s="1"/>
      <c r="M36" s="1"/>
      <c r="N36" s="1">
        <v>80.19</v>
      </c>
      <c r="O36" s="1">
        <f t="shared" si="4"/>
        <v>6.7471999999999994</v>
      </c>
      <c r="P36" s="5"/>
      <c r="Q36" s="5"/>
      <c r="R36" s="1"/>
      <c r="S36" s="1">
        <f t="shared" si="5"/>
        <v>22.970120939056201</v>
      </c>
      <c r="T36" s="1">
        <f t="shared" si="6"/>
        <v>22.970120939056201</v>
      </c>
      <c r="U36" s="1">
        <v>9.4359999999999999</v>
      </c>
      <c r="V36" s="1">
        <v>4.9767999999999999</v>
      </c>
      <c r="W36" s="1">
        <v>5.6204000000000001</v>
      </c>
      <c r="X36" s="1">
        <v>10.5212</v>
      </c>
      <c r="Y36" s="1">
        <v>1.8431999999999999</v>
      </c>
      <c r="Z36" s="1">
        <v>4.9656000000000002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73</v>
      </c>
      <c r="B37" s="14" t="s">
        <v>41</v>
      </c>
      <c r="C37" s="14">
        <v>22.82</v>
      </c>
      <c r="D37" s="14"/>
      <c r="E37" s="14">
        <v>2.31</v>
      </c>
      <c r="F37" s="15">
        <v>20.51</v>
      </c>
      <c r="G37" s="6">
        <v>1</v>
      </c>
      <c r="H37" s="1">
        <v>180</v>
      </c>
      <c r="I37" s="1">
        <v>5038619</v>
      </c>
      <c r="J37" s="1">
        <v>2.5</v>
      </c>
      <c r="K37" s="1">
        <f t="shared" si="2"/>
        <v>-0.18999999999999995</v>
      </c>
      <c r="L37" s="1"/>
      <c r="M37" s="1"/>
      <c r="N37" s="1"/>
      <c r="O37" s="1">
        <f t="shared" si="4"/>
        <v>0.46200000000000002</v>
      </c>
      <c r="P37" s="5">
        <f>17*(O37+O38)-N37-F37-N38-F38</f>
        <v>39.790000000000006</v>
      </c>
      <c r="Q37" s="5"/>
      <c r="R37" s="1"/>
      <c r="S37" s="1">
        <f t="shared" si="5"/>
        <v>130.51948051948054</v>
      </c>
      <c r="T37" s="1">
        <f t="shared" si="6"/>
        <v>44.393939393939398</v>
      </c>
      <c r="U37" s="1">
        <v>0</v>
      </c>
      <c r="V37" s="1">
        <v>1.82</v>
      </c>
      <c r="W37" s="1">
        <v>5.5</v>
      </c>
      <c r="X37" s="1">
        <v>5.9320000000000004</v>
      </c>
      <c r="Y37" s="1">
        <v>12.444800000000001</v>
      </c>
      <c r="Z37" s="1">
        <v>8.1776</v>
      </c>
      <c r="AA37" s="1"/>
      <c r="AB37" s="1">
        <f t="shared" si="3"/>
        <v>39.790000000000006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7" t="s">
        <v>57</v>
      </c>
      <c r="B38" s="18" t="s">
        <v>41</v>
      </c>
      <c r="C38" s="18">
        <v>147.62200000000001</v>
      </c>
      <c r="D38" s="18"/>
      <c r="E38" s="18">
        <v>45.47</v>
      </c>
      <c r="F38" s="19">
        <v>102.152</v>
      </c>
      <c r="G38" s="20">
        <v>0</v>
      </c>
      <c r="H38" s="21" t="e">
        <v>#N/A</v>
      </c>
      <c r="I38" s="21" t="s">
        <v>35</v>
      </c>
      <c r="J38" s="21">
        <v>48.4</v>
      </c>
      <c r="K38" s="21">
        <f>E38-J38</f>
        <v>-2.9299999999999997</v>
      </c>
      <c r="L38" s="21"/>
      <c r="M38" s="21"/>
      <c r="N38" s="21"/>
      <c r="O38" s="21">
        <f>E38/5</f>
        <v>9.0939999999999994</v>
      </c>
      <c r="P38" s="22"/>
      <c r="Q38" s="22"/>
      <c r="R38" s="21"/>
      <c r="S38" s="21">
        <f>(F38+N38+P38)/O38</f>
        <v>11.232900813723335</v>
      </c>
      <c r="T38" s="21">
        <f>(F38+N38)/O38</f>
        <v>11.232900813723335</v>
      </c>
      <c r="U38" s="21">
        <v>4.1588000000000003</v>
      </c>
      <c r="V38" s="21">
        <v>2.8927999999999998</v>
      </c>
      <c r="W38" s="21">
        <v>0</v>
      </c>
      <c r="X38" s="21">
        <v>0</v>
      </c>
      <c r="Y38" s="21">
        <v>0</v>
      </c>
      <c r="Z38" s="21">
        <v>0</v>
      </c>
      <c r="AA38" s="21"/>
      <c r="AB38" s="21">
        <f>P38*G38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31</v>
      </c>
      <c r="C39" s="1">
        <v>2261</v>
      </c>
      <c r="D39" s="1"/>
      <c r="E39" s="1">
        <v>666</v>
      </c>
      <c r="F39" s="1">
        <v>1584</v>
      </c>
      <c r="G39" s="6">
        <v>0.1</v>
      </c>
      <c r="H39" s="1">
        <v>60</v>
      </c>
      <c r="I39" s="1">
        <v>8444187</v>
      </c>
      <c r="J39" s="1">
        <v>653</v>
      </c>
      <c r="K39" s="1">
        <f t="shared" si="2"/>
        <v>13</v>
      </c>
      <c r="L39" s="1"/>
      <c r="M39" s="1"/>
      <c r="N39" s="1"/>
      <c r="O39" s="1">
        <f t="shared" si="4"/>
        <v>133.19999999999999</v>
      </c>
      <c r="P39" s="5">
        <f t="shared" ref="P39:P41" si="11">17*O39-N39-F39</f>
        <v>680.39999999999964</v>
      </c>
      <c r="Q39" s="5"/>
      <c r="R39" s="1"/>
      <c r="S39" s="1">
        <f t="shared" si="5"/>
        <v>17</v>
      </c>
      <c r="T39" s="1">
        <f t="shared" si="6"/>
        <v>11.891891891891893</v>
      </c>
      <c r="U39" s="1">
        <v>36.799999999999997</v>
      </c>
      <c r="V39" s="1">
        <v>112.2</v>
      </c>
      <c r="W39" s="1">
        <v>127.4</v>
      </c>
      <c r="X39" s="1">
        <v>36.799999999999997</v>
      </c>
      <c r="Y39" s="1">
        <v>94.6</v>
      </c>
      <c r="Z39" s="1">
        <v>108</v>
      </c>
      <c r="AA39" s="1" t="s">
        <v>75</v>
      </c>
      <c r="AB39" s="1">
        <f t="shared" si="3"/>
        <v>68.039999999999964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76</v>
      </c>
      <c r="B40" s="1" t="s">
        <v>31</v>
      </c>
      <c r="C40" s="1">
        <v>1083</v>
      </c>
      <c r="D40" s="1"/>
      <c r="E40" s="1">
        <v>325</v>
      </c>
      <c r="F40" s="1">
        <v>757</v>
      </c>
      <c r="G40" s="6">
        <v>0.1</v>
      </c>
      <c r="H40" s="1">
        <v>90</v>
      </c>
      <c r="I40" s="1">
        <v>8444194</v>
      </c>
      <c r="J40" s="1">
        <v>312</v>
      </c>
      <c r="K40" s="1">
        <f t="shared" si="2"/>
        <v>13</v>
      </c>
      <c r="L40" s="1"/>
      <c r="M40" s="1"/>
      <c r="N40" s="1">
        <v>561</v>
      </c>
      <c r="O40" s="1">
        <f t="shared" si="4"/>
        <v>65</v>
      </c>
      <c r="P40" s="5"/>
      <c r="Q40" s="5"/>
      <c r="R40" s="1"/>
      <c r="S40" s="1">
        <f t="shared" si="5"/>
        <v>20.276923076923076</v>
      </c>
      <c r="T40" s="1">
        <f t="shared" si="6"/>
        <v>20.276923076923076</v>
      </c>
      <c r="U40" s="1">
        <v>82.2</v>
      </c>
      <c r="V40" s="1">
        <v>61.8</v>
      </c>
      <c r="W40" s="1">
        <v>72.400000000000006</v>
      </c>
      <c r="X40" s="1">
        <v>69.400000000000006</v>
      </c>
      <c r="Y40" s="1">
        <v>56</v>
      </c>
      <c r="Z40" s="1">
        <v>69</v>
      </c>
      <c r="AA40" s="1"/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78</v>
      </c>
      <c r="B41" s="14" t="s">
        <v>31</v>
      </c>
      <c r="C41" s="14">
        <v>422</v>
      </c>
      <c r="D41" s="14"/>
      <c r="E41" s="14">
        <v>124</v>
      </c>
      <c r="F41" s="15">
        <v>298</v>
      </c>
      <c r="G41" s="6">
        <v>0.2</v>
      </c>
      <c r="H41" s="1">
        <v>120</v>
      </c>
      <c r="I41" s="1">
        <v>783798</v>
      </c>
      <c r="J41" s="1">
        <v>126</v>
      </c>
      <c r="K41" s="1">
        <f t="shared" si="2"/>
        <v>-2</v>
      </c>
      <c r="L41" s="1"/>
      <c r="M41" s="1"/>
      <c r="N41" s="1">
        <v>150</v>
      </c>
      <c r="O41" s="1">
        <f t="shared" si="4"/>
        <v>24.8</v>
      </c>
      <c r="P41" s="5"/>
      <c r="Q41" s="5"/>
      <c r="R41" s="1"/>
      <c r="S41" s="1">
        <f t="shared" si="5"/>
        <v>18.064516129032256</v>
      </c>
      <c r="T41" s="1">
        <f t="shared" si="6"/>
        <v>18.064516129032256</v>
      </c>
      <c r="U41" s="1">
        <v>23.6</v>
      </c>
      <c r="V41" s="1">
        <v>0</v>
      </c>
      <c r="W41" s="1">
        <v>10.4</v>
      </c>
      <c r="X41" s="1">
        <v>25.2</v>
      </c>
      <c r="Y41" s="1">
        <v>15</v>
      </c>
      <c r="Z41" s="1">
        <v>24.2</v>
      </c>
      <c r="AA41" s="1" t="s">
        <v>79</v>
      </c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7" t="s">
        <v>77</v>
      </c>
      <c r="B42" s="18" t="s">
        <v>31</v>
      </c>
      <c r="C42" s="18">
        <v>-20</v>
      </c>
      <c r="D42" s="18"/>
      <c r="E42" s="18"/>
      <c r="F42" s="19">
        <v>-20</v>
      </c>
      <c r="G42" s="20">
        <v>0</v>
      </c>
      <c r="H42" s="21" t="e">
        <v>#N/A</v>
      </c>
      <c r="I42" s="21" t="s">
        <v>35</v>
      </c>
      <c r="J42" s="21"/>
      <c r="K42" s="21">
        <f>E42-J42</f>
        <v>0</v>
      </c>
      <c r="L42" s="21"/>
      <c r="M42" s="21"/>
      <c r="N42" s="21"/>
      <c r="O42" s="21">
        <f>E42/5</f>
        <v>0</v>
      </c>
      <c r="P42" s="22"/>
      <c r="Q42" s="22"/>
      <c r="R42" s="21"/>
      <c r="S42" s="21" t="e">
        <f>(F42+N42+P42)/O42</f>
        <v>#DIV/0!</v>
      </c>
      <c r="T42" s="21" t="e">
        <f>(F42+N42)/O42</f>
        <v>#DIV/0!</v>
      </c>
      <c r="U42" s="21">
        <v>4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/>
      <c r="AB42" s="21">
        <f>P42*G42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80</v>
      </c>
      <c r="B43" s="14" t="s">
        <v>41</v>
      </c>
      <c r="C43" s="14">
        <v>218.74</v>
      </c>
      <c r="D43" s="14">
        <v>383.42599999999999</v>
      </c>
      <c r="E43" s="14">
        <v>126.342</v>
      </c>
      <c r="F43" s="15">
        <v>468.51400000000001</v>
      </c>
      <c r="G43" s="6">
        <v>1</v>
      </c>
      <c r="H43" s="1">
        <v>120</v>
      </c>
      <c r="I43" s="1">
        <v>783811</v>
      </c>
      <c r="J43" s="1">
        <v>136</v>
      </c>
      <c r="K43" s="1">
        <f t="shared" si="2"/>
        <v>-9.6580000000000013</v>
      </c>
      <c r="L43" s="1"/>
      <c r="M43" s="1"/>
      <c r="N43" s="1"/>
      <c r="O43" s="1">
        <f t="shared" si="4"/>
        <v>25.2684</v>
      </c>
      <c r="P43" s="5"/>
      <c r="Q43" s="5"/>
      <c r="R43" s="1"/>
      <c r="S43" s="1">
        <f t="shared" si="5"/>
        <v>18.54149847240031</v>
      </c>
      <c r="T43" s="1">
        <f t="shared" si="6"/>
        <v>18.54149847240031</v>
      </c>
      <c r="U43" s="1">
        <v>24.370799999999999</v>
      </c>
      <c r="V43" s="1">
        <v>21.418399999999998</v>
      </c>
      <c r="W43" s="1">
        <v>33.503399999999999</v>
      </c>
      <c r="X43" s="1">
        <v>17.283799999999999</v>
      </c>
      <c r="Y43" s="1">
        <v>14.579599999999999</v>
      </c>
      <c r="Z43" s="1">
        <v>18.792400000000001</v>
      </c>
      <c r="AA43" s="1"/>
      <c r="AB43" s="1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7" t="s">
        <v>81</v>
      </c>
      <c r="B44" s="18" t="s">
        <v>41</v>
      </c>
      <c r="C44" s="18">
        <v>-6.8220000000000001</v>
      </c>
      <c r="D44" s="18"/>
      <c r="E44" s="18"/>
      <c r="F44" s="19">
        <v>-6.8220000000000001</v>
      </c>
      <c r="G44" s="20">
        <v>0</v>
      </c>
      <c r="H44" s="21" t="e">
        <v>#N/A</v>
      </c>
      <c r="I44" s="21" t="s">
        <v>35</v>
      </c>
      <c r="J44" s="21"/>
      <c r="K44" s="21">
        <f t="shared" si="2"/>
        <v>0</v>
      </c>
      <c r="L44" s="21"/>
      <c r="M44" s="21"/>
      <c r="N44" s="21"/>
      <c r="O44" s="21">
        <f t="shared" si="4"/>
        <v>0</v>
      </c>
      <c r="P44" s="22"/>
      <c r="Q44" s="22"/>
      <c r="R44" s="21"/>
      <c r="S44" s="21" t="e">
        <f t="shared" si="5"/>
        <v>#DIV/0!</v>
      </c>
      <c r="T44" s="21" t="e">
        <f t="shared" si="6"/>
        <v>#DIV/0!</v>
      </c>
      <c r="U44" s="21">
        <v>0.70079999999999998</v>
      </c>
      <c r="V44" s="21">
        <v>0.66359999999999997</v>
      </c>
      <c r="W44" s="21">
        <v>0</v>
      </c>
      <c r="X44" s="21">
        <v>0</v>
      </c>
      <c r="Y44" s="21">
        <v>0</v>
      </c>
      <c r="Z44" s="21">
        <v>0</v>
      </c>
      <c r="AA44" s="21"/>
      <c r="AB44" s="2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82</v>
      </c>
      <c r="B45" s="1" t="s">
        <v>31</v>
      </c>
      <c r="C45" s="1">
        <v>46</v>
      </c>
      <c r="D45" s="1"/>
      <c r="E45" s="1">
        <v>50</v>
      </c>
      <c r="F45" s="1">
        <v>-4</v>
      </c>
      <c r="G45" s="6">
        <v>0.2</v>
      </c>
      <c r="H45" s="1">
        <v>120</v>
      </c>
      <c r="I45" s="1">
        <v>783804</v>
      </c>
      <c r="J45" s="1">
        <v>97</v>
      </c>
      <c r="K45" s="1">
        <f t="shared" si="2"/>
        <v>-47</v>
      </c>
      <c r="L45" s="1"/>
      <c r="M45" s="1"/>
      <c r="N45" s="1">
        <v>446</v>
      </c>
      <c r="O45" s="1">
        <f t="shared" si="4"/>
        <v>10</v>
      </c>
      <c r="P45" s="5"/>
      <c r="Q45" s="5"/>
      <c r="R45" s="1"/>
      <c r="S45" s="1">
        <f t="shared" si="5"/>
        <v>44.2</v>
      </c>
      <c r="T45" s="1">
        <f t="shared" si="6"/>
        <v>44.2</v>
      </c>
      <c r="U45" s="1">
        <v>24.6</v>
      </c>
      <c r="V45" s="1">
        <v>15.8</v>
      </c>
      <c r="W45" s="1">
        <v>21.8</v>
      </c>
      <c r="X45" s="1">
        <v>20.8</v>
      </c>
      <c r="Y45" s="1">
        <v>17</v>
      </c>
      <c r="Z45" s="1">
        <v>18.399999999999999</v>
      </c>
      <c r="AA45" s="1" t="s">
        <v>83</v>
      </c>
      <c r="AB45" s="1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 t="s">
        <v>84</v>
      </c>
      <c r="B46" s="14" t="s">
        <v>41</v>
      </c>
      <c r="C46" s="14">
        <v>337.654</v>
      </c>
      <c r="D46" s="14"/>
      <c r="E46" s="14">
        <v>188.43700000000001</v>
      </c>
      <c r="F46" s="15">
        <v>149.21700000000001</v>
      </c>
      <c r="G46" s="6">
        <v>1</v>
      </c>
      <c r="H46" s="1">
        <v>120</v>
      </c>
      <c r="I46" s="1">
        <v>783828</v>
      </c>
      <c r="J46" s="1">
        <v>188.2</v>
      </c>
      <c r="K46" s="1">
        <f t="shared" si="2"/>
        <v>0.23700000000002319</v>
      </c>
      <c r="L46" s="1"/>
      <c r="M46" s="1"/>
      <c r="N46" s="1">
        <v>837.73699999999985</v>
      </c>
      <c r="O46" s="1">
        <f t="shared" si="4"/>
        <v>37.687400000000004</v>
      </c>
      <c r="P46" s="5"/>
      <c r="Q46" s="5"/>
      <c r="R46" s="1"/>
      <c r="S46" s="1">
        <f t="shared" si="5"/>
        <v>26.187903649495581</v>
      </c>
      <c r="T46" s="1">
        <f t="shared" si="6"/>
        <v>26.187903649495581</v>
      </c>
      <c r="U46" s="1">
        <v>53.072400000000002</v>
      </c>
      <c r="V46" s="1">
        <v>0</v>
      </c>
      <c r="W46" s="1">
        <v>13.0852</v>
      </c>
      <c r="X46" s="1">
        <v>44.474400000000003</v>
      </c>
      <c r="Y46" s="1">
        <v>37.226399999999998</v>
      </c>
      <c r="Z46" s="1">
        <v>65.960000000000008</v>
      </c>
      <c r="AA46" s="1"/>
      <c r="AB46" s="1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3" t="s">
        <v>85</v>
      </c>
      <c r="B47" s="24" t="s">
        <v>41</v>
      </c>
      <c r="C47" s="24">
        <v>272.10500000000002</v>
      </c>
      <c r="D47" s="24"/>
      <c r="E47" s="24">
        <v>90.135000000000005</v>
      </c>
      <c r="F47" s="25">
        <v>181.97</v>
      </c>
      <c r="G47" s="20">
        <v>0</v>
      </c>
      <c r="H47" s="21" t="e">
        <v>#N/A</v>
      </c>
      <c r="I47" s="21" t="s">
        <v>35</v>
      </c>
      <c r="J47" s="21">
        <v>88</v>
      </c>
      <c r="K47" s="21">
        <f t="shared" si="2"/>
        <v>2.1350000000000051</v>
      </c>
      <c r="L47" s="21"/>
      <c r="M47" s="21"/>
      <c r="N47" s="21"/>
      <c r="O47" s="21">
        <f t="shared" si="4"/>
        <v>18.027000000000001</v>
      </c>
      <c r="P47" s="22"/>
      <c r="Q47" s="22"/>
      <c r="R47" s="21"/>
      <c r="S47" s="21">
        <f t="shared" si="5"/>
        <v>10.094302989959505</v>
      </c>
      <c r="T47" s="21">
        <f t="shared" si="6"/>
        <v>10.094302989959505</v>
      </c>
      <c r="U47" s="21">
        <v>19.302399999999999</v>
      </c>
      <c r="V47" s="21">
        <v>41.263800000000003</v>
      </c>
      <c r="W47" s="21">
        <v>28.4434</v>
      </c>
      <c r="X47" s="21">
        <v>3.4356</v>
      </c>
      <c r="Y47" s="21">
        <v>4.8520000000000003</v>
      </c>
      <c r="Z47" s="21">
        <v>5.1172000000000004</v>
      </c>
      <c r="AA47" s="21"/>
      <c r="AB47" s="21">
        <f t="shared" si="3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7" t="s">
        <v>86</v>
      </c>
      <c r="B48" s="18" t="s">
        <v>41</v>
      </c>
      <c r="C48" s="18">
        <v>-6.18</v>
      </c>
      <c r="D48" s="18"/>
      <c r="E48" s="18"/>
      <c r="F48" s="19">
        <v>-6.18</v>
      </c>
      <c r="G48" s="20">
        <v>0</v>
      </c>
      <c r="H48" s="21" t="e">
        <v>#N/A</v>
      </c>
      <c r="I48" s="21" t="s">
        <v>35</v>
      </c>
      <c r="J48" s="21"/>
      <c r="K48" s="21">
        <f t="shared" si="2"/>
        <v>0</v>
      </c>
      <c r="L48" s="21"/>
      <c r="M48" s="21"/>
      <c r="N48" s="21"/>
      <c r="O48" s="21">
        <f t="shared" si="4"/>
        <v>0</v>
      </c>
      <c r="P48" s="22"/>
      <c r="Q48" s="22"/>
      <c r="R48" s="21"/>
      <c r="S48" s="21" t="e">
        <f t="shared" si="5"/>
        <v>#DIV/0!</v>
      </c>
      <c r="T48" s="21" t="e">
        <f t="shared" si="6"/>
        <v>#DIV/0!</v>
      </c>
      <c r="U48" s="21">
        <v>0</v>
      </c>
      <c r="V48" s="21">
        <v>1.236</v>
      </c>
      <c r="W48" s="21">
        <v>0</v>
      </c>
      <c r="X48" s="21">
        <v>0</v>
      </c>
      <c r="Y48" s="21">
        <v>0</v>
      </c>
      <c r="Z48" s="21">
        <v>0</v>
      </c>
      <c r="AA48" s="21"/>
      <c r="AB48" s="21">
        <f t="shared" si="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/>
      <c r="B49" s="11"/>
      <c r="C49" s="11"/>
      <c r="D49" s="11"/>
      <c r="E49" s="11"/>
      <c r="F49" s="11"/>
      <c r="G49" s="12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34</v>
      </c>
      <c r="B50" s="1" t="s">
        <v>31</v>
      </c>
      <c r="C50" s="1">
        <v>2019</v>
      </c>
      <c r="D50" s="1">
        <v>500</v>
      </c>
      <c r="E50" s="1">
        <v>567</v>
      </c>
      <c r="F50" s="1">
        <v>1952</v>
      </c>
      <c r="G50" s="6">
        <v>0</v>
      </c>
      <c r="H50" s="1" t="e">
        <v>#N/A</v>
      </c>
      <c r="I50" s="1" t="s">
        <v>35</v>
      </c>
      <c r="J50" s="1">
        <v>611</v>
      </c>
      <c r="K50" s="1">
        <f t="shared" ref="K50:K52" si="12">E50-J50</f>
        <v>-44</v>
      </c>
      <c r="L50" s="1"/>
      <c r="M50" s="1"/>
      <c r="N50" s="1">
        <v>2800</v>
      </c>
      <c r="O50" s="1">
        <f t="shared" ref="O50:O52" si="13">E50/5</f>
        <v>113.4</v>
      </c>
      <c r="P50" s="5"/>
      <c r="Q50" s="5"/>
      <c r="R50" s="1"/>
      <c r="S50" s="1">
        <f t="shared" ref="S50:S52" si="14">(F50+N50+P50)/O50</f>
        <v>41.904761904761905</v>
      </c>
      <c r="T50" s="1">
        <f t="shared" ref="T50:T52" si="15">(F50+N50)/O50</f>
        <v>41.904761904761905</v>
      </c>
      <c r="U50" s="1">
        <v>187.8</v>
      </c>
      <c r="V50" s="1">
        <v>8.4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f>P50*G50</f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36</v>
      </c>
      <c r="B51" s="1" t="s">
        <v>31</v>
      </c>
      <c r="C51" s="1">
        <v>4062</v>
      </c>
      <c r="D51" s="1">
        <v>7000</v>
      </c>
      <c r="E51" s="1">
        <v>1628</v>
      </c>
      <c r="F51" s="1">
        <v>9428</v>
      </c>
      <c r="G51" s="6">
        <v>0.18</v>
      </c>
      <c r="H51" s="1">
        <v>60</v>
      </c>
      <c r="I51" s="1"/>
      <c r="J51" s="1">
        <v>1657</v>
      </c>
      <c r="K51" s="1">
        <f t="shared" si="12"/>
        <v>-29</v>
      </c>
      <c r="L51" s="1"/>
      <c r="M51" s="1"/>
      <c r="N51" s="1"/>
      <c r="O51" s="1">
        <f t="shared" si="13"/>
        <v>325.60000000000002</v>
      </c>
      <c r="P51" s="5"/>
      <c r="Q51" s="5"/>
      <c r="R51" s="1"/>
      <c r="S51" s="1">
        <f t="shared" si="14"/>
        <v>28.955773955773953</v>
      </c>
      <c r="T51" s="1">
        <f t="shared" si="15"/>
        <v>28.955773955773953</v>
      </c>
      <c r="U51" s="1">
        <v>351.2</v>
      </c>
      <c r="V51" s="1">
        <v>367.2</v>
      </c>
      <c r="W51" s="1">
        <v>434.4</v>
      </c>
      <c r="X51" s="1">
        <v>506.6</v>
      </c>
      <c r="Y51" s="1">
        <v>299.8</v>
      </c>
      <c r="Z51" s="1">
        <v>0</v>
      </c>
      <c r="AA51" s="1"/>
      <c r="AB51" s="1">
        <f>P51*G51</f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37</v>
      </c>
      <c r="B52" s="1" t="s">
        <v>31</v>
      </c>
      <c r="C52" s="1">
        <v>-8</v>
      </c>
      <c r="D52" s="1"/>
      <c r="E52" s="1">
        <v>10</v>
      </c>
      <c r="F52" s="1">
        <v>-18</v>
      </c>
      <c r="G52" s="6">
        <v>0.18</v>
      </c>
      <c r="H52" s="1">
        <v>120</v>
      </c>
      <c r="I52" s="1"/>
      <c r="J52" s="1">
        <v>12</v>
      </c>
      <c r="K52" s="1">
        <f t="shared" si="12"/>
        <v>-2</v>
      </c>
      <c r="L52" s="1"/>
      <c r="M52" s="1"/>
      <c r="N52" s="1"/>
      <c r="O52" s="1">
        <f t="shared" si="13"/>
        <v>2</v>
      </c>
      <c r="P52" s="5"/>
      <c r="Q52" s="5"/>
      <c r="R52" s="1"/>
      <c r="S52" s="1">
        <f t="shared" si="14"/>
        <v>-9</v>
      </c>
      <c r="T52" s="1">
        <f t="shared" si="15"/>
        <v>-9</v>
      </c>
      <c r="U52" s="1">
        <v>6.4</v>
      </c>
      <c r="V52" s="1">
        <v>7.6</v>
      </c>
      <c r="W52" s="1">
        <v>0</v>
      </c>
      <c r="X52" s="1">
        <v>0</v>
      </c>
      <c r="Y52" s="1">
        <v>76.400000000000006</v>
      </c>
      <c r="Z52" s="1">
        <v>76.2</v>
      </c>
      <c r="AA52" s="1"/>
      <c r="AB52" s="1">
        <f>P52*G52</f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8" xr:uid="{A96A6F0E-3BAF-42EA-B96E-E336ECD3B5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2024-08-05T09:37:26Z</dcterms:created>
  <dcterms:modified xsi:type="dcterms:W3CDTF">2024-08-05T12:35:40Z</dcterms:modified>
</cp:coreProperties>
</file>