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4,24 Ост КИ филиалы\"/>
    </mc:Choice>
  </mc:AlternateContent>
  <xr:revisionPtr revIDLastSave="0" documentId="13_ncr:1_{AF7498D0-A831-48BC-BFA8-5EF4BC194E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1" l="1"/>
  <c r="E71" i="1"/>
  <c r="E70" i="1"/>
  <c r="E68" i="1"/>
  <c r="E66" i="1"/>
  <c r="L7" i="1" l="1"/>
  <c r="P7" i="1" s="1"/>
  <c r="L8" i="1"/>
  <c r="P8" i="1" s="1"/>
  <c r="L9" i="1"/>
  <c r="P9" i="1" s="1"/>
  <c r="AB9" i="1" s="1"/>
  <c r="L10" i="1"/>
  <c r="P10" i="1" s="1"/>
  <c r="L11" i="1"/>
  <c r="P11" i="1" s="1"/>
  <c r="AB11" i="1" s="1"/>
  <c r="L12" i="1"/>
  <c r="P12" i="1" s="1"/>
  <c r="L13" i="1"/>
  <c r="P13" i="1" s="1"/>
  <c r="AB13" i="1" s="1"/>
  <c r="L14" i="1"/>
  <c r="P14" i="1" s="1"/>
  <c r="L15" i="1"/>
  <c r="P15" i="1" s="1"/>
  <c r="L16" i="1"/>
  <c r="P16" i="1" s="1"/>
  <c r="L17" i="1"/>
  <c r="P17" i="1" s="1"/>
  <c r="AB17" i="1" s="1"/>
  <c r="L18" i="1"/>
  <c r="P18" i="1" s="1"/>
  <c r="L19" i="1"/>
  <c r="P19" i="1" s="1"/>
  <c r="AB19" i="1" s="1"/>
  <c r="L20" i="1"/>
  <c r="P20" i="1" s="1"/>
  <c r="L21" i="1"/>
  <c r="P21" i="1" s="1"/>
  <c r="AB21" i="1" s="1"/>
  <c r="L22" i="1"/>
  <c r="P22" i="1" s="1"/>
  <c r="L23" i="1"/>
  <c r="P23" i="1" s="1"/>
  <c r="L24" i="1"/>
  <c r="P24" i="1" s="1"/>
  <c r="Q24" i="1" s="1"/>
  <c r="L25" i="1"/>
  <c r="P25" i="1" s="1"/>
  <c r="L26" i="1"/>
  <c r="P26" i="1" s="1"/>
  <c r="L27" i="1"/>
  <c r="P27" i="1" s="1"/>
  <c r="AB27" i="1" s="1"/>
  <c r="L28" i="1"/>
  <c r="P28" i="1" s="1"/>
  <c r="L29" i="1"/>
  <c r="P29" i="1" s="1"/>
  <c r="AB29" i="1" s="1"/>
  <c r="L30" i="1"/>
  <c r="P30" i="1" s="1"/>
  <c r="L31" i="1"/>
  <c r="P31" i="1" s="1"/>
  <c r="L32" i="1"/>
  <c r="P32" i="1" s="1"/>
  <c r="L33" i="1"/>
  <c r="P33" i="1" s="1"/>
  <c r="AB33" i="1" s="1"/>
  <c r="L34" i="1"/>
  <c r="P34" i="1" s="1"/>
  <c r="L35" i="1"/>
  <c r="P35" i="1" s="1"/>
  <c r="L36" i="1"/>
  <c r="P36" i="1" s="1"/>
  <c r="L37" i="1"/>
  <c r="P37" i="1" s="1"/>
  <c r="AB37" i="1" s="1"/>
  <c r="L38" i="1"/>
  <c r="P38" i="1" s="1"/>
  <c r="L39" i="1"/>
  <c r="P39" i="1" s="1"/>
  <c r="L40" i="1"/>
  <c r="P40" i="1" s="1"/>
  <c r="L41" i="1"/>
  <c r="P41" i="1" s="1"/>
  <c r="AB41" i="1" s="1"/>
  <c r="L42" i="1"/>
  <c r="P42" i="1" s="1"/>
  <c r="Q42" i="1" s="1"/>
  <c r="AB42" i="1" s="1"/>
  <c r="L43" i="1"/>
  <c r="P43" i="1" s="1"/>
  <c r="AB43" i="1" s="1"/>
  <c r="L44" i="1"/>
  <c r="P44" i="1" s="1"/>
  <c r="L45" i="1"/>
  <c r="P45" i="1" s="1"/>
  <c r="L46" i="1"/>
  <c r="P46" i="1" s="1"/>
  <c r="L47" i="1"/>
  <c r="P47" i="1" s="1"/>
  <c r="L48" i="1"/>
  <c r="P48" i="1" s="1"/>
  <c r="L49" i="1"/>
  <c r="P49" i="1" s="1"/>
  <c r="L50" i="1"/>
  <c r="P50" i="1" s="1"/>
  <c r="L51" i="1"/>
  <c r="P51" i="1" s="1"/>
  <c r="L52" i="1"/>
  <c r="P52" i="1" s="1"/>
  <c r="L53" i="1"/>
  <c r="P53" i="1" s="1"/>
  <c r="AB53" i="1" s="1"/>
  <c r="L54" i="1"/>
  <c r="P54" i="1" s="1"/>
  <c r="L55" i="1"/>
  <c r="P55" i="1" s="1"/>
  <c r="AB55" i="1" s="1"/>
  <c r="L56" i="1"/>
  <c r="P56" i="1" s="1"/>
  <c r="L57" i="1"/>
  <c r="P57" i="1" s="1"/>
  <c r="AB57" i="1" s="1"/>
  <c r="L58" i="1"/>
  <c r="P58" i="1" s="1"/>
  <c r="L59" i="1"/>
  <c r="P59" i="1" s="1"/>
  <c r="AB59" i="1" s="1"/>
  <c r="L60" i="1"/>
  <c r="P60" i="1" s="1"/>
  <c r="L61" i="1"/>
  <c r="P61" i="1" s="1"/>
  <c r="AB61" i="1" s="1"/>
  <c r="L62" i="1"/>
  <c r="P62" i="1" s="1"/>
  <c r="L63" i="1"/>
  <c r="P63" i="1" s="1"/>
  <c r="AB63" i="1" s="1"/>
  <c r="L64" i="1"/>
  <c r="P64" i="1" s="1"/>
  <c r="L65" i="1"/>
  <c r="P65" i="1" s="1"/>
  <c r="L66" i="1"/>
  <c r="P66" i="1" s="1"/>
  <c r="L67" i="1"/>
  <c r="P67" i="1" s="1"/>
  <c r="AB67" i="1" s="1"/>
  <c r="L68" i="1"/>
  <c r="P68" i="1" s="1"/>
  <c r="L69" i="1"/>
  <c r="P69" i="1" s="1"/>
  <c r="L70" i="1"/>
  <c r="P70" i="1" s="1"/>
  <c r="L71" i="1"/>
  <c r="P71" i="1" s="1"/>
  <c r="L72" i="1"/>
  <c r="P72" i="1" s="1"/>
  <c r="L73" i="1"/>
  <c r="P73" i="1" s="1"/>
  <c r="AB73" i="1" s="1"/>
  <c r="L74" i="1"/>
  <c r="P74" i="1" s="1"/>
  <c r="L75" i="1"/>
  <c r="P75" i="1" s="1"/>
  <c r="AB75" i="1" s="1"/>
  <c r="L76" i="1"/>
  <c r="P76" i="1" s="1"/>
  <c r="L77" i="1"/>
  <c r="P77" i="1" s="1"/>
  <c r="L78" i="1"/>
  <c r="P78" i="1" s="1"/>
  <c r="L6" i="1"/>
  <c r="P6" i="1" s="1"/>
  <c r="AB8" i="1"/>
  <c r="AB12" i="1"/>
  <c r="AB16" i="1"/>
  <c r="AB18" i="1"/>
  <c r="AB20" i="1"/>
  <c r="AB22" i="1"/>
  <c r="AB24" i="1"/>
  <c r="AB32" i="1"/>
  <c r="AB34" i="1"/>
  <c r="AB35" i="1"/>
  <c r="AB39" i="1"/>
  <c r="AB40" i="1"/>
  <c r="AB44" i="1"/>
  <c r="AB48" i="1"/>
  <c r="AB49" i="1"/>
  <c r="AB50" i="1"/>
  <c r="AB52" i="1"/>
  <c r="AB56" i="1"/>
  <c r="AB58" i="1"/>
  <c r="AB60" i="1"/>
  <c r="AB62" i="1"/>
  <c r="AB66" i="1"/>
  <c r="AB72" i="1"/>
  <c r="AB74" i="1"/>
  <c r="AB76" i="1"/>
  <c r="AB77" i="1"/>
  <c r="AB78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J5" i="1"/>
  <c r="F5" i="1"/>
  <c r="E5" i="1"/>
  <c r="Q71" i="1" l="1"/>
  <c r="AB71" i="1" s="1"/>
  <c r="Q69" i="1"/>
  <c r="AB69" i="1" s="1"/>
  <c r="Q65" i="1"/>
  <c r="AB65" i="1" s="1"/>
  <c r="Q45" i="1"/>
  <c r="AB45" i="1" s="1"/>
  <c r="Q23" i="1"/>
  <c r="AB23" i="1" s="1"/>
  <c r="Q70" i="1"/>
  <c r="AB70" i="1" s="1"/>
  <c r="Q68" i="1"/>
  <c r="AB68" i="1" s="1"/>
  <c r="Q64" i="1"/>
  <c r="AB64" i="1" s="1"/>
  <c r="Q54" i="1"/>
  <c r="AB54" i="1" s="1"/>
  <c r="Q38" i="1"/>
  <c r="AB38" i="1" s="1"/>
  <c r="Q36" i="1"/>
  <c r="AB36" i="1" s="1"/>
  <c r="Q30" i="1"/>
  <c r="AB30" i="1" s="1"/>
  <c r="Q26" i="1"/>
  <c r="AB26" i="1" s="1"/>
  <c r="Q10" i="1"/>
  <c r="AB10" i="1" s="1"/>
  <c r="Q6" i="1"/>
  <c r="AB6" i="1" s="1"/>
  <c r="Q51" i="1"/>
  <c r="AB51" i="1" s="1"/>
  <c r="Q47" i="1"/>
  <c r="AB47" i="1" s="1"/>
  <c r="Q31" i="1"/>
  <c r="AB31" i="1" s="1"/>
  <c r="Q25" i="1"/>
  <c r="AB25" i="1" s="1"/>
  <c r="Q15" i="1"/>
  <c r="AB15" i="1" s="1"/>
  <c r="Q7" i="1"/>
  <c r="AB7" i="1" s="1"/>
  <c r="Q46" i="1"/>
  <c r="AB46" i="1" s="1"/>
  <c r="Q28" i="1"/>
  <c r="AB28" i="1" s="1"/>
  <c r="Q14" i="1"/>
  <c r="AB14" i="1" s="1"/>
  <c r="U78" i="1"/>
  <c r="T78" i="1"/>
  <c r="U76" i="1"/>
  <c r="T76" i="1"/>
  <c r="U74" i="1"/>
  <c r="T74" i="1"/>
  <c r="U72" i="1"/>
  <c r="T72" i="1"/>
  <c r="U70" i="1"/>
  <c r="T70" i="1"/>
  <c r="U68" i="1"/>
  <c r="T68" i="1"/>
  <c r="U66" i="1"/>
  <c r="T66" i="1"/>
  <c r="U64" i="1"/>
  <c r="T64" i="1"/>
  <c r="U62" i="1"/>
  <c r="T62" i="1"/>
  <c r="U60" i="1"/>
  <c r="T60" i="1"/>
  <c r="U58" i="1"/>
  <c r="T58" i="1"/>
  <c r="U56" i="1"/>
  <c r="T56" i="1"/>
  <c r="U54" i="1"/>
  <c r="T54" i="1"/>
  <c r="U52" i="1"/>
  <c r="T52" i="1"/>
  <c r="U50" i="1"/>
  <c r="T50" i="1"/>
  <c r="U48" i="1"/>
  <c r="T48" i="1"/>
  <c r="U46" i="1"/>
  <c r="U44" i="1"/>
  <c r="T44" i="1"/>
  <c r="U42" i="1"/>
  <c r="T42" i="1"/>
  <c r="U40" i="1"/>
  <c r="T40" i="1"/>
  <c r="U38" i="1"/>
  <c r="U36" i="1"/>
  <c r="U34" i="1"/>
  <c r="T34" i="1"/>
  <c r="U32" i="1"/>
  <c r="T32" i="1"/>
  <c r="U30" i="1"/>
  <c r="U28" i="1"/>
  <c r="U26" i="1"/>
  <c r="T26" i="1"/>
  <c r="U24" i="1"/>
  <c r="T24" i="1"/>
  <c r="U22" i="1"/>
  <c r="T22" i="1"/>
  <c r="U20" i="1"/>
  <c r="T20" i="1"/>
  <c r="U18" i="1"/>
  <c r="T18" i="1"/>
  <c r="U16" i="1"/>
  <c r="T16" i="1"/>
  <c r="U14" i="1"/>
  <c r="U12" i="1"/>
  <c r="T12" i="1"/>
  <c r="U10" i="1"/>
  <c r="U8" i="1"/>
  <c r="T8" i="1"/>
  <c r="T6" i="1"/>
  <c r="U6" i="1"/>
  <c r="U77" i="1"/>
  <c r="T77" i="1"/>
  <c r="U75" i="1"/>
  <c r="T75" i="1"/>
  <c r="U73" i="1"/>
  <c r="T73" i="1"/>
  <c r="U71" i="1"/>
  <c r="U69" i="1"/>
  <c r="U67" i="1"/>
  <c r="T67" i="1"/>
  <c r="U65" i="1"/>
  <c r="U63" i="1"/>
  <c r="T63" i="1"/>
  <c r="U61" i="1"/>
  <c r="T61" i="1"/>
  <c r="U59" i="1"/>
  <c r="T59" i="1"/>
  <c r="U57" i="1"/>
  <c r="T57" i="1"/>
  <c r="U55" i="1"/>
  <c r="T55" i="1"/>
  <c r="U53" i="1"/>
  <c r="T53" i="1"/>
  <c r="U51" i="1"/>
  <c r="U49" i="1"/>
  <c r="T49" i="1"/>
  <c r="U47" i="1"/>
  <c r="U45" i="1"/>
  <c r="U43" i="1"/>
  <c r="T43" i="1"/>
  <c r="U41" i="1"/>
  <c r="T41" i="1"/>
  <c r="U39" i="1"/>
  <c r="T39" i="1"/>
  <c r="U37" i="1"/>
  <c r="T37" i="1"/>
  <c r="U35" i="1"/>
  <c r="T35" i="1"/>
  <c r="U33" i="1"/>
  <c r="T33" i="1"/>
  <c r="U31" i="1"/>
  <c r="U29" i="1"/>
  <c r="T29" i="1"/>
  <c r="U27" i="1"/>
  <c r="T27" i="1"/>
  <c r="U25" i="1"/>
  <c r="U23" i="1"/>
  <c r="U21" i="1"/>
  <c r="T21" i="1"/>
  <c r="U19" i="1"/>
  <c r="T19" i="1"/>
  <c r="U17" i="1"/>
  <c r="T17" i="1"/>
  <c r="U15" i="1"/>
  <c r="U13" i="1"/>
  <c r="T13" i="1"/>
  <c r="U11" i="1"/>
  <c r="T11" i="1"/>
  <c r="U9" i="1"/>
  <c r="T9" i="1"/>
  <c r="U7" i="1"/>
  <c r="K5" i="1"/>
  <c r="L5" i="1"/>
  <c r="P5" i="1"/>
  <c r="T23" i="1" l="1"/>
  <c r="T45" i="1"/>
  <c r="T65" i="1"/>
  <c r="T69" i="1"/>
  <c r="T71" i="1"/>
  <c r="T10" i="1"/>
  <c r="T30" i="1"/>
  <c r="T36" i="1"/>
  <c r="T38" i="1"/>
  <c r="AB5" i="1"/>
  <c r="T7" i="1"/>
  <c r="T15" i="1"/>
  <c r="T25" i="1"/>
  <c r="T31" i="1"/>
  <c r="T47" i="1"/>
  <c r="T51" i="1"/>
  <c r="T14" i="1"/>
  <c r="T28" i="1"/>
  <c r="T46" i="1"/>
  <c r="Q5" i="1"/>
</calcChain>
</file>

<file path=xl/sharedStrings.xml><?xml version="1.0" encoding="utf-8"?>
<sst xmlns="http://schemas.openxmlformats.org/spreadsheetml/2006/main" count="190" uniqueCount="111">
  <si>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</si>
  <si>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</si>
  <si>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</si>
  <si>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</si>
  <si>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</si>
  <si>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</si>
  <si>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</si>
  <si>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</si>
  <si>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</si>
  <si>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</si>
  <si>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</si>
  <si>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</si>
  <si>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</si>
  <si>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</si>
  <si>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</si>
  <si>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</si>
  <si>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</si>
  <si>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</si>
  <si>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</si>
  <si>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</si>
  <si>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</si>
  <si>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</si>
  <si>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30,03,</t>
  </si>
  <si>
    <t>01,04,</t>
  </si>
  <si>
    <t>02,04,</t>
  </si>
  <si>
    <t>26,03,</t>
  </si>
  <si>
    <t>19,03,</t>
  </si>
  <si>
    <t>12,03,</t>
  </si>
  <si>
    <t>04,03,</t>
  </si>
  <si>
    <t>27,02,</t>
  </si>
  <si>
    <t>3215 ВЕТЧ.МЯСНАЯ Папа может п/о 0.4кг 8шт.    ОСТАНКИНО</t>
  </si>
  <si>
    <t>шт</t>
  </si>
  <si>
    <t>3248 ДОКТОРСКАЯ ТРАДИЦ. вар п/о ОСТАНКИНО</t>
  </si>
  <si>
    <t>кг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</si>
  <si>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</si>
  <si>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</si>
  <si>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</si>
  <si>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</si>
  <si>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</si>
  <si>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</si>
  <si>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</si>
  <si>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</si>
  <si>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</si>
  <si>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</si>
  <si>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</si>
  <si>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</si>
  <si>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</si>
  <si>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</si>
  <si>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</si>
  <si>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</si>
  <si>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</si>
  <si>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</si>
  <si>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</si>
  <si>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</si>
  <si>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</si>
  <si>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</si>
  <si>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</si>
  <si>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</si>
  <si>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5981 МОЛОЧНЫЕ ТРАДИЦ. сос п/о мгс 1*6_45с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</si>
  <si>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</si>
  <si>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</si>
  <si>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</si>
  <si>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</si>
  <si>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</si>
  <si>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</si>
  <si>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</si>
  <si>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</si>
  <si>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</si>
  <si>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</si>
  <si>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</si>
  <si>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</si>
  <si>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</si>
  <si>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</si>
  <si>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</si>
  <si>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6372 СЕРВЕЛАТ ОХОТНИЧИЙ ПМ в/к в/у 0.35кг 8шт  ОСТАНКИНО</t>
  </si>
  <si>
    <t>6375 СЕРВЕЛАТ ПРИМА в/к в/у 0.28кг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</si>
  <si>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</si>
  <si>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</si>
  <si>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6467 БАЛЫКОВАЯ Коровино п/к в/у  ОСТАНКИНО</t>
  </si>
  <si>
    <t>6498 МОЛОЧНАЯ Папа может вар п/о  ОСТАНКИНО</t>
  </si>
  <si>
    <t>6527 ШПИКАЧКИ СОЧНЫЕ ПМ сар б/о мгс 1*3 45с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</si>
  <si>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</si>
  <si>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</si>
  <si>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</si>
  <si>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</si>
  <si>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</si>
  <si>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</si>
  <si>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</si>
  <si>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</si>
  <si>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</si>
  <si>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</si>
  <si>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</si>
  <si>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</si>
  <si>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</si>
  <si>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</si>
  <si>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</si>
  <si>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</si>
  <si>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</si>
  <si>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</si>
  <si>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</si>
  <si>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</si>
  <si>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</si>
  <si>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</si>
  <si>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</si>
  <si>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</si>
  <si>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то же что и 6689</t>
  </si>
  <si>
    <t>то же что и 6692</t>
  </si>
  <si>
    <t>то же что и 6697</t>
  </si>
  <si>
    <t>завод вывел из производства</t>
  </si>
  <si>
    <t>заказ</t>
  </si>
  <si>
    <t>06,04,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</si>
</sst>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6" borderId="2" xfId="1" applyNumberFormat="1" applyFill="1" applyBorder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0" sqref="S10"/>
    </sheetView>
  </sheetViews>
  <sheetFormatPr defaultRowHeight="15" x14ac:dyDescent="0.25"/>
  <cols>
    <col min="1" max="1" width="60" customWidth="1"/>
    <col min="2" max="2" width="3.42578125" customWidth="1"/>
    <col min="3" max="6" width="7" customWidth="1"/>
    <col min="7" max="7" width="5.42578125" style="8" customWidth="1"/>
    <col min="8" max="8" width="5.42578125" customWidth="1"/>
    <col min="9" max="9" width="2.140625" customWidth="1"/>
    <col min="10" max="18" width="7.140625" customWidth="1"/>
    <col min="19" max="19" width="22" customWidth="1"/>
    <col min="20" max="21" width="5.140625" customWidth="1"/>
    <col min="22" max="26" width="7.28515625" customWidth="1"/>
    <col min="27" max="27" width="21.5703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109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110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14464.773999999998</v>
      </c>
      <c r="F5" s="4">
        <f>SUM(F6:F500)</f>
        <v>13183.665999999999</v>
      </c>
      <c r="G5" s="6"/>
      <c r="H5" s="1"/>
      <c r="I5" s="1"/>
      <c r="J5" s="4">
        <f t="shared" ref="J5:R5" si="0">SUM(J6:J500)</f>
        <v>15132.420999999998</v>
      </c>
      <c r="K5" s="4">
        <f t="shared" si="0"/>
        <v>-667.64699999999993</v>
      </c>
      <c r="L5" s="4">
        <f t="shared" si="0"/>
        <v>12050.957999999999</v>
      </c>
      <c r="M5" s="4">
        <f t="shared" si="0"/>
        <v>2413.8159999999998</v>
      </c>
      <c r="N5" s="4">
        <f t="shared" si="0"/>
        <v>9903.6640000000007</v>
      </c>
      <c r="O5" s="4">
        <f t="shared" si="0"/>
        <v>9200</v>
      </c>
      <c r="P5" s="4">
        <f t="shared" si="0"/>
        <v>2410.1916000000001</v>
      </c>
      <c r="Q5" s="4">
        <f t="shared" si="0"/>
        <v>6768.3184000000001</v>
      </c>
      <c r="R5" s="4">
        <f t="shared" si="0"/>
        <v>0</v>
      </c>
      <c r="S5" s="1"/>
      <c r="T5" s="1"/>
      <c r="U5" s="1"/>
      <c r="V5" s="4">
        <f t="shared" ref="V5:Z5" si="1">SUM(V6:V500)</f>
        <v>3304.2832000000008</v>
      </c>
      <c r="W5" s="4">
        <f t="shared" si="1"/>
        <v>3086.7812000000004</v>
      </c>
      <c r="X5" s="4">
        <f t="shared" si="1"/>
        <v>3080.2786000000001</v>
      </c>
      <c r="Y5" s="4">
        <f t="shared" si="1"/>
        <v>2626.3890000000001</v>
      </c>
      <c r="Z5" s="4">
        <f t="shared" si="1"/>
        <v>3086.2962000000007</v>
      </c>
      <c r="AA5" s="1"/>
      <c r="AB5" s="4">
        <f>SUM(AB6:AB500)</f>
        <v>3820.9764000000009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128</v>
      </c>
      <c r="D6" s="1">
        <v>448</v>
      </c>
      <c r="E6" s="1">
        <v>193</v>
      </c>
      <c r="F6" s="1">
        <v>289</v>
      </c>
      <c r="G6" s="6">
        <v>0.4</v>
      </c>
      <c r="H6" s="1">
        <v>60</v>
      </c>
      <c r="I6" s="1"/>
      <c r="J6" s="1">
        <v>214.5</v>
      </c>
      <c r="K6" s="1">
        <f t="shared" ref="K6:K37" si="2">E6-J6</f>
        <v>-21.5</v>
      </c>
      <c r="L6" s="1">
        <f>E6-M6</f>
        <v>193</v>
      </c>
      <c r="M6" s="1"/>
      <c r="N6" s="1">
        <v>255.6</v>
      </c>
      <c r="O6" s="1"/>
      <c r="P6" s="1">
        <f>L6/5</f>
        <v>38.6</v>
      </c>
      <c r="Q6" s="5">
        <f>15*P6-O6-N6-F6</f>
        <v>34.399999999999977</v>
      </c>
      <c r="R6" s="5"/>
      <c r="S6" s="1"/>
      <c r="T6" s="1">
        <f>(F6+N6+O6+Q6)/P6</f>
        <v>15</v>
      </c>
      <c r="U6" s="1">
        <f>(F6+N6+O6)/P6</f>
        <v>14.108808290155441</v>
      </c>
      <c r="V6" s="1">
        <v>57.2</v>
      </c>
      <c r="W6" s="1">
        <v>55</v>
      </c>
      <c r="X6" s="1">
        <v>46.6</v>
      </c>
      <c r="Y6" s="1">
        <v>47.4</v>
      </c>
      <c r="Z6" s="1">
        <v>59</v>
      </c>
      <c r="AA6" s="1"/>
      <c r="AB6" s="1">
        <f t="shared" ref="AB6:AB37" si="3">Q6*G6</f>
        <v>13.759999999999991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33</v>
      </c>
      <c r="C7" s="1">
        <v>26.95</v>
      </c>
      <c r="D7" s="1">
        <v>10.866</v>
      </c>
      <c r="E7" s="1">
        <v>13.467000000000001</v>
      </c>
      <c r="F7" s="1">
        <v>17.3</v>
      </c>
      <c r="G7" s="6">
        <v>1</v>
      </c>
      <c r="H7" s="1">
        <v>60</v>
      </c>
      <c r="I7" s="1"/>
      <c r="J7" s="1">
        <v>13</v>
      </c>
      <c r="K7" s="1">
        <f t="shared" si="2"/>
        <v>0.46700000000000053</v>
      </c>
      <c r="L7" s="1">
        <f t="shared" ref="L7:L70" si="4">E7-M7</f>
        <v>13.467000000000001</v>
      </c>
      <c r="M7" s="1"/>
      <c r="N7" s="1">
        <v>10</v>
      </c>
      <c r="O7" s="1"/>
      <c r="P7" s="1">
        <f t="shared" ref="P7:P70" si="5">L7/5</f>
        <v>2.6934</v>
      </c>
      <c r="Q7" s="5">
        <f>15*P7-O7-N7-F7</f>
        <v>13.101000000000003</v>
      </c>
      <c r="R7" s="5"/>
      <c r="S7" s="1"/>
      <c r="T7" s="1">
        <f t="shared" ref="T7:T70" si="6">(F7+N7+O7+Q7)/P7</f>
        <v>15.000000000000002</v>
      </c>
      <c r="U7" s="1">
        <f t="shared" ref="U7:U70" si="7">(F7+N7+O7)/P7</f>
        <v>10.135887725551347</v>
      </c>
      <c r="V7" s="1">
        <v>2.6779999999999999</v>
      </c>
      <c r="W7" s="1">
        <v>2.9860000000000002</v>
      </c>
      <c r="X7" s="1">
        <v>3.7888000000000002</v>
      </c>
      <c r="Y7" s="1">
        <v>1.6235999999999999</v>
      </c>
      <c r="Z7" s="1">
        <v>2.4291999999999998</v>
      </c>
      <c r="AA7" s="1"/>
      <c r="AB7" s="1">
        <f t="shared" si="3"/>
        <v>13.101000000000003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33</v>
      </c>
      <c r="C8" s="1">
        <v>54.402999999999999</v>
      </c>
      <c r="D8" s="1"/>
      <c r="E8" s="1">
        <v>21.75</v>
      </c>
      <c r="F8" s="1">
        <v>10.757999999999999</v>
      </c>
      <c r="G8" s="6">
        <v>1</v>
      </c>
      <c r="H8" s="1">
        <v>120</v>
      </c>
      <c r="I8" s="1"/>
      <c r="J8" s="1">
        <v>21.08</v>
      </c>
      <c r="K8" s="1">
        <f t="shared" si="2"/>
        <v>0.67000000000000171</v>
      </c>
      <c r="L8" s="1">
        <f t="shared" si="4"/>
        <v>21.75</v>
      </c>
      <c r="M8" s="1"/>
      <c r="N8" s="1">
        <v>65.546000000000006</v>
      </c>
      <c r="O8" s="1"/>
      <c r="P8" s="1">
        <f t="shared" si="5"/>
        <v>4.3499999999999996</v>
      </c>
      <c r="Q8" s="5"/>
      <c r="R8" s="5"/>
      <c r="S8" s="1"/>
      <c r="T8" s="1">
        <f t="shared" si="6"/>
        <v>17.541149425287358</v>
      </c>
      <c r="U8" s="1">
        <f t="shared" si="7"/>
        <v>17.541149425287358</v>
      </c>
      <c r="V8" s="1">
        <v>7.9010000000000007</v>
      </c>
      <c r="W8" s="1">
        <v>5.2951999999999986</v>
      </c>
      <c r="X8" s="1">
        <v>9.1650000000000009</v>
      </c>
      <c r="Y8" s="1">
        <v>5.3193999999999999</v>
      </c>
      <c r="Z8" s="1">
        <v>5.8841999999999999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33</v>
      </c>
      <c r="C9" s="1">
        <v>99.980999999999995</v>
      </c>
      <c r="D9" s="1">
        <v>449.90899999999999</v>
      </c>
      <c r="E9" s="1">
        <v>183.08</v>
      </c>
      <c r="F9" s="1">
        <v>277.98</v>
      </c>
      <c r="G9" s="6">
        <v>1</v>
      </c>
      <c r="H9" s="1">
        <v>45</v>
      </c>
      <c r="I9" s="1"/>
      <c r="J9" s="1">
        <v>238</v>
      </c>
      <c r="K9" s="1">
        <f t="shared" si="2"/>
        <v>-54.919999999999987</v>
      </c>
      <c r="L9" s="1">
        <f t="shared" si="4"/>
        <v>183.08</v>
      </c>
      <c r="M9" s="1"/>
      <c r="N9" s="1">
        <v>234.00840000000019</v>
      </c>
      <c r="O9" s="1">
        <v>300</v>
      </c>
      <c r="P9" s="1">
        <f t="shared" si="5"/>
        <v>36.616</v>
      </c>
      <c r="Q9" s="5"/>
      <c r="R9" s="5"/>
      <c r="S9" s="1"/>
      <c r="T9" s="1">
        <f t="shared" si="6"/>
        <v>22.175781079309598</v>
      </c>
      <c r="U9" s="1">
        <f t="shared" si="7"/>
        <v>22.175781079309598</v>
      </c>
      <c r="V9" s="1">
        <v>76.477800000000002</v>
      </c>
      <c r="W9" s="1">
        <v>67.524000000000001</v>
      </c>
      <c r="X9" s="1">
        <v>59.914200000000008</v>
      </c>
      <c r="Y9" s="1">
        <v>57.768799999999999</v>
      </c>
      <c r="Z9" s="1">
        <v>56.158799999999999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36</v>
      </c>
      <c r="B10" s="1" t="s">
        <v>33</v>
      </c>
      <c r="C10" s="1">
        <v>307.23099999999999</v>
      </c>
      <c r="D10" s="1">
        <v>1212.431</v>
      </c>
      <c r="E10" s="1">
        <v>593.91</v>
      </c>
      <c r="F10" s="1">
        <v>816.88400000000001</v>
      </c>
      <c r="G10" s="6">
        <v>1</v>
      </c>
      <c r="H10" s="1">
        <v>45</v>
      </c>
      <c r="I10" s="1"/>
      <c r="J10" s="1">
        <v>572.16899999999998</v>
      </c>
      <c r="K10" s="1">
        <f t="shared" si="2"/>
        <v>21.740999999999985</v>
      </c>
      <c r="L10" s="1">
        <f t="shared" si="4"/>
        <v>475.74099999999999</v>
      </c>
      <c r="M10" s="1">
        <v>118.169</v>
      </c>
      <c r="N10" s="1">
        <v>0</v>
      </c>
      <c r="O10" s="1"/>
      <c r="P10" s="1">
        <f t="shared" si="5"/>
        <v>95.148200000000003</v>
      </c>
      <c r="Q10" s="5">
        <f>14*P10-O10-N10-F10</f>
        <v>515.19080000000008</v>
      </c>
      <c r="R10" s="5"/>
      <c r="S10" s="1"/>
      <c r="T10" s="1">
        <f t="shared" si="6"/>
        <v>14</v>
      </c>
      <c r="U10" s="1">
        <f t="shared" si="7"/>
        <v>8.5853857456052776</v>
      </c>
      <c r="V10" s="1">
        <v>53.385599999999997</v>
      </c>
      <c r="W10" s="1">
        <v>110.9974</v>
      </c>
      <c r="X10" s="1">
        <v>81.405999999999992</v>
      </c>
      <c r="Y10" s="1">
        <v>68.227800000000002</v>
      </c>
      <c r="Z10" s="1">
        <v>83.013199999999998</v>
      </c>
      <c r="AA10" s="1"/>
      <c r="AB10" s="1">
        <f t="shared" si="3"/>
        <v>515.19080000000008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37</v>
      </c>
      <c r="B11" s="1" t="s">
        <v>33</v>
      </c>
      <c r="C11" s="1">
        <v>65.706000000000003</v>
      </c>
      <c r="D11" s="1">
        <v>1778.913</v>
      </c>
      <c r="E11" s="1">
        <v>437.32499999999999</v>
      </c>
      <c r="F11" s="1">
        <v>1332.6479999999999</v>
      </c>
      <c r="G11" s="6">
        <v>1</v>
      </c>
      <c r="H11" s="1">
        <v>60</v>
      </c>
      <c r="I11" s="1"/>
      <c r="J11" s="1">
        <v>514.88699999999994</v>
      </c>
      <c r="K11" s="1">
        <f t="shared" si="2"/>
        <v>-77.561999999999955</v>
      </c>
      <c r="L11" s="1">
        <f t="shared" si="4"/>
        <v>307.03800000000001</v>
      </c>
      <c r="M11" s="1">
        <v>130.28700000000001</v>
      </c>
      <c r="N11" s="1">
        <v>155.67100000000011</v>
      </c>
      <c r="O11" s="1"/>
      <c r="P11" s="1">
        <f t="shared" si="5"/>
        <v>61.407600000000002</v>
      </c>
      <c r="Q11" s="5"/>
      <c r="R11" s="5"/>
      <c r="S11" s="1"/>
      <c r="T11" s="1">
        <f t="shared" si="6"/>
        <v>24.236723141760955</v>
      </c>
      <c r="U11" s="1">
        <f t="shared" si="7"/>
        <v>24.236723141760955</v>
      </c>
      <c r="V11" s="1">
        <v>104.467</v>
      </c>
      <c r="W11" s="1">
        <v>113.119</v>
      </c>
      <c r="X11" s="1">
        <v>87.9178</v>
      </c>
      <c r="Y11" s="1">
        <v>64.934600000000003</v>
      </c>
      <c r="Z11" s="1">
        <v>101.961</v>
      </c>
      <c r="AA11" s="1"/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38</v>
      </c>
      <c r="B12" s="1" t="s">
        <v>33</v>
      </c>
      <c r="C12" s="1">
        <v>61.5</v>
      </c>
      <c r="D12" s="1"/>
      <c r="E12" s="1">
        <v>18.143999999999998</v>
      </c>
      <c r="F12" s="1">
        <v>36.101999999999997</v>
      </c>
      <c r="G12" s="6">
        <v>1</v>
      </c>
      <c r="H12" s="1">
        <v>120</v>
      </c>
      <c r="I12" s="1"/>
      <c r="J12" s="1">
        <v>19.3</v>
      </c>
      <c r="K12" s="1">
        <f t="shared" si="2"/>
        <v>-1.1560000000000024</v>
      </c>
      <c r="L12" s="1">
        <f t="shared" si="4"/>
        <v>18.143999999999998</v>
      </c>
      <c r="M12" s="1"/>
      <c r="N12" s="1">
        <v>94.679199999999994</v>
      </c>
      <c r="O12" s="1"/>
      <c r="P12" s="1">
        <f t="shared" si="5"/>
        <v>3.6287999999999996</v>
      </c>
      <c r="Q12" s="5"/>
      <c r="R12" s="5"/>
      <c r="S12" s="1"/>
      <c r="T12" s="1">
        <f t="shared" si="6"/>
        <v>36.039792768959437</v>
      </c>
      <c r="U12" s="1">
        <f t="shared" si="7"/>
        <v>36.039792768959437</v>
      </c>
      <c r="V12" s="1">
        <v>11.4984</v>
      </c>
      <c r="W12" s="1">
        <v>1.6355999999999999</v>
      </c>
      <c r="X12" s="1">
        <v>8.8000000000000007</v>
      </c>
      <c r="Y12" s="1">
        <v>4.0777999999999999</v>
      </c>
      <c r="Z12" s="1">
        <v>3.8534000000000002</v>
      </c>
      <c r="AA12" s="1"/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39</v>
      </c>
      <c r="B13" s="1" t="s">
        <v>33</v>
      </c>
      <c r="C13" s="1">
        <v>29.58</v>
      </c>
      <c r="D13" s="1">
        <v>117.295</v>
      </c>
      <c r="E13" s="1">
        <v>32.414000000000001</v>
      </c>
      <c r="F13" s="1">
        <v>99.438000000000002</v>
      </c>
      <c r="G13" s="6">
        <v>1</v>
      </c>
      <c r="H13" s="1">
        <v>60</v>
      </c>
      <c r="I13" s="1"/>
      <c r="J13" s="1">
        <v>40.299999999999997</v>
      </c>
      <c r="K13" s="1">
        <f t="shared" si="2"/>
        <v>-7.8859999999999957</v>
      </c>
      <c r="L13" s="1">
        <f t="shared" si="4"/>
        <v>32.414000000000001</v>
      </c>
      <c r="M13" s="1"/>
      <c r="N13" s="1">
        <v>55.284599999999998</v>
      </c>
      <c r="O13" s="1"/>
      <c r="P13" s="1">
        <f t="shared" si="5"/>
        <v>6.4828000000000001</v>
      </c>
      <c r="Q13" s="5"/>
      <c r="R13" s="5"/>
      <c r="S13" s="1"/>
      <c r="T13" s="1">
        <f t="shared" si="6"/>
        <v>23.866631702350837</v>
      </c>
      <c r="U13" s="1">
        <f t="shared" si="7"/>
        <v>23.866631702350837</v>
      </c>
      <c r="V13" s="1">
        <v>14.3756</v>
      </c>
      <c r="W13" s="1">
        <v>15.757199999999999</v>
      </c>
      <c r="X13" s="1">
        <v>13.8682</v>
      </c>
      <c r="Y13" s="1">
        <v>8.0554000000000006</v>
      </c>
      <c r="Z13" s="1">
        <v>10.321199999999999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40</v>
      </c>
      <c r="B14" s="1" t="s">
        <v>33</v>
      </c>
      <c r="C14" s="1">
        <v>169.60499999999999</v>
      </c>
      <c r="D14" s="1">
        <v>707.55399999999997</v>
      </c>
      <c r="E14" s="1">
        <v>444.346</v>
      </c>
      <c r="F14" s="1">
        <v>369.03199999999998</v>
      </c>
      <c r="G14" s="6">
        <v>1</v>
      </c>
      <c r="H14" s="1">
        <v>60</v>
      </c>
      <c r="I14" s="1"/>
      <c r="J14" s="1">
        <v>472.37700000000001</v>
      </c>
      <c r="K14" s="1">
        <f t="shared" si="2"/>
        <v>-28.031000000000006</v>
      </c>
      <c r="L14" s="1">
        <f t="shared" si="4"/>
        <v>314.37</v>
      </c>
      <c r="M14" s="1">
        <v>129.976</v>
      </c>
      <c r="N14" s="1">
        <v>127.4680000000001</v>
      </c>
      <c r="O14" s="1">
        <v>300</v>
      </c>
      <c r="P14" s="1">
        <f t="shared" si="5"/>
        <v>62.874000000000002</v>
      </c>
      <c r="Q14" s="5">
        <f>15*P14-O14-N14-F14</f>
        <v>146.60999999999996</v>
      </c>
      <c r="R14" s="5"/>
      <c r="S14" s="1"/>
      <c r="T14" s="1">
        <f t="shared" si="6"/>
        <v>15.000000000000002</v>
      </c>
      <c r="U14" s="1">
        <f t="shared" si="7"/>
        <v>12.668193529916978</v>
      </c>
      <c r="V14" s="1">
        <v>87.209000000000003</v>
      </c>
      <c r="W14" s="1">
        <v>75.259199999999993</v>
      </c>
      <c r="X14" s="1">
        <v>70.812600000000003</v>
      </c>
      <c r="Y14" s="1">
        <v>49.224400000000003</v>
      </c>
      <c r="Z14" s="1">
        <v>75.509</v>
      </c>
      <c r="AA14" s="1"/>
      <c r="AB14" s="1">
        <f t="shared" si="3"/>
        <v>146.60999999999996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41</v>
      </c>
      <c r="B15" s="1" t="s">
        <v>31</v>
      </c>
      <c r="C15" s="1">
        <v>623</v>
      </c>
      <c r="D15" s="1">
        <v>80</v>
      </c>
      <c r="E15" s="1">
        <v>421</v>
      </c>
      <c r="F15" s="1">
        <v>170</v>
      </c>
      <c r="G15" s="6">
        <v>0.25</v>
      </c>
      <c r="H15" s="1">
        <v>120</v>
      </c>
      <c r="I15" s="1"/>
      <c r="J15" s="1">
        <v>421</v>
      </c>
      <c r="K15" s="1">
        <f t="shared" si="2"/>
        <v>0</v>
      </c>
      <c r="L15" s="1">
        <f t="shared" si="4"/>
        <v>341</v>
      </c>
      <c r="M15" s="1">
        <v>80</v>
      </c>
      <c r="N15" s="1">
        <v>153</v>
      </c>
      <c r="O15" s="1">
        <v>400</v>
      </c>
      <c r="P15" s="1">
        <f t="shared" si="5"/>
        <v>68.2</v>
      </c>
      <c r="Q15" s="5">
        <f>15*P15-O15-N15-F15</f>
        <v>300</v>
      </c>
      <c r="R15" s="5"/>
      <c r="S15" s="1"/>
      <c r="T15" s="1">
        <f t="shared" si="6"/>
        <v>15</v>
      </c>
      <c r="U15" s="1">
        <f t="shared" si="7"/>
        <v>10.60117302052786</v>
      </c>
      <c r="V15" s="1">
        <v>82</v>
      </c>
      <c r="W15" s="1">
        <v>68</v>
      </c>
      <c r="X15" s="1">
        <v>97.2</v>
      </c>
      <c r="Y15" s="1">
        <v>77.599999999999994</v>
      </c>
      <c r="Z15" s="1">
        <v>66.2</v>
      </c>
      <c r="AA15" s="1"/>
      <c r="AB15" s="1">
        <f t="shared" si="3"/>
        <v>75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2" t="s">
        <v>42</v>
      </c>
      <c r="B16" s="12" t="s">
        <v>31</v>
      </c>
      <c r="C16" s="12"/>
      <c r="D16" s="12">
        <v>48</v>
      </c>
      <c r="E16" s="12">
        <v>48</v>
      </c>
      <c r="F16" s="12"/>
      <c r="G16" s="13">
        <v>0</v>
      </c>
      <c r="H16" s="12" t="e">
        <v>#N/A</v>
      </c>
      <c r="I16" s="12"/>
      <c r="J16" s="12">
        <v>48</v>
      </c>
      <c r="K16" s="12">
        <f t="shared" si="2"/>
        <v>0</v>
      </c>
      <c r="L16" s="12">
        <f t="shared" si="4"/>
        <v>0</v>
      </c>
      <c r="M16" s="12">
        <v>48</v>
      </c>
      <c r="N16" s="12"/>
      <c r="O16" s="12"/>
      <c r="P16" s="12">
        <f t="shared" si="5"/>
        <v>0</v>
      </c>
      <c r="Q16" s="14"/>
      <c r="R16" s="14"/>
      <c r="S16" s="12"/>
      <c r="T16" s="12" t="e">
        <f t="shared" si="6"/>
        <v>#DIV/0!</v>
      </c>
      <c r="U16" s="12" t="e">
        <f t="shared" si="7"/>
        <v>#DIV/0!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/>
      <c r="AB16" s="12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43</v>
      </c>
      <c r="B17" s="1" t="s">
        <v>31</v>
      </c>
      <c r="C17" s="1">
        <v>19</v>
      </c>
      <c r="D17" s="1">
        <v>273</v>
      </c>
      <c r="E17" s="1">
        <v>67</v>
      </c>
      <c r="F17" s="1">
        <v>205</v>
      </c>
      <c r="G17" s="6">
        <v>0.15</v>
      </c>
      <c r="H17" s="1">
        <v>60</v>
      </c>
      <c r="I17" s="1"/>
      <c r="J17" s="1">
        <v>69</v>
      </c>
      <c r="K17" s="1">
        <f t="shared" si="2"/>
        <v>-2</v>
      </c>
      <c r="L17" s="1">
        <f t="shared" si="4"/>
        <v>67</v>
      </c>
      <c r="M17" s="1"/>
      <c r="N17" s="1">
        <v>19.5</v>
      </c>
      <c r="O17" s="1"/>
      <c r="P17" s="1">
        <f t="shared" si="5"/>
        <v>13.4</v>
      </c>
      <c r="Q17" s="5"/>
      <c r="R17" s="5"/>
      <c r="S17" s="1"/>
      <c r="T17" s="1">
        <f t="shared" si="6"/>
        <v>16.753731343283583</v>
      </c>
      <c r="U17" s="1">
        <f t="shared" si="7"/>
        <v>16.753731343283583</v>
      </c>
      <c r="V17" s="1">
        <v>23.6</v>
      </c>
      <c r="W17" s="1">
        <v>38.6</v>
      </c>
      <c r="X17" s="1">
        <v>17.8</v>
      </c>
      <c r="Y17" s="1">
        <v>14.2</v>
      </c>
      <c r="Z17" s="1">
        <v>28.6</v>
      </c>
      <c r="AA17" s="1"/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44</v>
      </c>
      <c r="B18" s="1" t="s">
        <v>31</v>
      </c>
      <c r="C18" s="1">
        <v>10</v>
      </c>
      <c r="D18" s="1">
        <v>384</v>
      </c>
      <c r="E18" s="1">
        <v>97</v>
      </c>
      <c r="F18" s="1">
        <v>287</v>
      </c>
      <c r="G18" s="6">
        <v>0.15</v>
      </c>
      <c r="H18" s="1">
        <v>60</v>
      </c>
      <c r="I18" s="1"/>
      <c r="J18" s="1">
        <v>95</v>
      </c>
      <c r="K18" s="1">
        <f t="shared" si="2"/>
        <v>2</v>
      </c>
      <c r="L18" s="1">
        <f t="shared" si="4"/>
        <v>97</v>
      </c>
      <c r="M18" s="1"/>
      <c r="N18" s="1">
        <v>0</v>
      </c>
      <c r="O18" s="1"/>
      <c r="P18" s="1">
        <f t="shared" si="5"/>
        <v>19.399999999999999</v>
      </c>
      <c r="Q18" s="5"/>
      <c r="R18" s="5"/>
      <c r="S18" s="1"/>
      <c r="T18" s="1">
        <f t="shared" si="6"/>
        <v>14.793814432989691</v>
      </c>
      <c r="U18" s="1">
        <f t="shared" si="7"/>
        <v>14.793814432989691</v>
      </c>
      <c r="V18" s="1">
        <v>24.2</v>
      </c>
      <c r="W18" s="1">
        <v>43.6</v>
      </c>
      <c r="X18" s="1">
        <v>24.6</v>
      </c>
      <c r="Y18" s="1">
        <v>21.4</v>
      </c>
      <c r="Z18" s="1">
        <v>33.200000000000003</v>
      </c>
      <c r="AA18" s="1"/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45</v>
      </c>
      <c r="B19" s="1" t="s">
        <v>31</v>
      </c>
      <c r="C19" s="1">
        <v>16</v>
      </c>
      <c r="D19" s="1">
        <v>384</v>
      </c>
      <c r="E19" s="1">
        <v>86</v>
      </c>
      <c r="F19" s="1">
        <v>298</v>
      </c>
      <c r="G19" s="6">
        <v>0.15</v>
      </c>
      <c r="H19" s="1">
        <v>60</v>
      </c>
      <c r="I19" s="1"/>
      <c r="J19" s="1">
        <v>84</v>
      </c>
      <c r="K19" s="1">
        <f t="shared" si="2"/>
        <v>2</v>
      </c>
      <c r="L19" s="1">
        <f t="shared" si="4"/>
        <v>86</v>
      </c>
      <c r="M19" s="1"/>
      <c r="N19" s="1">
        <v>0</v>
      </c>
      <c r="O19" s="1"/>
      <c r="P19" s="1">
        <f t="shared" si="5"/>
        <v>17.2</v>
      </c>
      <c r="Q19" s="5"/>
      <c r="R19" s="5"/>
      <c r="S19" s="1"/>
      <c r="T19" s="1">
        <f t="shared" si="6"/>
        <v>17.325581395348838</v>
      </c>
      <c r="U19" s="1">
        <f t="shared" si="7"/>
        <v>17.325581395348838</v>
      </c>
      <c r="V19" s="1">
        <v>19.8</v>
      </c>
      <c r="W19" s="1">
        <v>46.4</v>
      </c>
      <c r="X19" s="1">
        <v>16.2</v>
      </c>
      <c r="Y19" s="1">
        <v>24.8</v>
      </c>
      <c r="Z19" s="1">
        <v>28.6</v>
      </c>
      <c r="AA19" s="1"/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46</v>
      </c>
      <c r="B20" s="1" t="s">
        <v>33</v>
      </c>
      <c r="C20" s="1">
        <v>41.5</v>
      </c>
      <c r="D20" s="1">
        <v>0.01</v>
      </c>
      <c r="E20" s="1">
        <v>4.7220000000000004</v>
      </c>
      <c r="F20" s="1">
        <v>32.1</v>
      </c>
      <c r="G20" s="6">
        <v>1</v>
      </c>
      <c r="H20" s="1">
        <v>120</v>
      </c>
      <c r="I20" s="1"/>
      <c r="J20" s="1">
        <v>4.7</v>
      </c>
      <c r="K20" s="1">
        <f t="shared" si="2"/>
        <v>2.2000000000000242E-2</v>
      </c>
      <c r="L20" s="1">
        <f t="shared" si="4"/>
        <v>4.7220000000000004</v>
      </c>
      <c r="M20" s="1"/>
      <c r="N20" s="1">
        <v>0</v>
      </c>
      <c r="O20" s="1"/>
      <c r="P20" s="1">
        <f t="shared" si="5"/>
        <v>0.94440000000000013</v>
      </c>
      <c r="Q20" s="5"/>
      <c r="R20" s="5"/>
      <c r="S20" s="1"/>
      <c r="T20" s="1">
        <f t="shared" si="6"/>
        <v>33.989834815756033</v>
      </c>
      <c r="U20" s="1">
        <f t="shared" si="7"/>
        <v>33.989834815756033</v>
      </c>
      <c r="V20" s="1">
        <v>2.5232000000000001</v>
      </c>
      <c r="W20" s="1">
        <v>3.0558000000000001</v>
      </c>
      <c r="X20" s="1">
        <v>5.44</v>
      </c>
      <c r="Y20" s="1">
        <v>2.2519999999999998</v>
      </c>
      <c r="Z20" s="1">
        <v>3.0131999999999999</v>
      </c>
      <c r="AA20" s="1"/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47</v>
      </c>
      <c r="B21" s="1" t="s">
        <v>33</v>
      </c>
      <c r="C21" s="1">
        <v>97.5</v>
      </c>
      <c r="D21" s="1">
        <v>7.0000000000000007E-2</v>
      </c>
      <c r="E21" s="1">
        <v>13.673999999999999</v>
      </c>
      <c r="F21" s="1">
        <v>80</v>
      </c>
      <c r="G21" s="6">
        <v>1</v>
      </c>
      <c r="H21" s="1">
        <v>60</v>
      </c>
      <c r="I21" s="1"/>
      <c r="J21" s="1">
        <v>17.600000000000001</v>
      </c>
      <c r="K21" s="1">
        <f t="shared" si="2"/>
        <v>-3.9260000000000019</v>
      </c>
      <c r="L21" s="1">
        <f t="shared" si="4"/>
        <v>13.673999999999999</v>
      </c>
      <c r="M21" s="1"/>
      <c r="N21" s="1">
        <v>88.513000000000019</v>
      </c>
      <c r="O21" s="1"/>
      <c r="P21" s="1">
        <f t="shared" si="5"/>
        <v>2.7347999999999999</v>
      </c>
      <c r="Q21" s="5"/>
      <c r="R21" s="5"/>
      <c r="S21" s="1"/>
      <c r="T21" s="1">
        <f t="shared" si="6"/>
        <v>61.618034225537528</v>
      </c>
      <c r="U21" s="1">
        <f t="shared" si="7"/>
        <v>61.618034225537528</v>
      </c>
      <c r="V21" s="1">
        <v>14.009</v>
      </c>
      <c r="W21" s="1">
        <v>4.3696000000000002</v>
      </c>
      <c r="X21" s="1">
        <v>13.848800000000001</v>
      </c>
      <c r="Y21" s="1">
        <v>12.109400000000001</v>
      </c>
      <c r="Z21" s="1">
        <v>13.003</v>
      </c>
      <c r="AA21" s="1"/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48</v>
      </c>
      <c r="B22" s="1" t="s">
        <v>33</v>
      </c>
      <c r="C22" s="1">
        <v>46.3</v>
      </c>
      <c r="D22" s="1">
        <v>7.6999999999999999E-2</v>
      </c>
      <c r="E22" s="1">
        <v>13.877000000000001</v>
      </c>
      <c r="F22" s="1">
        <v>32.5</v>
      </c>
      <c r="G22" s="6">
        <v>1</v>
      </c>
      <c r="H22" s="1">
        <v>60</v>
      </c>
      <c r="I22" s="1"/>
      <c r="J22" s="1">
        <v>16.399999999999999</v>
      </c>
      <c r="K22" s="1">
        <f t="shared" si="2"/>
        <v>-2.5229999999999979</v>
      </c>
      <c r="L22" s="1">
        <f t="shared" si="4"/>
        <v>13.877000000000001</v>
      </c>
      <c r="M22" s="1"/>
      <c r="N22" s="1">
        <v>85.702000000000012</v>
      </c>
      <c r="O22" s="1"/>
      <c r="P22" s="1">
        <f t="shared" si="5"/>
        <v>2.7754000000000003</v>
      </c>
      <c r="Q22" s="5"/>
      <c r="R22" s="5"/>
      <c r="S22" s="1"/>
      <c r="T22" s="1">
        <f t="shared" si="6"/>
        <v>42.589176334942714</v>
      </c>
      <c r="U22" s="1">
        <f t="shared" si="7"/>
        <v>42.589176334942714</v>
      </c>
      <c r="V22" s="1">
        <v>10.154</v>
      </c>
      <c r="W22" s="1">
        <v>5.4534000000000002</v>
      </c>
      <c r="X22" s="1">
        <v>9.1451999999999991</v>
      </c>
      <c r="Y22" s="1">
        <v>3.9752000000000001</v>
      </c>
      <c r="Z22" s="1">
        <v>14.6388</v>
      </c>
      <c r="AA22" s="1"/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49</v>
      </c>
      <c r="B23" s="1" t="s">
        <v>33</v>
      </c>
      <c r="C23" s="1">
        <v>148.61600000000001</v>
      </c>
      <c r="D23" s="1">
        <v>882.41499999999996</v>
      </c>
      <c r="E23" s="1">
        <v>438.52300000000002</v>
      </c>
      <c r="F23" s="1">
        <v>548.63</v>
      </c>
      <c r="G23" s="6">
        <v>1</v>
      </c>
      <c r="H23" s="1">
        <v>45</v>
      </c>
      <c r="I23" s="1"/>
      <c r="J23" s="1">
        <v>433.62200000000001</v>
      </c>
      <c r="K23" s="1">
        <f t="shared" si="2"/>
        <v>4.9010000000000105</v>
      </c>
      <c r="L23" s="1">
        <f t="shared" si="4"/>
        <v>288.20100000000002</v>
      </c>
      <c r="M23" s="1">
        <v>150.322</v>
      </c>
      <c r="N23" s="1">
        <v>0</v>
      </c>
      <c r="O23" s="1"/>
      <c r="P23" s="1">
        <f t="shared" si="5"/>
        <v>57.640200000000007</v>
      </c>
      <c r="Q23" s="5">
        <f>14*P23-O23-N23-F23</f>
        <v>258.33280000000013</v>
      </c>
      <c r="R23" s="5"/>
      <c r="S23" s="1"/>
      <c r="T23" s="1">
        <f t="shared" si="6"/>
        <v>14</v>
      </c>
      <c r="U23" s="1">
        <f t="shared" si="7"/>
        <v>9.5181834899948292</v>
      </c>
      <c r="V23" s="1">
        <v>28.84500000000001</v>
      </c>
      <c r="W23" s="1">
        <v>77.837800000000001</v>
      </c>
      <c r="X23" s="1">
        <v>57.230200000000004</v>
      </c>
      <c r="Y23" s="1">
        <v>50.772000000000013</v>
      </c>
      <c r="Z23" s="1">
        <v>55.2958</v>
      </c>
      <c r="AA23" s="1"/>
      <c r="AB23" s="1">
        <f t="shared" si="3"/>
        <v>258.33280000000013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50</v>
      </c>
      <c r="B24" s="1" t="s">
        <v>33</v>
      </c>
      <c r="C24" s="1">
        <v>117.2</v>
      </c>
      <c r="D24" s="1">
        <v>180.63</v>
      </c>
      <c r="E24" s="1">
        <v>121.98099999999999</v>
      </c>
      <c r="F24" s="1">
        <v>133.029</v>
      </c>
      <c r="G24" s="6">
        <v>1</v>
      </c>
      <c r="H24" s="1">
        <v>60</v>
      </c>
      <c r="I24" s="1"/>
      <c r="J24" s="1">
        <v>123.9</v>
      </c>
      <c r="K24" s="1">
        <f t="shared" si="2"/>
        <v>-1.9190000000000111</v>
      </c>
      <c r="L24" s="1">
        <f t="shared" si="4"/>
        <v>121.98099999999999</v>
      </c>
      <c r="M24" s="1"/>
      <c r="N24" s="1">
        <v>133.18479999999991</v>
      </c>
      <c r="O24" s="1"/>
      <c r="P24" s="1">
        <f t="shared" si="5"/>
        <v>24.3962</v>
      </c>
      <c r="Q24" s="5">
        <f t="shared" ref="Q24:Q25" si="8">15*P24-O24-N24-F24</f>
        <v>99.729200000000077</v>
      </c>
      <c r="R24" s="5"/>
      <c r="S24" s="1"/>
      <c r="T24" s="1">
        <f t="shared" si="6"/>
        <v>15</v>
      </c>
      <c r="U24" s="1">
        <f t="shared" si="7"/>
        <v>10.912101064919941</v>
      </c>
      <c r="V24" s="1">
        <v>29.927</v>
      </c>
      <c r="W24" s="1">
        <v>31.0684</v>
      </c>
      <c r="X24" s="1">
        <v>26.864599999999999</v>
      </c>
      <c r="Y24" s="1">
        <v>24.330200000000001</v>
      </c>
      <c r="Z24" s="1">
        <v>36.767399999999988</v>
      </c>
      <c r="AA24" s="1"/>
      <c r="AB24" s="1">
        <f t="shared" si="3"/>
        <v>99.729200000000077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51</v>
      </c>
      <c r="B25" s="1" t="s">
        <v>31</v>
      </c>
      <c r="C25" s="1">
        <v>538</v>
      </c>
      <c r="D25" s="1">
        <v>66</v>
      </c>
      <c r="E25" s="1">
        <v>330</v>
      </c>
      <c r="F25" s="1">
        <v>204</v>
      </c>
      <c r="G25" s="6">
        <v>0.25</v>
      </c>
      <c r="H25" s="1">
        <v>120</v>
      </c>
      <c r="I25" s="1"/>
      <c r="J25" s="1">
        <v>323</v>
      </c>
      <c r="K25" s="1">
        <f t="shared" si="2"/>
        <v>7</v>
      </c>
      <c r="L25" s="1">
        <f t="shared" si="4"/>
        <v>330</v>
      </c>
      <c r="M25" s="1"/>
      <c r="N25" s="1">
        <v>197.19999999999979</v>
      </c>
      <c r="O25" s="1">
        <v>200</v>
      </c>
      <c r="P25" s="1">
        <f t="shared" si="5"/>
        <v>66</v>
      </c>
      <c r="Q25" s="5">
        <f t="shared" si="8"/>
        <v>388.80000000000018</v>
      </c>
      <c r="R25" s="5"/>
      <c r="S25" s="1"/>
      <c r="T25" s="1">
        <f t="shared" si="6"/>
        <v>15</v>
      </c>
      <c r="U25" s="1">
        <f t="shared" si="7"/>
        <v>9.1090909090909058</v>
      </c>
      <c r="V25" s="1">
        <v>71.8</v>
      </c>
      <c r="W25" s="1">
        <v>69.2</v>
      </c>
      <c r="X25" s="1">
        <v>90.8</v>
      </c>
      <c r="Y25" s="1">
        <v>67.2</v>
      </c>
      <c r="Z25" s="1">
        <v>69</v>
      </c>
      <c r="AA25" s="1"/>
      <c r="AB25" s="1">
        <f t="shared" si="3"/>
        <v>97.200000000000045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52</v>
      </c>
      <c r="B26" s="1" t="s">
        <v>33</v>
      </c>
      <c r="C26" s="1">
        <v>150.654</v>
      </c>
      <c r="D26" s="1">
        <v>591.13</v>
      </c>
      <c r="E26" s="1">
        <v>474.67599999999999</v>
      </c>
      <c r="F26" s="1">
        <v>220.24199999999999</v>
      </c>
      <c r="G26" s="6">
        <v>1</v>
      </c>
      <c r="H26" s="1">
        <v>45</v>
      </c>
      <c r="I26" s="1"/>
      <c r="J26" s="1">
        <v>458.065</v>
      </c>
      <c r="K26" s="1">
        <f t="shared" si="2"/>
        <v>16.61099999999999</v>
      </c>
      <c r="L26" s="1">
        <f t="shared" si="4"/>
        <v>327.47299999999996</v>
      </c>
      <c r="M26" s="1">
        <v>147.203</v>
      </c>
      <c r="N26" s="1">
        <v>100</v>
      </c>
      <c r="O26" s="1">
        <v>300</v>
      </c>
      <c r="P26" s="1">
        <f t="shared" si="5"/>
        <v>65.494599999999991</v>
      </c>
      <c r="Q26" s="5">
        <f>14*P26-O26-N26-F26</f>
        <v>296.68239999999992</v>
      </c>
      <c r="R26" s="5"/>
      <c r="S26" s="1"/>
      <c r="T26" s="1">
        <f t="shared" si="6"/>
        <v>14</v>
      </c>
      <c r="U26" s="1">
        <f t="shared" si="7"/>
        <v>9.4701242545186943</v>
      </c>
      <c r="V26" s="1">
        <v>60.168399999999998</v>
      </c>
      <c r="W26" s="1">
        <v>65.129600000000011</v>
      </c>
      <c r="X26" s="1">
        <v>62.990599999999993</v>
      </c>
      <c r="Y26" s="1">
        <v>59.431599999999989</v>
      </c>
      <c r="Z26" s="1">
        <v>62.668999999999997</v>
      </c>
      <c r="AA26" s="1"/>
      <c r="AB26" s="1">
        <f t="shared" si="3"/>
        <v>296.68239999999992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53</v>
      </c>
      <c r="B27" s="1" t="s">
        <v>31</v>
      </c>
      <c r="C27" s="1">
        <v>226</v>
      </c>
      <c r="D27" s="1">
        <v>400</v>
      </c>
      <c r="E27" s="1">
        <v>256</v>
      </c>
      <c r="F27" s="1">
        <v>278</v>
      </c>
      <c r="G27" s="6">
        <v>0.12</v>
      </c>
      <c r="H27" s="1">
        <v>60</v>
      </c>
      <c r="I27" s="1"/>
      <c r="J27" s="1">
        <v>246</v>
      </c>
      <c r="K27" s="1">
        <f t="shared" si="2"/>
        <v>10</v>
      </c>
      <c r="L27" s="1">
        <f t="shared" si="4"/>
        <v>256</v>
      </c>
      <c r="M27" s="1"/>
      <c r="N27" s="1">
        <v>164.4</v>
      </c>
      <c r="O27" s="1">
        <v>300</v>
      </c>
      <c r="P27" s="1">
        <f t="shared" si="5"/>
        <v>51.2</v>
      </c>
      <c r="Q27" s="5"/>
      <c r="R27" s="5"/>
      <c r="S27" s="1"/>
      <c r="T27" s="1">
        <f t="shared" si="6"/>
        <v>14.499999999999998</v>
      </c>
      <c r="U27" s="1">
        <f t="shared" si="7"/>
        <v>14.499999999999998</v>
      </c>
      <c r="V27" s="1">
        <v>76.8</v>
      </c>
      <c r="W27" s="1">
        <v>69.400000000000006</v>
      </c>
      <c r="X27" s="1">
        <v>66.400000000000006</v>
      </c>
      <c r="Y27" s="1">
        <v>65.8</v>
      </c>
      <c r="Z27" s="1">
        <v>72.2</v>
      </c>
      <c r="AA27" s="1"/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54</v>
      </c>
      <c r="B28" s="1" t="s">
        <v>31</v>
      </c>
      <c r="C28" s="1">
        <v>617</v>
      </c>
      <c r="D28" s="1">
        <v>88</v>
      </c>
      <c r="E28" s="1">
        <v>364</v>
      </c>
      <c r="F28" s="1">
        <v>206</v>
      </c>
      <c r="G28" s="6">
        <v>0.25</v>
      </c>
      <c r="H28" s="1">
        <v>120</v>
      </c>
      <c r="I28" s="1"/>
      <c r="J28" s="1">
        <v>360</v>
      </c>
      <c r="K28" s="1">
        <f t="shared" si="2"/>
        <v>4</v>
      </c>
      <c r="L28" s="1">
        <f t="shared" si="4"/>
        <v>316</v>
      </c>
      <c r="M28" s="1">
        <v>48</v>
      </c>
      <c r="N28" s="1">
        <v>207.20000000000019</v>
      </c>
      <c r="O28" s="1">
        <v>300</v>
      </c>
      <c r="P28" s="1">
        <f t="shared" si="5"/>
        <v>63.2</v>
      </c>
      <c r="Q28" s="5">
        <f>15*P28-O28-N28-F28</f>
        <v>234.79999999999984</v>
      </c>
      <c r="R28" s="5"/>
      <c r="S28" s="1"/>
      <c r="T28" s="1">
        <f t="shared" si="6"/>
        <v>15</v>
      </c>
      <c r="U28" s="1">
        <f t="shared" si="7"/>
        <v>11.284810126582281</v>
      </c>
      <c r="V28" s="1">
        <v>80</v>
      </c>
      <c r="W28" s="1">
        <v>71.8</v>
      </c>
      <c r="X28" s="1">
        <v>96.2</v>
      </c>
      <c r="Y28" s="1">
        <v>53.6</v>
      </c>
      <c r="Z28" s="1">
        <v>79</v>
      </c>
      <c r="AA28" s="1"/>
      <c r="AB28" s="1">
        <f t="shared" si="3"/>
        <v>58.69999999999996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55</v>
      </c>
      <c r="B29" s="1" t="s">
        <v>33</v>
      </c>
      <c r="C29" s="1">
        <v>20.5</v>
      </c>
      <c r="D29" s="1">
        <v>29.469000000000001</v>
      </c>
      <c r="E29" s="1">
        <v>18.821999999999999</v>
      </c>
      <c r="F29" s="1">
        <v>22.402000000000001</v>
      </c>
      <c r="G29" s="6">
        <v>1</v>
      </c>
      <c r="H29" s="1">
        <v>120</v>
      </c>
      <c r="I29" s="1"/>
      <c r="J29" s="1">
        <v>17.899999999999999</v>
      </c>
      <c r="K29" s="1">
        <f t="shared" si="2"/>
        <v>0.9220000000000006</v>
      </c>
      <c r="L29" s="1">
        <f t="shared" si="4"/>
        <v>18.821999999999999</v>
      </c>
      <c r="M29" s="1"/>
      <c r="N29" s="1">
        <v>66.025800000000018</v>
      </c>
      <c r="O29" s="1"/>
      <c r="P29" s="1">
        <f t="shared" si="5"/>
        <v>3.7643999999999997</v>
      </c>
      <c r="Q29" s="5"/>
      <c r="R29" s="5"/>
      <c r="S29" s="1"/>
      <c r="T29" s="1">
        <f t="shared" si="6"/>
        <v>23.490542981617264</v>
      </c>
      <c r="U29" s="1">
        <f t="shared" si="7"/>
        <v>23.490542981617264</v>
      </c>
      <c r="V29" s="1">
        <v>8.1254000000000008</v>
      </c>
      <c r="W29" s="1">
        <v>6.0164</v>
      </c>
      <c r="X29" s="1">
        <v>6.9043999999999999</v>
      </c>
      <c r="Y29" s="1">
        <v>2.7050000000000001</v>
      </c>
      <c r="Z29" s="1">
        <v>5.4438000000000004</v>
      </c>
      <c r="AA29" s="1"/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56</v>
      </c>
      <c r="B30" s="1" t="s">
        <v>33</v>
      </c>
      <c r="C30" s="1">
        <v>269.3</v>
      </c>
      <c r="D30" s="1">
        <v>281.60700000000003</v>
      </c>
      <c r="E30" s="1">
        <v>199.13800000000001</v>
      </c>
      <c r="F30" s="1">
        <v>281.75599999999997</v>
      </c>
      <c r="G30" s="6">
        <v>1</v>
      </c>
      <c r="H30" s="1">
        <v>45</v>
      </c>
      <c r="I30" s="1"/>
      <c r="J30" s="1">
        <v>187.4</v>
      </c>
      <c r="K30" s="1">
        <f t="shared" si="2"/>
        <v>11.738</v>
      </c>
      <c r="L30" s="1">
        <f t="shared" si="4"/>
        <v>199.13800000000001</v>
      </c>
      <c r="M30" s="1"/>
      <c r="N30" s="1">
        <v>0</v>
      </c>
      <c r="O30" s="1"/>
      <c r="P30" s="1">
        <f t="shared" si="5"/>
        <v>39.827600000000004</v>
      </c>
      <c r="Q30" s="5">
        <f>14*P30-O30-N30-F30</f>
        <v>275.83040000000005</v>
      </c>
      <c r="R30" s="5"/>
      <c r="S30" s="1"/>
      <c r="T30" s="1">
        <f t="shared" si="6"/>
        <v>14</v>
      </c>
      <c r="U30" s="1">
        <f t="shared" si="7"/>
        <v>7.0743906235876617</v>
      </c>
      <c r="V30" s="1">
        <v>37.394799999999996</v>
      </c>
      <c r="W30" s="1">
        <v>51.615599999999993</v>
      </c>
      <c r="X30" s="1">
        <v>49.804400000000001</v>
      </c>
      <c r="Y30" s="1">
        <v>35.808</v>
      </c>
      <c r="Z30" s="1">
        <v>50.508400000000002</v>
      </c>
      <c r="AA30" s="1"/>
      <c r="AB30" s="1">
        <f t="shared" si="3"/>
        <v>275.83040000000005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57</v>
      </c>
      <c r="B31" s="1" t="s">
        <v>33</v>
      </c>
      <c r="C31" s="1">
        <v>10.566000000000001</v>
      </c>
      <c r="D31" s="1">
        <v>637.52200000000005</v>
      </c>
      <c r="E31" s="1">
        <v>208.346</v>
      </c>
      <c r="F31" s="1">
        <v>422.87299999999999</v>
      </c>
      <c r="G31" s="6">
        <v>1</v>
      </c>
      <c r="H31" s="1">
        <v>60</v>
      </c>
      <c r="I31" s="1"/>
      <c r="J31" s="1">
        <v>218.40899999999999</v>
      </c>
      <c r="K31" s="1">
        <f t="shared" si="2"/>
        <v>-10.062999999999988</v>
      </c>
      <c r="L31" s="1">
        <f t="shared" si="4"/>
        <v>175.637</v>
      </c>
      <c r="M31" s="1">
        <v>32.709000000000003</v>
      </c>
      <c r="N31" s="1">
        <v>0</v>
      </c>
      <c r="O31" s="1"/>
      <c r="P31" s="1">
        <f t="shared" si="5"/>
        <v>35.127400000000002</v>
      </c>
      <c r="Q31" s="5">
        <f>15*P31-O31-N31-F31</f>
        <v>104.03800000000007</v>
      </c>
      <c r="R31" s="5"/>
      <c r="S31" s="1"/>
      <c r="T31" s="1">
        <f t="shared" si="6"/>
        <v>15.000000000000002</v>
      </c>
      <c r="U31" s="1">
        <f t="shared" si="7"/>
        <v>12.038266424500531</v>
      </c>
      <c r="V31" s="1">
        <v>45.143799999999999</v>
      </c>
      <c r="W31" s="1">
        <v>62.585799999999992</v>
      </c>
      <c r="X31" s="1">
        <v>39.165599999999998</v>
      </c>
      <c r="Y31" s="1">
        <v>30.3672</v>
      </c>
      <c r="Z31" s="1">
        <v>54.6006</v>
      </c>
      <c r="AA31" s="1"/>
      <c r="AB31" s="1">
        <f t="shared" si="3"/>
        <v>104.03800000000007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58</v>
      </c>
      <c r="B32" s="1" t="s">
        <v>33</v>
      </c>
      <c r="C32" s="1">
        <v>65.2</v>
      </c>
      <c r="D32" s="1">
        <v>25.617000000000001</v>
      </c>
      <c r="E32" s="1">
        <v>48.725000000000001</v>
      </c>
      <c r="F32" s="1">
        <v>4.71</v>
      </c>
      <c r="G32" s="6">
        <v>1</v>
      </c>
      <c r="H32" s="1">
        <v>45</v>
      </c>
      <c r="I32" s="1"/>
      <c r="J32" s="1">
        <v>57</v>
      </c>
      <c r="K32" s="1">
        <f t="shared" si="2"/>
        <v>-8.2749999999999986</v>
      </c>
      <c r="L32" s="1">
        <f t="shared" si="4"/>
        <v>48.725000000000001</v>
      </c>
      <c r="M32" s="1"/>
      <c r="N32" s="1">
        <v>109.2152</v>
      </c>
      <c r="O32" s="1">
        <v>100</v>
      </c>
      <c r="P32" s="1">
        <f t="shared" si="5"/>
        <v>9.745000000000001</v>
      </c>
      <c r="Q32" s="5"/>
      <c r="R32" s="5"/>
      <c r="S32" s="1"/>
      <c r="T32" s="1">
        <f t="shared" si="6"/>
        <v>21.952303745510516</v>
      </c>
      <c r="U32" s="1">
        <f t="shared" si="7"/>
        <v>21.952303745510516</v>
      </c>
      <c r="V32" s="1">
        <v>23.906600000000001</v>
      </c>
      <c r="W32" s="1">
        <v>13.081799999999999</v>
      </c>
      <c r="X32" s="1">
        <v>14.988</v>
      </c>
      <c r="Y32" s="1">
        <v>19.378599999999999</v>
      </c>
      <c r="Z32" s="1">
        <v>16.067399999999999</v>
      </c>
      <c r="AA32" s="1"/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59</v>
      </c>
      <c r="B33" s="1" t="s">
        <v>33</v>
      </c>
      <c r="C33" s="1">
        <v>165.715</v>
      </c>
      <c r="D33" s="1">
        <v>20.303000000000001</v>
      </c>
      <c r="E33" s="1">
        <v>43.247999999999998</v>
      </c>
      <c r="F33" s="1">
        <v>131.5</v>
      </c>
      <c r="G33" s="6">
        <v>1</v>
      </c>
      <c r="H33" s="1">
        <v>60</v>
      </c>
      <c r="I33" s="1"/>
      <c r="J33" s="1">
        <v>44.6</v>
      </c>
      <c r="K33" s="1">
        <f t="shared" si="2"/>
        <v>-1.3520000000000039</v>
      </c>
      <c r="L33" s="1">
        <f t="shared" si="4"/>
        <v>43.247999999999998</v>
      </c>
      <c r="M33" s="1"/>
      <c r="N33" s="1">
        <v>0</v>
      </c>
      <c r="O33" s="1"/>
      <c r="P33" s="1">
        <f t="shared" si="5"/>
        <v>8.6495999999999995</v>
      </c>
      <c r="Q33" s="5"/>
      <c r="R33" s="5"/>
      <c r="S33" s="1"/>
      <c r="T33" s="1">
        <f t="shared" si="6"/>
        <v>15.203015168331484</v>
      </c>
      <c r="U33" s="1">
        <f t="shared" si="7"/>
        <v>15.203015168331484</v>
      </c>
      <c r="V33" s="1">
        <v>6.7187999999999999</v>
      </c>
      <c r="W33" s="1">
        <v>24.8202</v>
      </c>
      <c r="X33" s="1">
        <v>25.554400000000001</v>
      </c>
      <c r="Y33" s="1">
        <v>7.7522000000000002</v>
      </c>
      <c r="Z33" s="1">
        <v>1.7252000000000001</v>
      </c>
      <c r="AA33" s="1"/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2" t="s">
        <v>60</v>
      </c>
      <c r="B34" s="12" t="s">
        <v>31</v>
      </c>
      <c r="C34" s="12">
        <v>331</v>
      </c>
      <c r="D34" s="12">
        <v>785</v>
      </c>
      <c r="E34" s="12">
        <v>465</v>
      </c>
      <c r="F34" s="12">
        <v>435</v>
      </c>
      <c r="G34" s="13">
        <v>0</v>
      </c>
      <c r="H34" s="12">
        <v>45</v>
      </c>
      <c r="I34" s="12"/>
      <c r="J34" s="12">
        <v>454</v>
      </c>
      <c r="K34" s="12">
        <f t="shared" si="2"/>
        <v>11</v>
      </c>
      <c r="L34" s="12">
        <f t="shared" si="4"/>
        <v>465</v>
      </c>
      <c r="M34" s="12"/>
      <c r="N34" s="12">
        <v>358.60000000000008</v>
      </c>
      <c r="O34" s="12">
        <v>900</v>
      </c>
      <c r="P34" s="12">
        <f t="shared" si="5"/>
        <v>93</v>
      </c>
      <c r="Q34" s="14"/>
      <c r="R34" s="14"/>
      <c r="S34" s="12"/>
      <c r="T34" s="12">
        <f t="shared" si="6"/>
        <v>18.210752688172043</v>
      </c>
      <c r="U34" s="12">
        <f t="shared" si="7"/>
        <v>18.210752688172043</v>
      </c>
      <c r="V34" s="12">
        <v>166.6</v>
      </c>
      <c r="W34" s="12">
        <v>134.6</v>
      </c>
      <c r="X34" s="12">
        <v>126</v>
      </c>
      <c r="Y34" s="12">
        <v>113.6</v>
      </c>
      <c r="Z34" s="12">
        <v>130.4</v>
      </c>
      <c r="AA34" s="11" t="s">
        <v>108</v>
      </c>
      <c r="AB34" s="12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2" t="s">
        <v>61</v>
      </c>
      <c r="B35" s="12" t="s">
        <v>33</v>
      </c>
      <c r="C35" s="12">
        <v>319.779</v>
      </c>
      <c r="D35" s="12">
        <v>886.61</v>
      </c>
      <c r="E35" s="12">
        <v>954.27300000000002</v>
      </c>
      <c r="F35" s="12">
        <v>118.527</v>
      </c>
      <c r="G35" s="13">
        <v>0</v>
      </c>
      <c r="H35" s="12">
        <v>45</v>
      </c>
      <c r="I35" s="12"/>
      <c r="J35" s="12">
        <v>994.35199999999998</v>
      </c>
      <c r="K35" s="12">
        <f t="shared" si="2"/>
        <v>-40.078999999999951</v>
      </c>
      <c r="L35" s="12">
        <f t="shared" si="4"/>
        <v>765.78300000000002</v>
      </c>
      <c r="M35" s="12">
        <v>188.49</v>
      </c>
      <c r="N35" s="12">
        <v>533.42360000000008</v>
      </c>
      <c r="O35" s="12">
        <v>900</v>
      </c>
      <c r="P35" s="12">
        <f t="shared" si="5"/>
        <v>153.1566</v>
      </c>
      <c r="Q35" s="14"/>
      <c r="R35" s="14"/>
      <c r="S35" s="12"/>
      <c r="T35" s="12">
        <f t="shared" si="6"/>
        <v>10.133096451605743</v>
      </c>
      <c r="U35" s="12">
        <f t="shared" si="7"/>
        <v>10.133096451605743</v>
      </c>
      <c r="V35" s="12">
        <v>177.0472</v>
      </c>
      <c r="W35" s="12">
        <v>124.07380000000001</v>
      </c>
      <c r="X35" s="12">
        <v>129.73699999999999</v>
      </c>
      <c r="Y35" s="12">
        <v>161.33240000000001</v>
      </c>
      <c r="Z35" s="12">
        <v>128.3228</v>
      </c>
      <c r="AA35" s="11" t="s">
        <v>108</v>
      </c>
      <c r="AB35" s="12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62</v>
      </c>
      <c r="B36" s="1" t="s">
        <v>33</v>
      </c>
      <c r="C36" s="1">
        <v>5.74</v>
      </c>
      <c r="D36" s="1">
        <v>203.941</v>
      </c>
      <c r="E36" s="15">
        <f>97.821+E78</f>
        <v>156.04900000000001</v>
      </c>
      <c r="F36" s="1">
        <v>46.232999999999997</v>
      </c>
      <c r="G36" s="6">
        <v>1</v>
      </c>
      <c r="H36" s="1">
        <v>45</v>
      </c>
      <c r="I36" s="1"/>
      <c r="J36" s="1">
        <v>93</v>
      </c>
      <c r="K36" s="1">
        <f t="shared" si="2"/>
        <v>63.049000000000007</v>
      </c>
      <c r="L36" s="1">
        <f t="shared" si="4"/>
        <v>156.04900000000001</v>
      </c>
      <c r="M36" s="1"/>
      <c r="N36" s="1">
        <v>111.61960000000001</v>
      </c>
      <c r="O36" s="1">
        <v>150</v>
      </c>
      <c r="P36" s="1">
        <f t="shared" si="5"/>
        <v>31.209800000000001</v>
      </c>
      <c r="Q36" s="5">
        <f>14*P36-O36-N36-F36</f>
        <v>129.08460000000002</v>
      </c>
      <c r="R36" s="5"/>
      <c r="S36" s="1"/>
      <c r="T36" s="1">
        <f t="shared" si="6"/>
        <v>14</v>
      </c>
      <c r="U36" s="1">
        <f t="shared" si="7"/>
        <v>9.8639722138559041</v>
      </c>
      <c r="V36" s="1">
        <v>35.5092</v>
      </c>
      <c r="W36" s="1">
        <v>44.314800000000012</v>
      </c>
      <c r="X36" s="1">
        <v>45.860799999999998</v>
      </c>
      <c r="Y36" s="1">
        <v>31.475999999999999</v>
      </c>
      <c r="Z36" s="1">
        <v>38.392200000000003</v>
      </c>
      <c r="AA36" s="1"/>
      <c r="AB36" s="1">
        <f t="shared" si="3"/>
        <v>129.08460000000002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63</v>
      </c>
      <c r="B37" s="1" t="s">
        <v>33</v>
      </c>
      <c r="C37" s="1">
        <v>292.64400000000001</v>
      </c>
      <c r="D37" s="1">
        <v>1309.202</v>
      </c>
      <c r="E37" s="1">
        <v>601.654</v>
      </c>
      <c r="F37" s="1">
        <v>866.12199999999996</v>
      </c>
      <c r="G37" s="6">
        <v>1</v>
      </c>
      <c r="H37" s="1">
        <v>45</v>
      </c>
      <c r="I37" s="1"/>
      <c r="J37" s="1">
        <v>624.125</v>
      </c>
      <c r="K37" s="1">
        <f t="shared" si="2"/>
        <v>-22.471000000000004</v>
      </c>
      <c r="L37" s="1">
        <f t="shared" si="4"/>
        <v>499.529</v>
      </c>
      <c r="M37" s="1">
        <v>102.125</v>
      </c>
      <c r="N37" s="1">
        <v>200</v>
      </c>
      <c r="O37" s="1">
        <v>450</v>
      </c>
      <c r="P37" s="1">
        <f t="shared" si="5"/>
        <v>99.905799999999999</v>
      </c>
      <c r="Q37" s="5"/>
      <c r="R37" s="5"/>
      <c r="S37" s="1"/>
      <c r="T37" s="1">
        <f t="shared" si="6"/>
        <v>15.175515335445988</v>
      </c>
      <c r="U37" s="1">
        <f t="shared" si="7"/>
        <v>15.175515335445988</v>
      </c>
      <c r="V37" s="1">
        <v>140.3066</v>
      </c>
      <c r="W37" s="1">
        <v>115.38460000000001</v>
      </c>
      <c r="X37" s="1">
        <v>109.91160000000001</v>
      </c>
      <c r="Y37" s="1">
        <v>129.39660000000001</v>
      </c>
      <c r="Z37" s="1">
        <v>105.07040000000001</v>
      </c>
      <c r="AA37" s="1"/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64</v>
      </c>
      <c r="B38" s="1" t="s">
        <v>31</v>
      </c>
      <c r="C38" s="1">
        <v>226</v>
      </c>
      <c r="D38" s="1">
        <v>7</v>
      </c>
      <c r="E38" s="1">
        <v>168</v>
      </c>
      <c r="F38" s="1"/>
      <c r="G38" s="6">
        <v>0.36</v>
      </c>
      <c r="H38" s="1">
        <v>45</v>
      </c>
      <c r="I38" s="1"/>
      <c r="J38" s="1">
        <v>188</v>
      </c>
      <c r="K38" s="1">
        <f t="shared" ref="K38:K69" si="9">E38-J38</f>
        <v>-20</v>
      </c>
      <c r="L38" s="1">
        <f t="shared" si="4"/>
        <v>168</v>
      </c>
      <c r="M38" s="1"/>
      <c r="N38" s="1">
        <v>186</v>
      </c>
      <c r="O38" s="1"/>
      <c r="P38" s="1">
        <f t="shared" si="5"/>
        <v>33.6</v>
      </c>
      <c r="Q38" s="5">
        <f>14*P38-O38-N38-F38</f>
        <v>284.40000000000003</v>
      </c>
      <c r="R38" s="5"/>
      <c r="S38" s="1"/>
      <c r="T38" s="1">
        <f t="shared" si="6"/>
        <v>14</v>
      </c>
      <c r="U38" s="1">
        <f t="shared" si="7"/>
        <v>5.5357142857142856</v>
      </c>
      <c r="V38" s="1">
        <v>27</v>
      </c>
      <c r="W38" s="1">
        <v>0</v>
      </c>
      <c r="X38" s="1">
        <v>26</v>
      </c>
      <c r="Y38" s="1">
        <v>8.1999999999999993</v>
      </c>
      <c r="Z38" s="1">
        <v>18</v>
      </c>
      <c r="AA38" s="1"/>
      <c r="AB38" s="1">
        <f t="shared" ref="AB38:AB69" si="10">Q38*G38</f>
        <v>102.38400000000001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2" t="s">
        <v>65</v>
      </c>
      <c r="B39" s="12" t="s">
        <v>33</v>
      </c>
      <c r="C39" s="12">
        <v>112.79900000000001</v>
      </c>
      <c r="D39" s="12">
        <v>0.377</v>
      </c>
      <c r="E39" s="12">
        <v>68.649000000000001</v>
      </c>
      <c r="F39" s="12">
        <v>15.013999999999999</v>
      </c>
      <c r="G39" s="13">
        <v>0</v>
      </c>
      <c r="H39" s="12">
        <v>45</v>
      </c>
      <c r="I39" s="12"/>
      <c r="J39" s="12">
        <v>70</v>
      </c>
      <c r="K39" s="12">
        <f t="shared" si="9"/>
        <v>-1.3509999999999991</v>
      </c>
      <c r="L39" s="12">
        <f t="shared" si="4"/>
        <v>68.649000000000001</v>
      </c>
      <c r="M39" s="12"/>
      <c r="N39" s="12">
        <v>77.407000000000011</v>
      </c>
      <c r="O39" s="12"/>
      <c r="P39" s="12">
        <f t="shared" si="5"/>
        <v>13.729800000000001</v>
      </c>
      <c r="Q39" s="14"/>
      <c r="R39" s="14"/>
      <c r="S39" s="12"/>
      <c r="T39" s="12">
        <f t="shared" si="6"/>
        <v>6.7314163352707252</v>
      </c>
      <c r="U39" s="12">
        <f t="shared" si="7"/>
        <v>6.7314163352707252</v>
      </c>
      <c r="V39" s="12">
        <v>12.361000000000001</v>
      </c>
      <c r="W39" s="12">
        <v>5.9648000000000003</v>
      </c>
      <c r="X39" s="12">
        <v>24.892199999999999</v>
      </c>
      <c r="Y39" s="12">
        <v>7.8621999999999996</v>
      </c>
      <c r="Z39" s="12">
        <v>13.308999999999999</v>
      </c>
      <c r="AA39" s="11" t="s">
        <v>108</v>
      </c>
      <c r="AB39" s="12">
        <f t="shared" si="10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66</v>
      </c>
      <c r="B40" s="1" t="s">
        <v>33</v>
      </c>
      <c r="C40" s="1">
        <v>49.6</v>
      </c>
      <c r="D40" s="1">
        <v>9.8000000000000004E-2</v>
      </c>
      <c r="E40" s="1">
        <v>21.515000000000001</v>
      </c>
      <c r="F40" s="1"/>
      <c r="G40" s="6">
        <v>1</v>
      </c>
      <c r="H40" s="1">
        <v>45</v>
      </c>
      <c r="I40" s="1"/>
      <c r="J40" s="1">
        <v>58.2</v>
      </c>
      <c r="K40" s="1">
        <f t="shared" si="9"/>
        <v>-36.685000000000002</v>
      </c>
      <c r="L40" s="1">
        <f t="shared" si="4"/>
        <v>21.515000000000001</v>
      </c>
      <c r="M40" s="1"/>
      <c r="N40" s="1">
        <v>93.619</v>
      </c>
      <c r="O40" s="1">
        <v>100</v>
      </c>
      <c r="P40" s="1">
        <f t="shared" si="5"/>
        <v>4.3029999999999999</v>
      </c>
      <c r="Q40" s="5"/>
      <c r="R40" s="5"/>
      <c r="S40" s="1"/>
      <c r="T40" s="1">
        <f t="shared" si="6"/>
        <v>44.996281663955379</v>
      </c>
      <c r="U40" s="1">
        <f t="shared" si="7"/>
        <v>44.996281663955379</v>
      </c>
      <c r="V40" s="1">
        <v>21.503599999999999</v>
      </c>
      <c r="W40" s="1">
        <v>10.284000000000001</v>
      </c>
      <c r="X40" s="1">
        <v>14.074400000000001</v>
      </c>
      <c r="Y40" s="1">
        <v>8.343</v>
      </c>
      <c r="Z40" s="1">
        <v>22.785399999999999</v>
      </c>
      <c r="AA40" s="1"/>
      <c r="AB40" s="1">
        <f t="shared" si="10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67</v>
      </c>
      <c r="B41" s="1" t="s">
        <v>31</v>
      </c>
      <c r="C41" s="1"/>
      <c r="D41" s="1">
        <v>260</v>
      </c>
      <c r="E41" s="1">
        <v>28</v>
      </c>
      <c r="F41" s="1">
        <v>225</v>
      </c>
      <c r="G41" s="6">
        <v>0.09</v>
      </c>
      <c r="H41" s="1">
        <v>45</v>
      </c>
      <c r="I41" s="1"/>
      <c r="J41" s="1">
        <v>38</v>
      </c>
      <c r="K41" s="1">
        <f t="shared" si="9"/>
        <v>-10</v>
      </c>
      <c r="L41" s="1">
        <f t="shared" si="4"/>
        <v>28</v>
      </c>
      <c r="M41" s="1"/>
      <c r="N41" s="1">
        <v>0</v>
      </c>
      <c r="O41" s="1"/>
      <c r="P41" s="1">
        <f t="shared" si="5"/>
        <v>5.6</v>
      </c>
      <c r="Q41" s="5"/>
      <c r="R41" s="5"/>
      <c r="S41" s="1"/>
      <c r="T41" s="1">
        <f t="shared" si="6"/>
        <v>40.178571428571431</v>
      </c>
      <c r="U41" s="1">
        <f t="shared" si="7"/>
        <v>40.178571428571431</v>
      </c>
      <c r="V41" s="1">
        <v>18</v>
      </c>
      <c r="W41" s="1">
        <v>33</v>
      </c>
      <c r="X41" s="1">
        <v>13.4</v>
      </c>
      <c r="Y41" s="1">
        <v>20.8</v>
      </c>
      <c r="Z41" s="1">
        <v>27</v>
      </c>
      <c r="AA41" s="1"/>
      <c r="AB41" s="1">
        <f t="shared" si="10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68</v>
      </c>
      <c r="B42" s="1" t="s">
        <v>31</v>
      </c>
      <c r="C42" s="1">
        <v>339</v>
      </c>
      <c r="D42" s="1">
        <v>444</v>
      </c>
      <c r="E42" s="1">
        <v>423</v>
      </c>
      <c r="F42" s="1">
        <v>276</v>
      </c>
      <c r="G42" s="6">
        <v>0.3</v>
      </c>
      <c r="H42" s="1">
        <v>45</v>
      </c>
      <c r="I42" s="1"/>
      <c r="J42" s="1">
        <v>457</v>
      </c>
      <c r="K42" s="1">
        <f t="shared" si="9"/>
        <v>-34</v>
      </c>
      <c r="L42" s="1">
        <f t="shared" si="4"/>
        <v>345</v>
      </c>
      <c r="M42" s="1">
        <v>78</v>
      </c>
      <c r="N42" s="1">
        <v>150</v>
      </c>
      <c r="O42" s="1">
        <v>100</v>
      </c>
      <c r="P42" s="1">
        <f t="shared" si="5"/>
        <v>69</v>
      </c>
      <c r="Q42" s="5">
        <f t="shared" ref="Q42" si="11">13*P42-O42-N42-F42</f>
        <v>371</v>
      </c>
      <c r="R42" s="5"/>
      <c r="S42" s="1"/>
      <c r="T42" s="1">
        <f t="shared" si="6"/>
        <v>13</v>
      </c>
      <c r="U42" s="1">
        <f t="shared" si="7"/>
        <v>7.6231884057971016</v>
      </c>
      <c r="V42" s="1">
        <v>64.599999999999994</v>
      </c>
      <c r="W42" s="1">
        <v>77.8</v>
      </c>
      <c r="X42" s="1">
        <v>81</v>
      </c>
      <c r="Y42" s="1">
        <v>58</v>
      </c>
      <c r="Z42" s="1">
        <v>99.8</v>
      </c>
      <c r="AA42" s="1"/>
      <c r="AB42" s="1">
        <f t="shared" si="10"/>
        <v>111.3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69</v>
      </c>
      <c r="B43" s="1" t="s">
        <v>31</v>
      </c>
      <c r="C43" s="1">
        <v>179</v>
      </c>
      <c r="D43" s="1">
        <v>457</v>
      </c>
      <c r="E43" s="1">
        <v>160</v>
      </c>
      <c r="F43" s="1">
        <v>293</v>
      </c>
      <c r="G43" s="6">
        <v>0.27</v>
      </c>
      <c r="H43" s="1">
        <v>45</v>
      </c>
      <c r="I43" s="1"/>
      <c r="J43" s="1">
        <v>224</v>
      </c>
      <c r="K43" s="1">
        <f t="shared" si="9"/>
        <v>-64</v>
      </c>
      <c r="L43" s="1">
        <f t="shared" si="4"/>
        <v>160</v>
      </c>
      <c r="M43" s="1"/>
      <c r="N43" s="1">
        <v>221.2</v>
      </c>
      <c r="O43" s="1">
        <v>500</v>
      </c>
      <c r="P43" s="1">
        <f t="shared" si="5"/>
        <v>32</v>
      </c>
      <c r="Q43" s="5"/>
      <c r="R43" s="5"/>
      <c r="S43" s="1"/>
      <c r="T43" s="1">
        <f t="shared" si="6"/>
        <v>31.693750000000001</v>
      </c>
      <c r="U43" s="1">
        <f t="shared" si="7"/>
        <v>31.693750000000001</v>
      </c>
      <c r="V43" s="1">
        <v>93</v>
      </c>
      <c r="W43" s="1">
        <v>73.599999999999994</v>
      </c>
      <c r="X43" s="1">
        <v>60</v>
      </c>
      <c r="Y43" s="1">
        <v>77.2</v>
      </c>
      <c r="Z43" s="1">
        <v>81.8</v>
      </c>
      <c r="AA43" s="1"/>
      <c r="AB43" s="1">
        <f t="shared" si="10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70</v>
      </c>
      <c r="B44" s="1" t="s">
        <v>33</v>
      </c>
      <c r="C44" s="1">
        <v>11.2</v>
      </c>
      <c r="D44" s="1">
        <v>85.763999999999996</v>
      </c>
      <c r="E44" s="1">
        <v>17.542999999999999</v>
      </c>
      <c r="F44" s="1">
        <v>67.960999999999999</v>
      </c>
      <c r="G44" s="6">
        <v>1</v>
      </c>
      <c r="H44" s="1">
        <v>45</v>
      </c>
      <c r="I44" s="1"/>
      <c r="J44" s="1">
        <v>15</v>
      </c>
      <c r="K44" s="1">
        <f t="shared" si="9"/>
        <v>2.5429999999999993</v>
      </c>
      <c r="L44" s="1">
        <f t="shared" si="4"/>
        <v>17.542999999999999</v>
      </c>
      <c r="M44" s="1"/>
      <c r="N44" s="1">
        <v>50</v>
      </c>
      <c r="O44" s="1"/>
      <c r="P44" s="1">
        <f t="shared" si="5"/>
        <v>3.5085999999999999</v>
      </c>
      <c r="Q44" s="5"/>
      <c r="R44" s="5"/>
      <c r="S44" s="1"/>
      <c r="T44" s="1">
        <f t="shared" si="6"/>
        <v>33.620532406087897</v>
      </c>
      <c r="U44" s="1">
        <f t="shared" si="7"/>
        <v>33.620532406087897</v>
      </c>
      <c r="V44" s="1">
        <v>8.3022000000000009</v>
      </c>
      <c r="W44" s="1">
        <v>11.1942</v>
      </c>
      <c r="X44" s="1">
        <v>7.8912000000000004</v>
      </c>
      <c r="Y44" s="1">
        <v>4.3372000000000002</v>
      </c>
      <c r="Z44" s="1">
        <v>10.4602</v>
      </c>
      <c r="AA44" s="1"/>
      <c r="AB44" s="1">
        <f t="shared" si="10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71</v>
      </c>
      <c r="B45" s="1" t="s">
        <v>33</v>
      </c>
      <c r="C45" s="1">
        <v>155.667</v>
      </c>
      <c r="D45" s="1">
        <v>105.238</v>
      </c>
      <c r="E45" s="1">
        <v>177.791</v>
      </c>
      <c r="F45" s="1">
        <v>31.922000000000001</v>
      </c>
      <c r="G45" s="6">
        <v>1</v>
      </c>
      <c r="H45" s="1">
        <v>45</v>
      </c>
      <c r="I45" s="1"/>
      <c r="J45" s="1">
        <v>182.3</v>
      </c>
      <c r="K45" s="1">
        <f t="shared" si="9"/>
        <v>-4.5090000000000146</v>
      </c>
      <c r="L45" s="1">
        <f t="shared" si="4"/>
        <v>177.791</v>
      </c>
      <c r="M45" s="1"/>
      <c r="N45" s="1">
        <v>156.26939999999999</v>
      </c>
      <c r="O45" s="1"/>
      <c r="P45" s="1">
        <f t="shared" si="5"/>
        <v>35.558199999999999</v>
      </c>
      <c r="Q45" s="5">
        <f>14*P45-O45-N45-F45</f>
        <v>309.62339999999995</v>
      </c>
      <c r="R45" s="5"/>
      <c r="S45" s="1"/>
      <c r="T45" s="1">
        <f t="shared" si="6"/>
        <v>13.999999999999998</v>
      </c>
      <c r="U45" s="1">
        <f t="shared" si="7"/>
        <v>5.2924894960937277</v>
      </c>
      <c r="V45" s="1">
        <v>28.161799999999999</v>
      </c>
      <c r="W45" s="1">
        <v>26.810199999999998</v>
      </c>
      <c r="X45" s="1">
        <v>29.232199999999999</v>
      </c>
      <c r="Y45" s="1">
        <v>8.6145999999999994</v>
      </c>
      <c r="Z45" s="1">
        <v>25.687799999999999</v>
      </c>
      <c r="AA45" s="1"/>
      <c r="AB45" s="1">
        <f t="shared" si="10"/>
        <v>309.62339999999995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72</v>
      </c>
      <c r="B46" s="1" t="s">
        <v>31</v>
      </c>
      <c r="C46" s="1">
        <v>289</v>
      </c>
      <c r="D46" s="1">
        <v>424</v>
      </c>
      <c r="E46" s="1">
        <v>395</v>
      </c>
      <c r="F46" s="1">
        <v>177</v>
      </c>
      <c r="G46" s="6">
        <v>0.4</v>
      </c>
      <c r="H46" s="1">
        <v>60</v>
      </c>
      <c r="I46" s="1"/>
      <c r="J46" s="1">
        <v>386</v>
      </c>
      <c r="K46" s="1">
        <f t="shared" si="9"/>
        <v>9</v>
      </c>
      <c r="L46" s="1">
        <f t="shared" si="4"/>
        <v>371</v>
      </c>
      <c r="M46" s="1">
        <v>24</v>
      </c>
      <c r="N46" s="1">
        <v>242.8</v>
      </c>
      <c r="O46" s="1">
        <v>400</v>
      </c>
      <c r="P46" s="1">
        <f t="shared" si="5"/>
        <v>74.2</v>
      </c>
      <c r="Q46" s="5">
        <f t="shared" ref="Q46:Q47" si="12">15*P46-O46-N46-F46</f>
        <v>293.2</v>
      </c>
      <c r="R46" s="5"/>
      <c r="S46" s="1"/>
      <c r="T46" s="1">
        <f t="shared" si="6"/>
        <v>15</v>
      </c>
      <c r="U46" s="1">
        <f t="shared" si="7"/>
        <v>11.048517520215633</v>
      </c>
      <c r="V46" s="1">
        <v>91.6</v>
      </c>
      <c r="W46" s="1">
        <v>73.8</v>
      </c>
      <c r="X46" s="1">
        <v>75.400000000000006</v>
      </c>
      <c r="Y46" s="1">
        <v>80.599999999999994</v>
      </c>
      <c r="Z46" s="1">
        <v>87.6</v>
      </c>
      <c r="AA46" s="1"/>
      <c r="AB46" s="1">
        <f t="shared" si="10"/>
        <v>117.28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73</v>
      </c>
      <c r="B47" s="1" t="s">
        <v>31</v>
      </c>
      <c r="C47" s="1">
        <v>241</v>
      </c>
      <c r="D47" s="1">
        <v>297</v>
      </c>
      <c r="E47" s="1">
        <v>252</v>
      </c>
      <c r="F47" s="1">
        <v>185</v>
      </c>
      <c r="G47" s="6">
        <v>0.4</v>
      </c>
      <c r="H47" s="1">
        <v>60</v>
      </c>
      <c r="I47" s="1"/>
      <c r="J47" s="1">
        <v>249</v>
      </c>
      <c r="K47" s="1">
        <f t="shared" si="9"/>
        <v>3</v>
      </c>
      <c r="L47" s="1">
        <f t="shared" si="4"/>
        <v>252</v>
      </c>
      <c r="M47" s="1"/>
      <c r="N47" s="1">
        <v>146.4</v>
      </c>
      <c r="O47" s="1">
        <v>250</v>
      </c>
      <c r="P47" s="1">
        <f t="shared" si="5"/>
        <v>50.4</v>
      </c>
      <c r="Q47" s="5">
        <f t="shared" si="12"/>
        <v>174.60000000000002</v>
      </c>
      <c r="R47" s="5"/>
      <c r="S47" s="1"/>
      <c r="T47" s="1">
        <f t="shared" si="6"/>
        <v>15</v>
      </c>
      <c r="U47" s="1">
        <f t="shared" si="7"/>
        <v>11.535714285714286</v>
      </c>
      <c r="V47" s="1">
        <v>64.8</v>
      </c>
      <c r="W47" s="1">
        <v>55.8</v>
      </c>
      <c r="X47" s="1">
        <v>55.4</v>
      </c>
      <c r="Y47" s="1">
        <v>59.2</v>
      </c>
      <c r="Z47" s="1">
        <v>75.8</v>
      </c>
      <c r="AA47" s="1"/>
      <c r="AB47" s="1">
        <f t="shared" si="10"/>
        <v>69.840000000000018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2" t="s">
        <v>74</v>
      </c>
      <c r="B48" s="12" t="s">
        <v>31</v>
      </c>
      <c r="C48" s="12"/>
      <c r="D48" s="12">
        <v>8</v>
      </c>
      <c r="E48" s="15">
        <v>8</v>
      </c>
      <c r="F48" s="12"/>
      <c r="G48" s="13">
        <v>0</v>
      </c>
      <c r="H48" s="12" t="e">
        <v>#N/A</v>
      </c>
      <c r="I48" s="12"/>
      <c r="J48" s="12">
        <v>8</v>
      </c>
      <c r="K48" s="12">
        <f t="shared" si="9"/>
        <v>0</v>
      </c>
      <c r="L48" s="12">
        <f t="shared" si="4"/>
        <v>8</v>
      </c>
      <c r="M48" s="12"/>
      <c r="N48" s="12"/>
      <c r="O48" s="12"/>
      <c r="P48" s="12">
        <f t="shared" si="5"/>
        <v>1.6</v>
      </c>
      <c r="Q48" s="14"/>
      <c r="R48" s="14"/>
      <c r="S48" s="12"/>
      <c r="T48" s="12">
        <f t="shared" si="6"/>
        <v>0</v>
      </c>
      <c r="U48" s="12">
        <f t="shared" si="7"/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1" t="s">
        <v>105</v>
      </c>
      <c r="AB48" s="12">
        <f t="shared" si="10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2" t="s">
        <v>75</v>
      </c>
      <c r="B49" s="12" t="s">
        <v>31</v>
      </c>
      <c r="C49" s="12"/>
      <c r="D49" s="12">
        <v>3</v>
      </c>
      <c r="E49" s="12"/>
      <c r="F49" s="12"/>
      <c r="G49" s="13">
        <v>0</v>
      </c>
      <c r="H49" s="12" t="e">
        <v>#N/A</v>
      </c>
      <c r="I49" s="12"/>
      <c r="J49" s="12">
        <v>3</v>
      </c>
      <c r="K49" s="12">
        <f t="shared" si="9"/>
        <v>-3</v>
      </c>
      <c r="L49" s="12">
        <f t="shared" si="4"/>
        <v>0</v>
      </c>
      <c r="M49" s="12"/>
      <c r="N49" s="12"/>
      <c r="O49" s="12"/>
      <c r="P49" s="12">
        <f t="shared" si="5"/>
        <v>0</v>
      </c>
      <c r="Q49" s="14"/>
      <c r="R49" s="14"/>
      <c r="S49" s="12"/>
      <c r="T49" s="12" t="e">
        <f t="shared" si="6"/>
        <v>#DIV/0!</v>
      </c>
      <c r="U49" s="12" t="e">
        <f t="shared" si="7"/>
        <v>#DIV/0!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1" t="s">
        <v>106</v>
      </c>
      <c r="AB49" s="12">
        <f t="shared" si="10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2" t="s">
        <v>76</v>
      </c>
      <c r="B50" s="12" t="s">
        <v>31</v>
      </c>
      <c r="C50" s="12"/>
      <c r="D50" s="12">
        <v>19</v>
      </c>
      <c r="E50" s="15">
        <v>18</v>
      </c>
      <c r="F50" s="12"/>
      <c r="G50" s="13">
        <v>0</v>
      </c>
      <c r="H50" s="12" t="e">
        <v>#N/A</v>
      </c>
      <c r="I50" s="12"/>
      <c r="J50" s="12">
        <v>19</v>
      </c>
      <c r="K50" s="12">
        <f t="shared" si="9"/>
        <v>-1</v>
      </c>
      <c r="L50" s="12">
        <f t="shared" si="4"/>
        <v>18</v>
      </c>
      <c r="M50" s="12"/>
      <c r="N50" s="12"/>
      <c r="O50" s="12"/>
      <c r="P50" s="12">
        <f t="shared" si="5"/>
        <v>3.6</v>
      </c>
      <c r="Q50" s="14"/>
      <c r="R50" s="14"/>
      <c r="S50" s="12"/>
      <c r="T50" s="12">
        <f t="shared" si="6"/>
        <v>0</v>
      </c>
      <c r="U50" s="12">
        <f t="shared" si="7"/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1" t="s">
        <v>107</v>
      </c>
      <c r="AB50" s="12">
        <f t="shared" si="10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77</v>
      </c>
      <c r="B51" s="1" t="s">
        <v>31</v>
      </c>
      <c r="C51" s="1">
        <v>326</v>
      </c>
      <c r="D51" s="1">
        <v>504</v>
      </c>
      <c r="E51" s="1">
        <v>307</v>
      </c>
      <c r="F51" s="1">
        <v>399</v>
      </c>
      <c r="G51" s="6">
        <v>0.4</v>
      </c>
      <c r="H51" s="1">
        <v>60</v>
      </c>
      <c r="I51" s="1"/>
      <c r="J51" s="1">
        <v>298</v>
      </c>
      <c r="K51" s="1">
        <f t="shared" si="9"/>
        <v>9</v>
      </c>
      <c r="L51" s="1">
        <f t="shared" si="4"/>
        <v>307</v>
      </c>
      <c r="M51" s="1"/>
      <c r="N51" s="1">
        <v>137</v>
      </c>
      <c r="O51" s="1">
        <v>200</v>
      </c>
      <c r="P51" s="1">
        <f t="shared" si="5"/>
        <v>61.4</v>
      </c>
      <c r="Q51" s="5">
        <f>15*P51-O51-N51-F51</f>
        <v>185</v>
      </c>
      <c r="R51" s="5"/>
      <c r="S51" s="1"/>
      <c r="T51" s="1">
        <f t="shared" si="6"/>
        <v>15</v>
      </c>
      <c r="U51" s="1">
        <f t="shared" si="7"/>
        <v>11.986970684039088</v>
      </c>
      <c r="V51" s="1">
        <v>80</v>
      </c>
      <c r="W51" s="1">
        <v>77.8</v>
      </c>
      <c r="X51" s="1">
        <v>76.2</v>
      </c>
      <c r="Y51" s="1">
        <v>64.8</v>
      </c>
      <c r="Z51" s="1">
        <v>80.599999999999994</v>
      </c>
      <c r="AA51" s="1"/>
      <c r="AB51" s="1">
        <f t="shared" si="10"/>
        <v>74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2" t="s">
        <v>78</v>
      </c>
      <c r="B52" s="12" t="s">
        <v>33</v>
      </c>
      <c r="C52" s="12">
        <v>147.81800000000001</v>
      </c>
      <c r="D52" s="12">
        <v>6.4000000000000001E-2</v>
      </c>
      <c r="E52" s="12">
        <v>94.192999999999998</v>
      </c>
      <c r="F52" s="12"/>
      <c r="G52" s="13">
        <v>0</v>
      </c>
      <c r="H52" s="12">
        <v>45</v>
      </c>
      <c r="I52" s="12"/>
      <c r="J52" s="12">
        <v>119.6</v>
      </c>
      <c r="K52" s="12">
        <f t="shared" si="9"/>
        <v>-25.406999999999996</v>
      </c>
      <c r="L52" s="12">
        <f t="shared" si="4"/>
        <v>94.192999999999998</v>
      </c>
      <c r="M52" s="12"/>
      <c r="N52" s="12">
        <v>180.1284</v>
      </c>
      <c r="O52" s="12">
        <v>200</v>
      </c>
      <c r="P52" s="12">
        <f t="shared" si="5"/>
        <v>18.8386</v>
      </c>
      <c r="Q52" s="14"/>
      <c r="R52" s="14"/>
      <c r="S52" s="12"/>
      <c r="T52" s="12">
        <f t="shared" si="6"/>
        <v>20.178166105761576</v>
      </c>
      <c r="U52" s="12">
        <f t="shared" si="7"/>
        <v>20.178166105761576</v>
      </c>
      <c r="V52" s="12">
        <v>43.7044</v>
      </c>
      <c r="W52" s="12">
        <v>20.824999999999999</v>
      </c>
      <c r="X52" s="12">
        <v>33.201999999999998</v>
      </c>
      <c r="Y52" s="12">
        <v>23.041599999999999</v>
      </c>
      <c r="Z52" s="12">
        <v>20.447800000000001</v>
      </c>
      <c r="AA52" s="11" t="s">
        <v>108</v>
      </c>
      <c r="AB52" s="12">
        <f t="shared" si="10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79</v>
      </c>
      <c r="B53" s="1" t="s">
        <v>33</v>
      </c>
      <c r="C53" s="1">
        <v>12.409000000000001</v>
      </c>
      <c r="D53" s="1">
        <v>453.13099999999997</v>
      </c>
      <c r="E53" s="1">
        <v>121.157</v>
      </c>
      <c r="F53" s="1">
        <v>331.97399999999999</v>
      </c>
      <c r="G53" s="6">
        <v>1</v>
      </c>
      <c r="H53" s="1">
        <v>60</v>
      </c>
      <c r="I53" s="1"/>
      <c r="J53" s="1">
        <v>121.6</v>
      </c>
      <c r="K53" s="1">
        <f t="shared" si="9"/>
        <v>-0.44299999999999784</v>
      </c>
      <c r="L53" s="1">
        <f t="shared" si="4"/>
        <v>121.157</v>
      </c>
      <c r="M53" s="1"/>
      <c r="N53" s="1">
        <v>0</v>
      </c>
      <c r="O53" s="1"/>
      <c r="P53" s="1">
        <f t="shared" si="5"/>
        <v>24.231400000000001</v>
      </c>
      <c r="Q53" s="5"/>
      <c r="R53" s="5"/>
      <c r="S53" s="1"/>
      <c r="T53" s="1">
        <f t="shared" si="6"/>
        <v>13.700157646689831</v>
      </c>
      <c r="U53" s="1">
        <f t="shared" si="7"/>
        <v>13.700157646689831</v>
      </c>
      <c r="V53" s="1">
        <v>20.89</v>
      </c>
      <c r="W53" s="1">
        <v>54.772399999999998</v>
      </c>
      <c r="X53" s="1">
        <v>44.482199999999999</v>
      </c>
      <c r="Y53" s="1">
        <v>30.134</v>
      </c>
      <c r="Z53" s="1">
        <v>31.2896</v>
      </c>
      <c r="AA53" s="1"/>
      <c r="AB53" s="1">
        <f t="shared" si="10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80</v>
      </c>
      <c r="B54" s="1" t="s">
        <v>33</v>
      </c>
      <c r="C54" s="1">
        <v>146.50200000000001</v>
      </c>
      <c r="D54" s="1">
        <v>499.64499999999998</v>
      </c>
      <c r="E54" s="1">
        <v>211.03100000000001</v>
      </c>
      <c r="F54" s="1">
        <v>370.39100000000002</v>
      </c>
      <c r="G54" s="6">
        <v>1</v>
      </c>
      <c r="H54" s="1">
        <v>45</v>
      </c>
      <c r="I54" s="1"/>
      <c r="J54" s="1">
        <v>211.3</v>
      </c>
      <c r="K54" s="1">
        <f t="shared" si="9"/>
        <v>-0.26900000000000546</v>
      </c>
      <c r="L54" s="1">
        <f t="shared" si="4"/>
        <v>211.03100000000001</v>
      </c>
      <c r="M54" s="1"/>
      <c r="N54" s="1">
        <v>0</v>
      </c>
      <c r="O54" s="1"/>
      <c r="P54" s="1">
        <f t="shared" si="5"/>
        <v>42.206200000000003</v>
      </c>
      <c r="Q54" s="5">
        <f>14*P54-O54-N54-F54</f>
        <v>220.49579999999997</v>
      </c>
      <c r="R54" s="5"/>
      <c r="S54" s="1"/>
      <c r="T54" s="1">
        <f t="shared" si="6"/>
        <v>13.999999999999998</v>
      </c>
      <c r="U54" s="1">
        <f t="shared" si="7"/>
        <v>8.7757485867005318</v>
      </c>
      <c r="V54" s="1">
        <v>43.836799999999997</v>
      </c>
      <c r="W54" s="1">
        <v>55.180799999999998</v>
      </c>
      <c r="X54" s="1">
        <v>44.988399999999999</v>
      </c>
      <c r="Y54" s="1">
        <v>38.730200000000004</v>
      </c>
      <c r="Z54" s="1">
        <v>48.058599999999998</v>
      </c>
      <c r="AA54" s="1"/>
      <c r="AB54" s="1">
        <f t="shared" si="10"/>
        <v>220.49579999999997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81</v>
      </c>
      <c r="B55" s="1" t="s">
        <v>33</v>
      </c>
      <c r="C55" s="1"/>
      <c r="D55" s="1">
        <v>75.483999999999995</v>
      </c>
      <c r="E55" s="1">
        <v>14.727</v>
      </c>
      <c r="F55" s="1">
        <v>60.155999999999999</v>
      </c>
      <c r="G55" s="6">
        <v>1</v>
      </c>
      <c r="H55" s="1">
        <v>45</v>
      </c>
      <c r="I55" s="1"/>
      <c r="J55" s="1">
        <v>14</v>
      </c>
      <c r="K55" s="1">
        <f t="shared" si="9"/>
        <v>0.72700000000000031</v>
      </c>
      <c r="L55" s="1">
        <f t="shared" si="4"/>
        <v>14.727</v>
      </c>
      <c r="M55" s="1"/>
      <c r="N55" s="1">
        <v>0</v>
      </c>
      <c r="O55" s="1"/>
      <c r="P55" s="1">
        <f t="shared" si="5"/>
        <v>2.9454000000000002</v>
      </c>
      <c r="Q55" s="5"/>
      <c r="R55" s="5"/>
      <c r="S55" s="1"/>
      <c r="T55" s="1">
        <f t="shared" si="6"/>
        <v>20.423711550213891</v>
      </c>
      <c r="U55" s="1">
        <f t="shared" si="7"/>
        <v>20.423711550213891</v>
      </c>
      <c r="V55" s="1">
        <v>6.1807999999999996</v>
      </c>
      <c r="W55" s="1">
        <v>9.4957999999999991</v>
      </c>
      <c r="X55" s="1">
        <v>3.2189999999999999</v>
      </c>
      <c r="Y55" s="1">
        <v>0</v>
      </c>
      <c r="Z55" s="1">
        <v>9.5578000000000003</v>
      </c>
      <c r="AA55" s="1"/>
      <c r="AB55" s="1">
        <f t="shared" si="10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82</v>
      </c>
      <c r="B56" s="1" t="s">
        <v>31</v>
      </c>
      <c r="C56" s="1">
        <v>40</v>
      </c>
      <c r="D56" s="1">
        <v>240</v>
      </c>
      <c r="E56" s="1">
        <v>58</v>
      </c>
      <c r="F56" s="1">
        <v>201</v>
      </c>
      <c r="G56" s="6">
        <v>0.09</v>
      </c>
      <c r="H56" s="1">
        <v>60</v>
      </c>
      <c r="I56" s="1"/>
      <c r="J56" s="1">
        <v>71</v>
      </c>
      <c r="K56" s="1">
        <f t="shared" si="9"/>
        <v>-13</v>
      </c>
      <c r="L56" s="1">
        <f t="shared" si="4"/>
        <v>58</v>
      </c>
      <c r="M56" s="1"/>
      <c r="N56" s="1">
        <v>10.399999999999981</v>
      </c>
      <c r="O56" s="1"/>
      <c r="P56" s="1">
        <f t="shared" si="5"/>
        <v>11.6</v>
      </c>
      <c r="Q56" s="5"/>
      <c r="R56" s="5"/>
      <c r="S56" s="1"/>
      <c r="T56" s="1">
        <f t="shared" si="6"/>
        <v>18.22413793103448</v>
      </c>
      <c r="U56" s="1">
        <f t="shared" si="7"/>
        <v>18.22413793103448</v>
      </c>
      <c r="V56" s="1">
        <v>21.2</v>
      </c>
      <c r="W56" s="1">
        <v>29</v>
      </c>
      <c r="X56" s="1">
        <v>21.6</v>
      </c>
      <c r="Y56" s="1">
        <v>2</v>
      </c>
      <c r="Z56" s="1">
        <v>0</v>
      </c>
      <c r="AA56" s="1"/>
      <c r="AB56" s="1">
        <f t="shared" si="10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83</v>
      </c>
      <c r="B57" s="1" t="s">
        <v>33</v>
      </c>
      <c r="C57" s="1">
        <v>33.78</v>
      </c>
      <c r="D57" s="1">
        <v>0.26200000000000001</v>
      </c>
      <c r="E57" s="1">
        <v>16.393999999999998</v>
      </c>
      <c r="F57" s="1">
        <v>9.4600000000000009</v>
      </c>
      <c r="G57" s="6">
        <v>1</v>
      </c>
      <c r="H57" s="1">
        <v>60</v>
      </c>
      <c r="I57" s="1"/>
      <c r="J57" s="1">
        <v>16.600000000000001</v>
      </c>
      <c r="K57" s="1">
        <f t="shared" si="9"/>
        <v>-0.20600000000000307</v>
      </c>
      <c r="L57" s="1">
        <f t="shared" si="4"/>
        <v>16.393999999999998</v>
      </c>
      <c r="M57" s="1"/>
      <c r="N57" s="1">
        <v>65.828799999999987</v>
      </c>
      <c r="O57" s="1"/>
      <c r="P57" s="1">
        <f t="shared" si="5"/>
        <v>3.2787999999999995</v>
      </c>
      <c r="Q57" s="5"/>
      <c r="R57" s="5"/>
      <c r="S57" s="1"/>
      <c r="T57" s="1">
        <f t="shared" si="6"/>
        <v>22.96230328168842</v>
      </c>
      <c r="U57" s="1">
        <f t="shared" si="7"/>
        <v>22.96230328168842</v>
      </c>
      <c r="V57" s="1">
        <v>7.6183999999999994</v>
      </c>
      <c r="W57" s="1">
        <v>4.3423999999999996</v>
      </c>
      <c r="X57" s="1">
        <v>6.51</v>
      </c>
      <c r="Y57" s="1">
        <v>1.4194</v>
      </c>
      <c r="Z57" s="1">
        <v>4.6398000000000001</v>
      </c>
      <c r="AA57" s="1"/>
      <c r="AB57" s="1">
        <f t="shared" si="10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84</v>
      </c>
      <c r="B58" s="1" t="s">
        <v>33</v>
      </c>
      <c r="C58" s="1">
        <v>47.1</v>
      </c>
      <c r="D58" s="1">
        <v>0.73399999999999999</v>
      </c>
      <c r="E58" s="1">
        <v>14.871</v>
      </c>
      <c r="F58" s="1">
        <v>24.885000000000002</v>
      </c>
      <c r="G58" s="6">
        <v>1</v>
      </c>
      <c r="H58" s="1">
        <v>60</v>
      </c>
      <c r="I58" s="1"/>
      <c r="J58" s="1">
        <v>15.6</v>
      </c>
      <c r="K58" s="1">
        <f t="shared" si="9"/>
        <v>-0.7289999999999992</v>
      </c>
      <c r="L58" s="1">
        <f t="shared" si="4"/>
        <v>14.871</v>
      </c>
      <c r="M58" s="1"/>
      <c r="N58" s="1">
        <v>25.674800000000001</v>
      </c>
      <c r="O58" s="1"/>
      <c r="P58" s="1">
        <f t="shared" si="5"/>
        <v>2.9742000000000002</v>
      </c>
      <c r="Q58" s="5"/>
      <c r="R58" s="5"/>
      <c r="S58" s="1"/>
      <c r="T58" s="1">
        <f t="shared" si="6"/>
        <v>16.999462040212492</v>
      </c>
      <c r="U58" s="1">
        <f t="shared" si="7"/>
        <v>16.999462040212492</v>
      </c>
      <c r="V58" s="1">
        <v>5.3914</v>
      </c>
      <c r="W58" s="1">
        <v>2.1646000000000001</v>
      </c>
      <c r="X58" s="1">
        <v>5.6883999999999997</v>
      </c>
      <c r="Y58" s="1">
        <v>0</v>
      </c>
      <c r="Z58" s="1">
        <v>6.4964000000000004</v>
      </c>
      <c r="AA58" s="1"/>
      <c r="AB58" s="1">
        <f t="shared" si="10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85</v>
      </c>
      <c r="B59" s="1" t="s">
        <v>33</v>
      </c>
      <c r="C59" s="1">
        <v>13.4</v>
      </c>
      <c r="D59" s="1">
        <v>9.6000000000000002E-2</v>
      </c>
      <c r="E59" s="1">
        <v>1.34</v>
      </c>
      <c r="F59" s="1"/>
      <c r="G59" s="6">
        <v>1</v>
      </c>
      <c r="H59" s="1">
        <v>60</v>
      </c>
      <c r="I59" s="1"/>
      <c r="J59" s="1">
        <v>12</v>
      </c>
      <c r="K59" s="1">
        <f t="shared" si="9"/>
        <v>-10.66</v>
      </c>
      <c r="L59" s="1">
        <f t="shared" si="4"/>
        <v>1.34</v>
      </c>
      <c r="M59" s="1"/>
      <c r="N59" s="1">
        <v>49.897599999999997</v>
      </c>
      <c r="O59" s="1"/>
      <c r="P59" s="1">
        <f t="shared" si="5"/>
        <v>0.26800000000000002</v>
      </c>
      <c r="Q59" s="5"/>
      <c r="R59" s="5"/>
      <c r="S59" s="1"/>
      <c r="T59" s="1">
        <f t="shared" si="6"/>
        <v>186.18507462686566</v>
      </c>
      <c r="U59" s="1">
        <f t="shared" si="7"/>
        <v>186.18507462686566</v>
      </c>
      <c r="V59" s="1">
        <v>5.6823999999999986</v>
      </c>
      <c r="W59" s="1">
        <v>1.8882000000000001</v>
      </c>
      <c r="X59" s="1">
        <v>0.80920000000000003</v>
      </c>
      <c r="Y59" s="1">
        <v>2.1756000000000002</v>
      </c>
      <c r="Z59" s="1">
        <v>4.3658000000000001</v>
      </c>
      <c r="AA59" s="1"/>
      <c r="AB59" s="1">
        <f t="shared" si="10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86</v>
      </c>
      <c r="B60" s="1" t="s">
        <v>31</v>
      </c>
      <c r="C60" s="1">
        <v>106</v>
      </c>
      <c r="D60" s="1"/>
      <c r="E60" s="1">
        <v>21</v>
      </c>
      <c r="F60" s="1">
        <v>43</v>
      </c>
      <c r="G60" s="6">
        <v>0.33</v>
      </c>
      <c r="H60" s="1">
        <v>45</v>
      </c>
      <c r="I60" s="1"/>
      <c r="J60" s="1">
        <v>24</v>
      </c>
      <c r="K60" s="1">
        <f t="shared" si="9"/>
        <v>-3</v>
      </c>
      <c r="L60" s="1">
        <f t="shared" si="4"/>
        <v>21</v>
      </c>
      <c r="M60" s="1"/>
      <c r="N60" s="1">
        <v>168</v>
      </c>
      <c r="O60" s="1"/>
      <c r="P60" s="1">
        <f t="shared" si="5"/>
        <v>4.2</v>
      </c>
      <c r="Q60" s="5"/>
      <c r="R60" s="5"/>
      <c r="S60" s="1"/>
      <c r="T60" s="1">
        <f t="shared" si="6"/>
        <v>50.238095238095234</v>
      </c>
      <c r="U60" s="1">
        <f t="shared" si="7"/>
        <v>50.238095238095234</v>
      </c>
      <c r="V60" s="1">
        <v>18</v>
      </c>
      <c r="W60" s="1">
        <v>6</v>
      </c>
      <c r="X60" s="1">
        <v>9.6</v>
      </c>
      <c r="Y60" s="1">
        <v>17</v>
      </c>
      <c r="Z60" s="1">
        <v>9.8000000000000007</v>
      </c>
      <c r="AA60" s="1"/>
      <c r="AB60" s="1">
        <f t="shared" si="10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87</v>
      </c>
      <c r="B61" s="1" t="s">
        <v>33</v>
      </c>
      <c r="C61" s="1">
        <v>96</v>
      </c>
      <c r="D61" s="1">
        <v>149.965</v>
      </c>
      <c r="E61" s="1">
        <v>90.853999999999999</v>
      </c>
      <c r="F61" s="1">
        <v>120.217</v>
      </c>
      <c r="G61" s="6">
        <v>1</v>
      </c>
      <c r="H61" s="1">
        <v>45</v>
      </c>
      <c r="I61" s="1"/>
      <c r="J61" s="1">
        <v>87.5</v>
      </c>
      <c r="K61" s="1">
        <f t="shared" si="9"/>
        <v>3.3539999999999992</v>
      </c>
      <c r="L61" s="1">
        <f t="shared" si="4"/>
        <v>90.853999999999999</v>
      </c>
      <c r="M61" s="1"/>
      <c r="N61" s="1">
        <v>137.1276</v>
      </c>
      <c r="O61" s="1"/>
      <c r="P61" s="1">
        <f t="shared" si="5"/>
        <v>18.1708</v>
      </c>
      <c r="Q61" s="5"/>
      <c r="R61" s="5"/>
      <c r="S61" s="1"/>
      <c r="T61" s="1">
        <f t="shared" si="6"/>
        <v>14.162535496510886</v>
      </c>
      <c r="U61" s="1">
        <f t="shared" si="7"/>
        <v>14.162535496510886</v>
      </c>
      <c r="V61" s="1">
        <v>26.787199999999999</v>
      </c>
      <c r="W61" s="1">
        <v>24.6662</v>
      </c>
      <c r="X61" s="1">
        <v>24.563199999999998</v>
      </c>
      <c r="Y61" s="1">
        <v>20.092600000000001</v>
      </c>
      <c r="Z61" s="1">
        <v>16.617599999999999</v>
      </c>
      <c r="AA61" s="1"/>
      <c r="AB61" s="1">
        <f t="shared" si="10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88</v>
      </c>
      <c r="B62" s="1" t="s">
        <v>31</v>
      </c>
      <c r="C62" s="1">
        <v>176</v>
      </c>
      <c r="D62" s="1">
        <v>336</v>
      </c>
      <c r="E62" s="1">
        <v>318</v>
      </c>
      <c r="F62" s="1"/>
      <c r="G62" s="6">
        <v>0.28000000000000003</v>
      </c>
      <c r="H62" s="1">
        <v>45</v>
      </c>
      <c r="I62" s="1"/>
      <c r="J62" s="1">
        <v>562</v>
      </c>
      <c r="K62" s="1">
        <f t="shared" si="9"/>
        <v>-244</v>
      </c>
      <c r="L62" s="1">
        <f t="shared" si="4"/>
        <v>70</v>
      </c>
      <c r="M62" s="1">
        <v>248</v>
      </c>
      <c r="N62" s="1">
        <v>252</v>
      </c>
      <c r="O62" s="1">
        <v>600</v>
      </c>
      <c r="P62" s="1">
        <f t="shared" si="5"/>
        <v>14</v>
      </c>
      <c r="Q62" s="16">
        <v>200</v>
      </c>
      <c r="R62" s="5"/>
      <c r="S62" s="1"/>
      <c r="T62" s="1">
        <f t="shared" si="6"/>
        <v>75.142857142857139</v>
      </c>
      <c r="U62" s="1">
        <f t="shared" si="7"/>
        <v>60.857142857142854</v>
      </c>
      <c r="V62" s="1">
        <v>94.4</v>
      </c>
      <c r="W62" s="1">
        <v>41.8</v>
      </c>
      <c r="X62" s="1">
        <v>96</v>
      </c>
      <c r="Y62" s="1">
        <v>85.8</v>
      </c>
      <c r="Z62" s="1">
        <v>85</v>
      </c>
      <c r="AA62" s="1"/>
      <c r="AB62" s="1">
        <f t="shared" si="10"/>
        <v>56.000000000000007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89</v>
      </c>
      <c r="B63" s="1" t="s">
        <v>31</v>
      </c>
      <c r="C63" s="1">
        <v>292</v>
      </c>
      <c r="D63" s="1">
        <v>120</v>
      </c>
      <c r="E63" s="1">
        <v>308</v>
      </c>
      <c r="F63" s="1"/>
      <c r="G63" s="6">
        <v>0.28000000000000003</v>
      </c>
      <c r="H63" s="1">
        <v>45</v>
      </c>
      <c r="I63" s="1"/>
      <c r="J63" s="1">
        <v>333</v>
      </c>
      <c r="K63" s="1">
        <f t="shared" si="9"/>
        <v>-25</v>
      </c>
      <c r="L63" s="1">
        <f t="shared" si="4"/>
        <v>140</v>
      </c>
      <c r="M63" s="1">
        <v>168</v>
      </c>
      <c r="N63" s="1">
        <v>274.80000000000013</v>
      </c>
      <c r="O63" s="1">
        <v>300</v>
      </c>
      <c r="P63" s="1">
        <f t="shared" si="5"/>
        <v>28</v>
      </c>
      <c r="Q63" s="16">
        <v>150</v>
      </c>
      <c r="R63" s="5"/>
      <c r="S63" s="1"/>
      <c r="T63" s="1">
        <f t="shared" si="6"/>
        <v>25.885714285714293</v>
      </c>
      <c r="U63" s="1">
        <f t="shared" si="7"/>
        <v>20.528571428571436</v>
      </c>
      <c r="V63" s="1">
        <v>65.400000000000006</v>
      </c>
      <c r="W63" s="1">
        <v>43.6</v>
      </c>
      <c r="X63" s="1">
        <v>60.6</v>
      </c>
      <c r="Y63" s="1">
        <v>55.8</v>
      </c>
      <c r="Z63" s="1">
        <v>44.6</v>
      </c>
      <c r="AA63" s="1"/>
      <c r="AB63" s="1">
        <f t="shared" si="10"/>
        <v>42.000000000000007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90</v>
      </c>
      <c r="B64" s="1" t="s">
        <v>31</v>
      </c>
      <c r="C64" s="1">
        <v>244</v>
      </c>
      <c r="D64" s="1">
        <v>682</v>
      </c>
      <c r="E64" s="1">
        <v>573</v>
      </c>
      <c r="F64" s="1">
        <v>230</v>
      </c>
      <c r="G64" s="6">
        <v>0.35</v>
      </c>
      <c r="H64" s="1">
        <v>45</v>
      </c>
      <c r="I64" s="1"/>
      <c r="J64" s="1">
        <v>593</v>
      </c>
      <c r="K64" s="1">
        <f t="shared" si="9"/>
        <v>-20</v>
      </c>
      <c r="L64" s="1">
        <f t="shared" si="4"/>
        <v>429</v>
      </c>
      <c r="M64" s="1">
        <v>144</v>
      </c>
      <c r="N64" s="1">
        <v>347.20000000000027</v>
      </c>
      <c r="O64" s="1">
        <v>450</v>
      </c>
      <c r="P64" s="1">
        <f t="shared" si="5"/>
        <v>85.8</v>
      </c>
      <c r="Q64" s="5">
        <f>14*P64-O64-N64-F64</f>
        <v>173.99999999999977</v>
      </c>
      <c r="R64" s="5"/>
      <c r="S64" s="1"/>
      <c r="T64" s="1">
        <f t="shared" si="6"/>
        <v>14.000000000000002</v>
      </c>
      <c r="U64" s="1">
        <f t="shared" si="7"/>
        <v>11.972027972027975</v>
      </c>
      <c r="V64" s="1">
        <v>112.4</v>
      </c>
      <c r="W64" s="1">
        <v>98.6</v>
      </c>
      <c r="X64" s="1">
        <v>95.4</v>
      </c>
      <c r="Y64" s="1">
        <v>75.599999999999994</v>
      </c>
      <c r="Z64" s="1">
        <v>89.8</v>
      </c>
      <c r="AA64" s="1"/>
      <c r="AB64" s="1">
        <f t="shared" si="10"/>
        <v>60.899999999999913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91</v>
      </c>
      <c r="B65" s="1" t="s">
        <v>31</v>
      </c>
      <c r="C65" s="1">
        <v>208</v>
      </c>
      <c r="D65" s="1">
        <v>640</v>
      </c>
      <c r="E65" s="1">
        <v>626</v>
      </c>
      <c r="F65" s="1">
        <v>99</v>
      </c>
      <c r="G65" s="6">
        <v>0.28000000000000003</v>
      </c>
      <c r="H65" s="1">
        <v>45</v>
      </c>
      <c r="I65" s="1"/>
      <c r="J65" s="1">
        <v>671</v>
      </c>
      <c r="K65" s="1">
        <f t="shared" si="9"/>
        <v>-45</v>
      </c>
      <c r="L65" s="1">
        <f t="shared" si="4"/>
        <v>386</v>
      </c>
      <c r="M65" s="1">
        <v>240</v>
      </c>
      <c r="N65" s="1">
        <v>253.2</v>
      </c>
      <c r="O65" s="1">
        <v>600</v>
      </c>
      <c r="P65" s="1">
        <f t="shared" si="5"/>
        <v>77.2</v>
      </c>
      <c r="Q65" s="5">
        <f>14*P65-O65-N65-F65</f>
        <v>128.59999999999997</v>
      </c>
      <c r="R65" s="5"/>
      <c r="S65" s="1"/>
      <c r="T65" s="1">
        <f t="shared" si="6"/>
        <v>13.999999999999998</v>
      </c>
      <c r="U65" s="1">
        <f t="shared" si="7"/>
        <v>12.334196891191709</v>
      </c>
      <c r="V65" s="1">
        <v>103.4</v>
      </c>
      <c r="W65" s="1">
        <v>82</v>
      </c>
      <c r="X65" s="1">
        <v>83.6</v>
      </c>
      <c r="Y65" s="1">
        <v>91.4</v>
      </c>
      <c r="Z65" s="1">
        <v>87.6</v>
      </c>
      <c r="AA65" s="1"/>
      <c r="AB65" s="1">
        <f t="shared" si="10"/>
        <v>36.007999999999996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0" t="s">
        <v>92</v>
      </c>
      <c r="B66" s="1" t="s">
        <v>31</v>
      </c>
      <c r="C66" s="1">
        <v>386</v>
      </c>
      <c r="D66" s="1">
        <v>633</v>
      </c>
      <c r="E66" s="15">
        <f>467+E48</f>
        <v>475</v>
      </c>
      <c r="F66" s="1">
        <v>370</v>
      </c>
      <c r="G66" s="6">
        <v>0.35</v>
      </c>
      <c r="H66" s="1">
        <v>45</v>
      </c>
      <c r="I66" s="1"/>
      <c r="J66" s="1">
        <v>472</v>
      </c>
      <c r="K66" s="1">
        <f t="shared" si="9"/>
        <v>3</v>
      </c>
      <c r="L66" s="1">
        <f t="shared" si="4"/>
        <v>475</v>
      </c>
      <c r="M66" s="1"/>
      <c r="N66" s="1">
        <v>286.2</v>
      </c>
      <c r="O66" s="1">
        <v>600</v>
      </c>
      <c r="P66" s="1">
        <f t="shared" si="5"/>
        <v>95</v>
      </c>
      <c r="Q66" s="16">
        <v>300</v>
      </c>
      <c r="R66" s="5"/>
      <c r="S66" s="1"/>
      <c r="T66" s="1">
        <f t="shared" si="6"/>
        <v>16.38105263157895</v>
      </c>
      <c r="U66" s="1">
        <f t="shared" si="7"/>
        <v>13.223157894736843</v>
      </c>
      <c r="V66" s="1">
        <v>133.4</v>
      </c>
      <c r="W66" s="1">
        <v>112.4</v>
      </c>
      <c r="X66" s="1">
        <v>111.6</v>
      </c>
      <c r="Y66" s="1">
        <v>110.8</v>
      </c>
      <c r="Z66" s="1">
        <v>103.6</v>
      </c>
      <c r="AA66" s="1"/>
      <c r="AB66" s="1">
        <f t="shared" si="10"/>
        <v>105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0" t="s">
        <v>93</v>
      </c>
      <c r="B67" s="1" t="s">
        <v>31</v>
      </c>
      <c r="C67" s="1">
        <v>108</v>
      </c>
      <c r="D67" s="1">
        <v>377</v>
      </c>
      <c r="E67" s="1">
        <v>277</v>
      </c>
      <c r="F67" s="1">
        <v>115</v>
      </c>
      <c r="G67" s="6">
        <v>0.28000000000000003</v>
      </c>
      <c r="H67" s="1">
        <v>45</v>
      </c>
      <c r="I67" s="1"/>
      <c r="J67" s="1">
        <v>300</v>
      </c>
      <c r="K67" s="1">
        <f t="shared" si="9"/>
        <v>-23</v>
      </c>
      <c r="L67" s="1">
        <f t="shared" si="4"/>
        <v>157</v>
      </c>
      <c r="M67" s="1">
        <v>120</v>
      </c>
      <c r="N67" s="1">
        <v>537.4</v>
      </c>
      <c r="O67" s="1"/>
      <c r="P67" s="1">
        <f t="shared" si="5"/>
        <v>31.4</v>
      </c>
      <c r="Q67" s="5"/>
      <c r="R67" s="5"/>
      <c r="S67" s="1"/>
      <c r="T67" s="1">
        <f t="shared" si="6"/>
        <v>20.777070063694268</v>
      </c>
      <c r="U67" s="1">
        <f t="shared" si="7"/>
        <v>20.777070063694268</v>
      </c>
      <c r="V67" s="1">
        <v>62.2</v>
      </c>
      <c r="W67" s="1">
        <v>46.6</v>
      </c>
      <c r="X67" s="1">
        <v>45.6</v>
      </c>
      <c r="Y67" s="1">
        <v>54.2</v>
      </c>
      <c r="Z67" s="1">
        <v>59</v>
      </c>
      <c r="AA67" s="1"/>
      <c r="AB67" s="1">
        <f t="shared" si="10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0" t="s">
        <v>94</v>
      </c>
      <c r="B68" s="1" t="s">
        <v>31</v>
      </c>
      <c r="C68" s="1">
        <v>458</v>
      </c>
      <c r="D68" s="1">
        <v>737</v>
      </c>
      <c r="E68" s="15">
        <f>685+E50</f>
        <v>703</v>
      </c>
      <c r="F68" s="1">
        <v>280</v>
      </c>
      <c r="G68" s="6">
        <v>0.35</v>
      </c>
      <c r="H68" s="1">
        <v>45</v>
      </c>
      <c r="I68" s="1"/>
      <c r="J68" s="1">
        <v>690</v>
      </c>
      <c r="K68" s="1">
        <f t="shared" si="9"/>
        <v>13</v>
      </c>
      <c r="L68" s="1">
        <f t="shared" si="4"/>
        <v>535</v>
      </c>
      <c r="M68" s="1">
        <v>168</v>
      </c>
      <c r="N68" s="1">
        <v>1051.5999999999999</v>
      </c>
      <c r="O68" s="1"/>
      <c r="P68" s="1">
        <f t="shared" si="5"/>
        <v>107</v>
      </c>
      <c r="Q68" s="5">
        <f t="shared" ref="Q68:Q71" si="13">14*P68-O68-N68-F68</f>
        <v>166.40000000000009</v>
      </c>
      <c r="R68" s="5"/>
      <c r="S68" s="1"/>
      <c r="T68" s="1">
        <f t="shared" si="6"/>
        <v>14</v>
      </c>
      <c r="U68" s="1">
        <f t="shared" si="7"/>
        <v>12.444859813084111</v>
      </c>
      <c r="V68" s="1">
        <v>146.19999999999999</v>
      </c>
      <c r="W68" s="1">
        <v>120.8</v>
      </c>
      <c r="X68" s="1">
        <v>124.6</v>
      </c>
      <c r="Y68" s="1">
        <v>122</v>
      </c>
      <c r="Z68" s="1">
        <v>126.8</v>
      </c>
      <c r="AA68" s="1"/>
      <c r="AB68" s="1">
        <f t="shared" si="10"/>
        <v>58.24000000000003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95</v>
      </c>
      <c r="B69" s="1" t="s">
        <v>31</v>
      </c>
      <c r="C69" s="1">
        <v>258</v>
      </c>
      <c r="D69" s="1"/>
      <c r="E69" s="1">
        <v>179</v>
      </c>
      <c r="F69" s="1">
        <v>6</v>
      </c>
      <c r="G69" s="6">
        <v>0.28000000000000003</v>
      </c>
      <c r="H69" s="1">
        <v>45</v>
      </c>
      <c r="I69" s="1"/>
      <c r="J69" s="1">
        <v>178</v>
      </c>
      <c r="K69" s="1">
        <f t="shared" si="9"/>
        <v>1</v>
      </c>
      <c r="L69" s="1">
        <f t="shared" si="4"/>
        <v>179</v>
      </c>
      <c r="M69" s="1"/>
      <c r="N69" s="1">
        <v>133.4</v>
      </c>
      <c r="O69" s="1"/>
      <c r="P69" s="1">
        <f t="shared" si="5"/>
        <v>35.799999999999997</v>
      </c>
      <c r="Q69" s="5">
        <f t="shared" si="13"/>
        <v>361.79999999999995</v>
      </c>
      <c r="R69" s="5"/>
      <c r="S69" s="1"/>
      <c r="T69" s="1">
        <f t="shared" si="6"/>
        <v>14</v>
      </c>
      <c r="U69" s="1">
        <f t="shared" si="7"/>
        <v>3.8938547486033523</v>
      </c>
      <c r="V69" s="1">
        <v>24.8</v>
      </c>
      <c r="W69" s="1">
        <v>3.4</v>
      </c>
      <c r="X69" s="1">
        <v>33.4</v>
      </c>
      <c r="Y69" s="1">
        <v>3.2</v>
      </c>
      <c r="Z69" s="1">
        <v>20.8</v>
      </c>
      <c r="AA69" s="1"/>
      <c r="AB69" s="1">
        <f t="shared" si="10"/>
        <v>101.304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96</v>
      </c>
      <c r="B70" s="1" t="s">
        <v>31</v>
      </c>
      <c r="C70" s="1">
        <v>71</v>
      </c>
      <c r="D70" s="1">
        <v>168</v>
      </c>
      <c r="E70" s="15">
        <f>87+E76</f>
        <v>88</v>
      </c>
      <c r="F70" s="1">
        <v>141</v>
      </c>
      <c r="G70" s="6">
        <v>0.5</v>
      </c>
      <c r="H70" s="1">
        <v>45</v>
      </c>
      <c r="I70" s="1"/>
      <c r="J70" s="1">
        <v>81</v>
      </c>
      <c r="K70" s="1">
        <f t="shared" ref="K70:K78" si="14">E70-J70</f>
        <v>7</v>
      </c>
      <c r="L70" s="1">
        <f t="shared" si="4"/>
        <v>88</v>
      </c>
      <c r="M70" s="1"/>
      <c r="N70" s="1">
        <v>39.000000000000028</v>
      </c>
      <c r="O70" s="1"/>
      <c r="P70" s="1">
        <f t="shared" si="5"/>
        <v>17.600000000000001</v>
      </c>
      <c r="Q70" s="5">
        <f t="shared" si="13"/>
        <v>66.400000000000006</v>
      </c>
      <c r="R70" s="5"/>
      <c r="S70" s="1"/>
      <c r="T70" s="1">
        <f t="shared" si="6"/>
        <v>14</v>
      </c>
      <c r="U70" s="1">
        <f t="shared" si="7"/>
        <v>10.227272727272728</v>
      </c>
      <c r="V70" s="1">
        <v>20.8</v>
      </c>
      <c r="W70" s="1">
        <v>25.8</v>
      </c>
      <c r="X70" s="1">
        <v>17.600000000000001</v>
      </c>
      <c r="Y70" s="1">
        <v>25</v>
      </c>
      <c r="Z70" s="1">
        <v>27.8</v>
      </c>
      <c r="AA70" s="1"/>
      <c r="AB70" s="1">
        <f t="shared" ref="AB70:AB78" si="15">Q70*G70</f>
        <v>33.200000000000003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97</v>
      </c>
      <c r="B71" s="1" t="s">
        <v>31</v>
      </c>
      <c r="C71" s="1">
        <v>585</v>
      </c>
      <c r="D71" s="1">
        <v>770</v>
      </c>
      <c r="E71" s="15">
        <f>500+E77</f>
        <v>557</v>
      </c>
      <c r="F71" s="1">
        <v>569</v>
      </c>
      <c r="G71" s="6">
        <v>0.41</v>
      </c>
      <c r="H71" s="1">
        <v>45</v>
      </c>
      <c r="I71" s="1"/>
      <c r="J71" s="1">
        <v>513</v>
      </c>
      <c r="K71" s="1">
        <f t="shared" si="14"/>
        <v>44</v>
      </c>
      <c r="L71" s="1">
        <f t="shared" ref="L71:L78" si="16">E71-M71</f>
        <v>557</v>
      </c>
      <c r="M71" s="1"/>
      <c r="N71" s="1">
        <v>424.40000000000032</v>
      </c>
      <c r="O71" s="1"/>
      <c r="P71" s="1">
        <f t="shared" ref="P71:P78" si="17">L71/5</f>
        <v>111.4</v>
      </c>
      <c r="Q71" s="5">
        <f t="shared" si="13"/>
        <v>566.19999999999982</v>
      </c>
      <c r="R71" s="5"/>
      <c r="S71" s="1"/>
      <c r="T71" s="1">
        <f t="shared" ref="T71:T78" si="18">(F71+N71+O71+Q71)/P71</f>
        <v>14</v>
      </c>
      <c r="U71" s="1">
        <f t="shared" ref="U71:U78" si="19">(F71+N71+O71)/P71</f>
        <v>8.9174147217235209</v>
      </c>
      <c r="V71" s="1">
        <v>119.2</v>
      </c>
      <c r="W71" s="1">
        <v>137.19999999999999</v>
      </c>
      <c r="X71" s="1">
        <v>130.80000000000001</v>
      </c>
      <c r="Y71" s="1">
        <v>54.4</v>
      </c>
      <c r="Z71" s="1">
        <v>126.8</v>
      </c>
      <c r="AA71" s="1"/>
      <c r="AB71" s="1">
        <f t="shared" si="15"/>
        <v>232.14199999999991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98</v>
      </c>
      <c r="B72" s="1" t="s">
        <v>31</v>
      </c>
      <c r="C72" s="1">
        <v>41</v>
      </c>
      <c r="D72" s="1"/>
      <c r="E72" s="1">
        <v>15</v>
      </c>
      <c r="F72" s="1">
        <v>23</v>
      </c>
      <c r="G72" s="6">
        <v>0.5</v>
      </c>
      <c r="H72" s="1">
        <v>45</v>
      </c>
      <c r="I72" s="1"/>
      <c r="J72" s="1">
        <v>15</v>
      </c>
      <c r="K72" s="1">
        <f t="shared" si="14"/>
        <v>0</v>
      </c>
      <c r="L72" s="1">
        <f t="shared" si="16"/>
        <v>15</v>
      </c>
      <c r="M72" s="1"/>
      <c r="N72" s="1">
        <v>84.2</v>
      </c>
      <c r="O72" s="1"/>
      <c r="P72" s="1">
        <f t="shared" si="17"/>
        <v>3</v>
      </c>
      <c r="Q72" s="5"/>
      <c r="R72" s="5"/>
      <c r="S72" s="1"/>
      <c r="T72" s="1">
        <f t="shared" si="18"/>
        <v>35.733333333333334</v>
      </c>
      <c r="U72" s="1">
        <f t="shared" si="19"/>
        <v>35.733333333333334</v>
      </c>
      <c r="V72" s="1">
        <v>9.4</v>
      </c>
      <c r="W72" s="1">
        <v>6</v>
      </c>
      <c r="X72" s="1">
        <v>7.6</v>
      </c>
      <c r="Y72" s="1">
        <v>10.6</v>
      </c>
      <c r="Z72" s="1">
        <v>6.6</v>
      </c>
      <c r="AA72" s="1"/>
      <c r="AB72" s="1">
        <f t="shared" si="15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99</v>
      </c>
      <c r="B73" s="1" t="s">
        <v>31</v>
      </c>
      <c r="C73" s="1">
        <v>253</v>
      </c>
      <c r="D73" s="1"/>
      <c r="E73" s="1">
        <v>77</v>
      </c>
      <c r="F73" s="1">
        <v>94</v>
      </c>
      <c r="G73" s="6">
        <v>0.41</v>
      </c>
      <c r="H73" s="1">
        <v>45</v>
      </c>
      <c r="I73" s="1"/>
      <c r="J73" s="1">
        <v>81</v>
      </c>
      <c r="K73" s="1">
        <f t="shared" si="14"/>
        <v>-4</v>
      </c>
      <c r="L73" s="1">
        <f t="shared" si="16"/>
        <v>77</v>
      </c>
      <c r="M73" s="1"/>
      <c r="N73" s="1">
        <v>391.80000000000013</v>
      </c>
      <c r="O73" s="1"/>
      <c r="P73" s="1">
        <f t="shared" si="17"/>
        <v>15.4</v>
      </c>
      <c r="Q73" s="5"/>
      <c r="R73" s="5"/>
      <c r="S73" s="1"/>
      <c r="T73" s="1">
        <f t="shared" si="18"/>
        <v>31.545454545454554</v>
      </c>
      <c r="U73" s="1">
        <f t="shared" si="19"/>
        <v>31.545454545454554</v>
      </c>
      <c r="V73" s="1">
        <v>43.6</v>
      </c>
      <c r="W73" s="1">
        <v>25</v>
      </c>
      <c r="X73" s="1">
        <v>24.4</v>
      </c>
      <c r="Y73" s="1">
        <v>41.6</v>
      </c>
      <c r="Z73" s="1">
        <v>43.4</v>
      </c>
      <c r="AA73" s="1"/>
      <c r="AB73" s="1">
        <f t="shared" si="15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7" t="s">
        <v>100</v>
      </c>
      <c r="B74" s="1" t="s">
        <v>31</v>
      </c>
      <c r="C74" s="1"/>
      <c r="D74" s="1"/>
      <c r="E74" s="1"/>
      <c r="F74" s="1"/>
      <c r="G74" s="6">
        <v>0.4</v>
      </c>
      <c r="H74" s="1">
        <v>60</v>
      </c>
      <c r="I74" s="1"/>
      <c r="J74" s="1"/>
      <c r="K74" s="1">
        <f t="shared" si="14"/>
        <v>0</v>
      </c>
      <c r="L74" s="1">
        <f t="shared" si="16"/>
        <v>0</v>
      </c>
      <c r="M74" s="1"/>
      <c r="N74" s="1">
        <v>52.2</v>
      </c>
      <c r="O74" s="1"/>
      <c r="P74" s="1">
        <f t="shared" si="17"/>
        <v>0</v>
      </c>
      <c r="Q74" s="16">
        <v>20</v>
      </c>
      <c r="R74" s="5"/>
      <c r="S74" s="1"/>
      <c r="T74" s="1" t="e">
        <f t="shared" si="18"/>
        <v>#DIV/0!</v>
      </c>
      <c r="U74" s="1" t="e">
        <f t="shared" si="19"/>
        <v>#DIV/0!</v>
      </c>
      <c r="V74" s="1">
        <v>5.8</v>
      </c>
      <c r="W74" s="1">
        <v>0</v>
      </c>
      <c r="X74" s="1">
        <v>4</v>
      </c>
      <c r="Y74" s="1">
        <v>0</v>
      </c>
      <c r="Z74" s="1">
        <v>2</v>
      </c>
      <c r="AA74" s="1"/>
      <c r="AB74" s="1">
        <f t="shared" si="15"/>
        <v>8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101</v>
      </c>
      <c r="B75" s="1" t="s">
        <v>33</v>
      </c>
      <c r="C75" s="1">
        <v>25.8</v>
      </c>
      <c r="D75" s="1">
        <v>248.25700000000001</v>
      </c>
      <c r="E75" s="1">
        <v>95.337000000000003</v>
      </c>
      <c r="F75" s="1">
        <v>152.91999999999999</v>
      </c>
      <c r="G75" s="6">
        <v>1</v>
      </c>
      <c r="H75" s="1">
        <v>60</v>
      </c>
      <c r="I75" s="1"/>
      <c r="J75" s="1">
        <v>121.035</v>
      </c>
      <c r="K75" s="1">
        <f t="shared" si="14"/>
        <v>-25.697999999999993</v>
      </c>
      <c r="L75" s="1">
        <f t="shared" si="16"/>
        <v>46.802000000000007</v>
      </c>
      <c r="M75" s="1">
        <v>48.534999999999997</v>
      </c>
      <c r="N75" s="1">
        <v>152.67019999999999</v>
      </c>
      <c r="O75" s="1">
        <v>300</v>
      </c>
      <c r="P75" s="1">
        <f t="shared" si="17"/>
        <v>9.3604000000000021</v>
      </c>
      <c r="Q75" s="5"/>
      <c r="R75" s="5"/>
      <c r="S75" s="1"/>
      <c r="T75" s="1">
        <f t="shared" si="18"/>
        <v>64.697042861416165</v>
      </c>
      <c r="U75" s="1">
        <f t="shared" si="19"/>
        <v>64.697042861416165</v>
      </c>
      <c r="V75" s="1">
        <v>50.205399999999997</v>
      </c>
      <c r="W75" s="1">
        <v>33.2654</v>
      </c>
      <c r="X75" s="1">
        <v>35.995199999999997</v>
      </c>
      <c r="Y75" s="1">
        <v>30.628799999999998</v>
      </c>
      <c r="Z75" s="1">
        <v>51.630399999999987</v>
      </c>
      <c r="AA75" s="1"/>
      <c r="AB75" s="1">
        <f t="shared" si="15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0" t="s">
        <v>102</v>
      </c>
      <c r="B76" s="1" t="s">
        <v>31</v>
      </c>
      <c r="C76" s="1"/>
      <c r="D76" s="1">
        <v>1</v>
      </c>
      <c r="E76" s="15">
        <v>1</v>
      </c>
      <c r="F76" s="1"/>
      <c r="G76" s="6">
        <v>0</v>
      </c>
      <c r="H76" s="1" t="e">
        <v>#N/A</v>
      </c>
      <c r="I76" s="1"/>
      <c r="J76" s="1">
        <v>2</v>
      </c>
      <c r="K76" s="1">
        <f t="shared" si="14"/>
        <v>-1</v>
      </c>
      <c r="L76" s="1">
        <f t="shared" si="16"/>
        <v>1</v>
      </c>
      <c r="M76" s="1"/>
      <c r="N76" s="1">
        <v>0</v>
      </c>
      <c r="O76" s="1"/>
      <c r="P76" s="1">
        <f t="shared" si="17"/>
        <v>0.2</v>
      </c>
      <c r="Q76" s="5"/>
      <c r="R76" s="5"/>
      <c r="S76" s="1"/>
      <c r="T76" s="1">
        <f t="shared" si="18"/>
        <v>0</v>
      </c>
      <c r="U76" s="1">
        <f t="shared" si="19"/>
        <v>0</v>
      </c>
      <c r="V76" s="1">
        <v>0.4</v>
      </c>
      <c r="W76" s="1">
        <v>1.2</v>
      </c>
      <c r="X76" s="1">
        <v>0.6</v>
      </c>
      <c r="Y76" s="1">
        <v>1.4</v>
      </c>
      <c r="Z76" s="1">
        <v>1.2</v>
      </c>
      <c r="AA76" s="1"/>
      <c r="AB76" s="1">
        <f t="shared" si="15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0" t="s">
        <v>103</v>
      </c>
      <c r="B77" s="1" t="s">
        <v>31</v>
      </c>
      <c r="C77" s="1"/>
      <c r="D77" s="1">
        <v>89</v>
      </c>
      <c r="E77" s="15">
        <v>57</v>
      </c>
      <c r="F77" s="1"/>
      <c r="G77" s="6">
        <v>0</v>
      </c>
      <c r="H77" s="1" t="e">
        <v>#N/A</v>
      </c>
      <c r="I77" s="1"/>
      <c r="J77" s="1">
        <v>62</v>
      </c>
      <c r="K77" s="1">
        <f t="shared" si="14"/>
        <v>-5</v>
      </c>
      <c r="L77" s="1">
        <f t="shared" si="16"/>
        <v>57</v>
      </c>
      <c r="M77" s="1"/>
      <c r="N77" s="1">
        <v>0</v>
      </c>
      <c r="O77" s="1"/>
      <c r="P77" s="1">
        <f t="shared" si="17"/>
        <v>11.4</v>
      </c>
      <c r="Q77" s="5"/>
      <c r="R77" s="5"/>
      <c r="S77" s="1"/>
      <c r="T77" s="1">
        <f t="shared" si="18"/>
        <v>0</v>
      </c>
      <c r="U77" s="1">
        <f t="shared" si="19"/>
        <v>0</v>
      </c>
      <c r="V77" s="1">
        <v>15.6</v>
      </c>
      <c r="W77" s="1">
        <v>14</v>
      </c>
      <c r="X77" s="1">
        <v>16.2</v>
      </c>
      <c r="Y77" s="1">
        <v>4.4000000000000004</v>
      </c>
      <c r="Z77" s="1">
        <v>11.4</v>
      </c>
      <c r="AA77" s="1"/>
      <c r="AB77" s="1">
        <f t="shared" si="15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0" t="s">
        <v>104</v>
      </c>
      <c r="B78" s="1" t="s">
        <v>33</v>
      </c>
      <c r="C78" s="1"/>
      <c r="D78" s="1">
        <v>62.417999999999999</v>
      </c>
      <c r="E78" s="15">
        <v>58.228000000000002</v>
      </c>
      <c r="F78" s="1"/>
      <c r="G78" s="6">
        <v>0</v>
      </c>
      <c r="H78" s="1" t="e">
        <v>#N/A</v>
      </c>
      <c r="I78" s="1"/>
      <c r="J78" s="1">
        <v>73</v>
      </c>
      <c r="K78" s="1">
        <f t="shared" si="14"/>
        <v>-14.771999999999998</v>
      </c>
      <c r="L78" s="1">
        <f t="shared" si="16"/>
        <v>58.228000000000002</v>
      </c>
      <c r="M78" s="1"/>
      <c r="N78" s="1">
        <v>0</v>
      </c>
      <c r="O78" s="1"/>
      <c r="P78" s="1">
        <f t="shared" si="17"/>
        <v>11.6456</v>
      </c>
      <c r="Q78" s="5"/>
      <c r="R78" s="5"/>
      <c r="S78" s="1"/>
      <c r="T78" s="1">
        <f t="shared" si="18"/>
        <v>0</v>
      </c>
      <c r="U78" s="1">
        <f t="shared" si="19"/>
        <v>0</v>
      </c>
      <c r="V78" s="1">
        <v>8.6864000000000008</v>
      </c>
      <c r="W78" s="1">
        <v>22.745999999999999</v>
      </c>
      <c r="X78" s="1">
        <v>19.212800000000001</v>
      </c>
      <c r="Y78" s="1">
        <v>11.0916</v>
      </c>
      <c r="Z78" s="1">
        <v>13.302</v>
      </c>
      <c r="AA78" s="1"/>
      <c r="AB78" s="1">
        <f t="shared" si="15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B78" xr:uid="{58AD7B8F-3109-4264-B886-F3662BBCA33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2024-04-02T13:02:58Z</dcterms:created>
  <dcterms:modified xsi:type="dcterms:W3CDTF">2024-04-03T10:15:20Z</dcterms:modified>
</cp:coreProperties>
</file>