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4,24 Ост КИ филиалы\"/>
    </mc:Choice>
  </mc:AlternateContent>
  <xr:revisionPtr revIDLastSave="0" documentId="13_ncr:1_{EFF3E861-1DD4-45B3-B935-5C2F7FF6F0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E32" i="1"/>
  <c r="F66" i="1"/>
  <c r="E66" i="1"/>
  <c r="F65" i="1"/>
  <c r="E65" i="1"/>
  <c r="F28" i="1"/>
  <c r="E28" i="1"/>
  <c r="AA8" i="1" l="1"/>
  <c r="AA12" i="1"/>
  <c r="AA26" i="1"/>
  <c r="AA28" i="1"/>
  <c r="AA30" i="1"/>
  <c r="AA31" i="1"/>
  <c r="AA32" i="1"/>
  <c r="AA35" i="1"/>
  <c r="AA36" i="1"/>
  <c r="AA39" i="1"/>
  <c r="AA40" i="1"/>
  <c r="AA47" i="1"/>
  <c r="AA48" i="1"/>
  <c r="AA53" i="1"/>
  <c r="AA56" i="1"/>
  <c r="AA62" i="1"/>
  <c r="AA68" i="1"/>
  <c r="AA71" i="1"/>
  <c r="AA72" i="1"/>
  <c r="AA73" i="1"/>
  <c r="AA74" i="1"/>
  <c r="O7" i="1"/>
  <c r="AA7" i="1" s="1"/>
  <c r="O8" i="1"/>
  <c r="O9" i="1"/>
  <c r="O10" i="1"/>
  <c r="P10" i="1" s="1"/>
  <c r="O11" i="1"/>
  <c r="O12" i="1"/>
  <c r="O13" i="1"/>
  <c r="O14" i="1"/>
  <c r="O15" i="1"/>
  <c r="P15" i="1" s="1"/>
  <c r="O16" i="1"/>
  <c r="O17" i="1"/>
  <c r="O18" i="1"/>
  <c r="P18" i="1" s="1"/>
  <c r="O19" i="1"/>
  <c r="P19" i="1" s="1"/>
  <c r="O20" i="1"/>
  <c r="P20" i="1" s="1"/>
  <c r="O21" i="1"/>
  <c r="AA21" i="1" s="1"/>
  <c r="O22" i="1"/>
  <c r="O23" i="1"/>
  <c r="O24" i="1"/>
  <c r="O25" i="1"/>
  <c r="P25" i="1" s="1"/>
  <c r="O26" i="1"/>
  <c r="O27" i="1"/>
  <c r="O28" i="1"/>
  <c r="O29" i="1"/>
  <c r="O30" i="1"/>
  <c r="O31" i="1"/>
  <c r="O32" i="1"/>
  <c r="O33" i="1"/>
  <c r="P33" i="1" s="1"/>
  <c r="O34" i="1"/>
  <c r="O35" i="1"/>
  <c r="O36" i="1"/>
  <c r="O37" i="1"/>
  <c r="P37" i="1" s="1"/>
  <c r="O38" i="1"/>
  <c r="P38" i="1" s="1"/>
  <c r="O39" i="1"/>
  <c r="O40" i="1"/>
  <c r="O41" i="1"/>
  <c r="O42" i="1"/>
  <c r="O43" i="1"/>
  <c r="AA43" i="1" s="1"/>
  <c r="O44" i="1"/>
  <c r="O45" i="1"/>
  <c r="O46" i="1"/>
  <c r="O47" i="1"/>
  <c r="O48" i="1"/>
  <c r="O49" i="1"/>
  <c r="O50" i="1"/>
  <c r="O51" i="1"/>
  <c r="P51" i="1" s="1"/>
  <c r="O52" i="1"/>
  <c r="P52" i="1" s="1"/>
  <c r="O53" i="1"/>
  <c r="O54" i="1"/>
  <c r="O55" i="1"/>
  <c r="O56" i="1"/>
  <c r="O57" i="1"/>
  <c r="P57" i="1" s="1"/>
  <c r="O58" i="1"/>
  <c r="O59" i="1"/>
  <c r="O60" i="1"/>
  <c r="O61" i="1"/>
  <c r="O62" i="1"/>
  <c r="O63" i="1"/>
  <c r="AA63" i="1" s="1"/>
  <c r="O64" i="1"/>
  <c r="P64" i="1" s="1"/>
  <c r="O65" i="1"/>
  <c r="P65" i="1" s="1"/>
  <c r="O66" i="1"/>
  <c r="O67" i="1"/>
  <c r="P67" i="1" s="1"/>
  <c r="O68" i="1"/>
  <c r="O69" i="1"/>
  <c r="AA69" i="1" s="1"/>
  <c r="O70" i="1"/>
  <c r="O71" i="1"/>
  <c r="O72" i="1"/>
  <c r="O73" i="1"/>
  <c r="O74" i="1"/>
  <c r="O6" i="1"/>
  <c r="AA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70" i="1" l="1"/>
  <c r="AA70" i="1" s="1"/>
  <c r="P66" i="1"/>
  <c r="AA66" i="1" s="1"/>
  <c r="P60" i="1"/>
  <c r="AA60" i="1" s="1"/>
  <c r="P58" i="1"/>
  <c r="AA58" i="1" s="1"/>
  <c r="P54" i="1"/>
  <c r="AA54" i="1" s="1"/>
  <c r="P50" i="1"/>
  <c r="AA50" i="1" s="1"/>
  <c r="P46" i="1"/>
  <c r="AA46" i="1" s="1"/>
  <c r="P44" i="1"/>
  <c r="AA44" i="1" s="1"/>
  <c r="P42" i="1"/>
  <c r="AA42" i="1" s="1"/>
  <c r="P34" i="1"/>
  <c r="AA34" i="1" s="1"/>
  <c r="P24" i="1"/>
  <c r="AA24" i="1" s="1"/>
  <c r="P22" i="1"/>
  <c r="AA22" i="1" s="1"/>
  <c r="P16" i="1"/>
  <c r="AA16" i="1" s="1"/>
  <c r="P14" i="1"/>
  <c r="AA14" i="1" s="1"/>
  <c r="P61" i="1"/>
  <c r="AA61" i="1" s="1"/>
  <c r="P59" i="1"/>
  <c r="AA59" i="1" s="1"/>
  <c r="P55" i="1"/>
  <c r="AA55" i="1" s="1"/>
  <c r="P49" i="1"/>
  <c r="AA49" i="1" s="1"/>
  <c r="P45" i="1"/>
  <c r="AA45" i="1" s="1"/>
  <c r="P41" i="1"/>
  <c r="AA41" i="1" s="1"/>
  <c r="P29" i="1"/>
  <c r="AA29" i="1" s="1"/>
  <c r="P27" i="1"/>
  <c r="AA27" i="1" s="1"/>
  <c r="P23" i="1"/>
  <c r="AA23" i="1" s="1"/>
  <c r="P17" i="1"/>
  <c r="AA17" i="1" s="1"/>
  <c r="P13" i="1"/>
  <c r="AA13" i="1" s="1"/>
  <c r="P11" i="1"/>
  <c r="AA11" i="1" s="1"/>
  <c r="P9" i="1"/>
  <c r="AA9" i="1" s="1"/>
  <c r="AA25" i="1"/>
  <c r="AA57" i="1"/>
  <c r="AA33" i="1"/>
  <c r="AA64" i="1"/>
  <c r="AA52" i="1"/>
  <c r="AA20" i="1"/>
  <c r="AA18" i="1"/>
  <c r="AA65" i="1"/>
  <c r="AA51" i="1"/>
  <c r="AA38" i="1"/>
  <c r="AA67" i="1"/>
  <c r="AA19" i="1"/>
  <c r="AA37" i="1"/>
  <c r="AA15" i="1"/>
  <c r="AA10" i="1"/>
  <c r="S74" i="1"/>
  <c r="T74" i="1"/>
  <c r="S72" i="1"/>
  <c r="T72" i="1"/>
  <c r="T70" i="1"/>
  <c r="S68" i="1"/>
  <c r="T68" i="1"/>
  <c r="T66" i="1"/>
  <c r="T64" i="1"/>
  <c r="S62" i="1"/>
  <c r="T62" i="1"/>
  <c r="T60" i="1"/>
  <c r="T58" i="1"/>
  <c r="S56" i="1"/>
  <c r="T56" i="1"/>
  <c r="T54" i="1"/>
  <c r="T52" i="1"/>
  <c r="T50" i="1"/>
  <c r="S48" i="1"/>
  <c r="T48" i="1"/>
  <c r="T46" i="1"/>
  <c r="T44" i="1"/>
  <c r="T42" i="1"/>
  <c r="S40" i="1"/>
  <c r="T40" i="1"/>
  <c r="T38" i="1"/>
  <c r="S36" i="1"/>
  <c r="T36" i="1"/>
  <c r="T34" i="1"/>
  <c r="S32" i="1"/>
  <c r="T32" i="1"/>
  <c r="S30" i="1"/>
  <c r="T30" i="1"/>
  <c r="S28" i="1"/>
  <c r="T28" i="1"/>
  <c r="S26" i="1"/>
  <c r="T26" i="1"/>
  <c r="T24" i="1"/>
  <c r="T22" i="1"/>
  <c r="T20" i="1"/>
  <c r="T18" i="1"/>
  <c r="T16" i="1"/>
  <c r="T14" i="1"/>
  <c r="S12" i="1"/>
  <c r="T12" i="1"/>
  <c r="S10" i="1"/>
  <c r="T10" i="1"/>
  <c r="S8" i="1"/>
  <c r="T8" i="1"/>
  <c r="K5" i="1"/>
  <c r="T6" i="1"/>
  <c r="S6" i="1"/>
  <c r="S73" i="1"/>
  <c r="T73" i="1"/>
  <c r="S71" i="1"/>
  <c r="T71" i="1"/>
  <c r="S69" i="1"/>
  <c r="T69" i="1"/>
  <c r="T67" i="1"/>
  <c r="T65" i="1"/>
  <c r="S63" i="1"/>
  <c r="T63" i="1"/>
  <c r="T61" i="1"/>
  <c r="T59" i="1"/>
  <c r="T57" i="1"/>
  <c r="T55" i="1"/>
  <c r="S53" i="1"/>
  <c r="T53" i="1"/>
  <c r="T51" i="1"/>
  <c r="T49" i="1"/>
  <c r="S47" i="1"/>
  <c r="T47" i="1"/>
  <c r="T45" i="1"/>
  <c r="S43" i="1"/>
  <c r="T43" i="1"/>
  <c r="T41" i="1"/>
  <c r="S39" i="1"/>
  <c r="T39" i="1"/>
  <c r="T37" i="1"/>
  <c r="S35" i="1"/>
  <c r="T35" i="1"/>
  <c r="T33" i="1"/>
  <c r="S31" i="1"/>
  <c r="T31" i="1"/>
  <c r="T29" i="1"/>
  <c r="T27" i="1"/>
  <c r="T25" i="1"/>
  <c r="T23" i="1"/>
  <c r="S21" i="1"/>
  <c r="T21" i="1"/>
  <c r="S19" i="1"/>
  <c r="T19" i="1"/>
  <c r="T17" i="1"/>
  <c r="T15" i="1"/>
  <c r="T13" i="1"/>
  <c r="T11" i="1"/>
  <c r="T9" i="1"/>
  <c r="S7" i="1"/>
  <c r="T7" i="1"/>
  <c r="O5" i="1"/>
  <c r="S23" i="1" l="1"/>
  <c r="S17" i="1"/>
  <c r="S14" i="1"/>
  <c r="S34" i="1"/>
  <c r="S22" i="1"/>
  <c r="S58" i="1"/>
  <c r="S9" i="1"/>
  <c r="S55" i="1"/>
  <c r="S16" i="1"/>
  <c r="S24" i="1"/>
  <c r="S54" i="1"/>
  <c r="S60" i="1"/>
  <c r="S11" i="1"/>
  <c r="S13" i="1"/>
  <c r="S27" i="1"/>
  <c r="S29" i="1"/>
  <c r="S41" i="1"/>
  <c r="S45" i="1"/>
  <c r="S49" i="1"/>
  <c r="S59" i="1"/>
  <c r="S61" i="1"/>
  <c r="S42" i="1"/>
  <c r="S44" i="1"/>
  <c r="S46" i="1"/>
  <c r="S50" i="1"/>
  <c r="S66" i="1"/>
  <c r="S70" i="1"/>
  <c r="S18" i="1"/>
  <c r="S15" i="1"/>
  <c r="S20" i="1"/>
  <c r="S25" i="1"/>
  <c r="S33" i="1"/>
  <c r="S57" i="1"/>
  <c r="S52" i="1"/>
  <c r="S64" i="1"/>
  <c r="S37" i="1"/>
  <c r="S51" i="1"/>
  <c r="S65" i="1"/>
  <c r="S67" i="1"/>
  <c r="AA5" i="1"/>
  <c r="S38" i="1"/>
  <c r="P5" i="1"/>
</calcChain>
</file>

<file path=xl/sharedStrings.xml><?xml version="1.0" encoding="utf-8"?>
<sst xmlns="http://schemas.openxmlformats.org/spreadsheetml/2006/main" count="181" uniqueCount="104">
  <si>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</si>
  <si>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</si>
  <si>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</si>
  <si>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</si>
  <si>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</si>
  <si>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</si>
  <si>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</si>
  <si>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</si>
  <si>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</si>
  <si>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</si>
  <si>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</si>
  <si>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</si>
  <si>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</si>
  <si>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</si>
  <si>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</si>
  <si>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</si>
  <si>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</si>
  <si>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</si>
  <si>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</si>
  <si>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</si>
  <si>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</si>
  <si>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</si>
  <si>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</si>
  <si>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09,04,</t>
  </si>
  <si>
    <t>02,04,</t>
  </si>
  <si>
    <t>26,03,</t>
  </si>
  <si>
    <t>19,03,</t>
  </si>
  <si>
    <t>12,03,</t>
  </si>
  <si>
    <t>04,03,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</si>
  <si>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</si>
  <si>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</si>
  <si>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</si>
  <si>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</si>
  <si>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</si>
  <si>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</si>
  <si>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</si>
  <si>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</si>
  <si>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</si>
  <si>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</si>
  <si>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</si>
  <si>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</si>
  <si>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</si>
  <si>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</si>
  <si>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</si>
  <si>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</si>
  <si>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</si>
  <si>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</si>
  <si>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</si>
  <si>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</si>
  <si>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</si>
  <si>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</si>
  <si>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</si>
  <si>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</si>
  <si>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</si>
  <si>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</si>
  <si>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</si>
  <si>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</si>
  <si>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</si>
  <si>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</si>
  <si>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</si>
  <si>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</si>
  <si>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</si>
  <si>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</si>
  <si>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</si>
  <si>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</si>
  <si>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</si>
  <si>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</si>
  <si>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</si>
  <si>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</si>
  <si>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</si>
  <si>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</si>
  <si>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</si>
  <si>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</si>
  <si>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</si>
  <si>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</si>
  <si>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</si>
  <si>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</si>
  <si>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</si>
  <si>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</si>
  <si>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</si>
  <si>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</si>
  <si>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6590 СЛИВОЧНЫЕ СН сос п/о мгс 0.41кг 10шт.  ОСТАНКИНО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</si>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</sst>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8" sqref="AD8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.28515625" style="8" customWidth="1"/>
    <col min="8" max="8" width="5.28515625" customWidth="1"/>
    <col min="9" max="9" width="1" customWidth="1"/>
    <col min="10" max="11" width="7" customWidth="1"/>
    <col min="12" max="13" width="1" customWidth="1"/>
    <col min="14" max="14" width="0.85546875" customWidth="1"/>
    <col min="15" max="17" width="7.140625" customWidth="1"/>
    <col min="18" max="18" width="22" customWidth="1"/>
    <col min="19" max="20" width="5.140625" customWidth="1"/>
    <col min="21" max="25" width="6.85546875" customWidth="1"/>
    <col min="26" max="26" width="26.140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103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10876.852999999997</v>
      </c>
      <c r="F5" s="4">
        <f>SUM(F6:F500)</f>
        <v>14953.322</v>
      </c>
      <c r="G5" s="6"/>
      <c r="H5" s="1"/>
      <c r="I5" s="1"/>
      <c r="J5" s="4">
        <f t="shared" ref="J5:Q5" si="0">SUM(J6:J500)</f>
        <v>11093.971</v>
      </c>
      <c r="K5" s="4">
        <f t="shared" si="0"/>
        <v>-217.11799999999994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2175.3705999999997</v>
      </c>
      <c r="P5" s="4">
        <f t="shared" si="0"/>
        <v>12735</v>
      </c>
      <c r="Q5" s="4">
        <f t="shared" si="0"/>
        <v>0</v>
      </c>
      <c r="R5" s="1"/>
      <c r="S5" s="1"/>
      <c r="T5" s="1"/>
      <c r="U5" s="4">
        <f t="shared" ref="U5:Y5" si="1">SUM(U6:U500)</f>
        <v>1680.0335999999998</v>
      </c>
      <c r="V5" s="4">
        <f t="shared" si="1"/>
        <v>2038.9854000000003</v>
      </c>
      <c r="W5" s="4">
        <f t="shared" si="1"/>
        <v>2090.8032000000007</v>
      </c>
      <c r="X5" s="4">
        <f t="shared" si="1"/>
        <v>2281.3000000000006</v>
      </c>
      <c r="Y5" s="4">
        <f t="shared" si="1"/>
        <v>1741.6053999999997</v>
      </c>
      <c r="Z5" s="1"/>
      <c r="AA5" s="4">
        <f>SUM(AA6:AA500)</f>
        <v>6926.46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181</v>
      </c>
      <c r="D6" s="1">
        <v>704</v>
      </c>
      <c r="E6" s="1">
        <v>196</v>
      </c>
      <c r="F6" s="1">
        <v>631</v>
      </c>
      <c r="G6" s="6">
        <v>0.4</v>
      </c>
      <c r="H6" s="1">
        <v>60</v>
      </c>
      <c r="I6" s="1"/>
      <c r="J6" s="1">
        <v>209</v>
      </c>
      <c r="K6" s="1">
        <f t="shared" ref="K6:K37" si="2">E6-J6</f>
        <v>-13</v>
      </c>
      <c r="L6" s="1"/>
      <c r="M6" s="1"/>
      <c r="N6" s="1"/>
      <c r="O6" s="1">
        <f>E6/5</f>
        <v>39.200000000000003</v>
      </c>
      <c r="P6" s="5"/>
      <c r="Q6" s="5"/>
      <c r="R6" s="1"/>
      <c r="S6" s="1">
        <f>(F6+P6)/O6</f>
        <v>16.096938775510203</v>
      </c>
      <c r="T6" s="1">
        <f>F6/O6</f>
        <v>16.096938775510203</v>
      </c>
      <c r="U6" s="1">
        <v>55.8</v>
      </c>
      <c r="V6" s="1">
        <v>51.8</v>
      </c>
      <c r="W6" s="1">
        <v>42</v>
      </c>
      <c r="X6" s="1">
        <v>68.8</v>
      </c>
      <c r="Y6" s="1">
        <v>49.4</v>
      </c>
      <c r="Z6" s="1"/>
      <c r="AA6" s="1">
        <f t="shared" ref="AA6:AA37" si="3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101.392</v>
      </c>
      <c r="D7" s="1"/>
      <c r="E7" s="1">
        <v>29.349</v>
      </c>
      <c r="F7" s="1">
        <v>71.548000000000002</v>
      </c>
      <c r="G7" s="6">
        <v>1</v>
      </c>
      <c r="H7" s="1">
        <v>120</v>
      </c>
      <c r="I7" s="1"/>
      <c r="J7" s="1">
        <v>30.18</v>
      </c>
      <c r="K7" s="1">
        <f t="shared" si="2"/>
        <v>-0.83099999999999952</v>
      </c>
      <c r="L7" s="1"/>
      <c r="M7" s="1"/>
      <c r="N7" s="1"/>
      <c r="O7" s="1">
        <f t="shared" ref="O7:O70" si="4">E7/5</f>
        <v>5.8697999999999997</v>
      </c>
      <c r="P7" s="5"/>
      <c r="Q7" s="5"/>
      <c r="R7" s="1"/>
      <c r="S7" s="1">
        <f t="shared" ref="S7:S70" si="5">(F7+P7)/O7</f>
        <v>12.189171692391565</v>
      </c>
      <c r="T7" s="1">
        <f t="shared" ref="T7:T70" si="6">F7/O7</f>
        <v>12.189171692391565</v>
      </c>
      <c r="U7" s="1">
        <v>4.0941999999999998</v>
      </c>
      <c r="V7" s="1">
        <v>3.9689999999999999</v>
      </c>
      <c r="W7" s="1">
        <v>2.9276</v>
      </c>
      <c r="X7" s="1">
        <v>1.7118</v>
      </c>
      <c r="Y7" s="1">
        <v>9.1780000000000008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49.777999999999999</v>
      </c>
      <c r="D8" s="1">
        <v>361.03199999999998</v>
      </c>
      <c r="E8" s="1">
        <v>70.155000000000001</v>
      </c>
      <c r="F8" s="1">
        <v>315.79500000000002</v>
      </c>
      <c r="G8" s="6">
        <v>1</v>
      </c>
      <c r="H8" s="1">
        <v>45</v>
      </c>
      <c r="I8" s="1"/>
      <c r="J8" s="1">
        <v>73.626999999999995</v>
      </c>
      <c r="K8" s="1">
        <f t="shared" si="2"/>
        <v>-3.4719999999999942</v>
      </c>
      <c r="L8" s="1"/>
      <c r="M8" s="1"/>
      <c r="N8" s="1"/>
      <c r="O8" s="1">
        <f t="shared" si="4"/>
        <v>14.031000000000001</v>
      </c>
      <c r="P8" s="5"/>
      <c r="Q8" s="5"/>
      <c r="R8" s="1"/>
      <c r="S8" s="1">
        <f t="shared" si="5"/>
        <v>22.506948898866796</v>
      </c>
      <c r="T8" s="1">
        <f t="shared" si="6"/>
        <v>22.506948898866796</v>
      </c>
      <c r="U8" s="1">
        <v>25.165600000000001</v>
      </c>
      <c r="V8" s="1">
        <v>26.811399999999999</v>
      </c>
      <c r="W8" s="1">
        <v>22.294</v>
      </c>
      <c r="X8" s="1">
        <v>26.185199999999998</v>
      </c>
      <c r="Y8" s="1">
        <v>17.836400000000001</v>
      </c>
      <c r="Z8" s="1"/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410.26400000000001</v>
      </c>
      <c r="D9" s="1">
        <v>213.02799999999999</v>
      </c>
      <c r="E9" s="1">
        <v>293.70100000000002</v>
      </c>
      <c r="F9" s="1">
        <v>274.60300000000001</v>
      </c>
      <c r="G9" s="6">
        <v>1</v>
      </c>
      <c r="H9" s="1">
        <v>45</v>
      </c>
      <c r="I9" s="1"/>
      <c r="J9" s="1">
        <v>285.27699999999999</v>
      </c>
      <c r="K9" s="1">
        <f t="shared" si="2"/>
        <v>8.424000000000035</v>
      </c>
      <c r="L9" s="1"/>
      <c r="M9" s="1"/>
      <c r="N9" s="1"/>
      <c r="O9" s="1">
        <f t="shared" si="4"/>
        <v>58.740200000000002</v>
      </c>
      <c r="P9" s="5">
        <f>ROUND(13*O9-F9,0)</f>
        <v>489</v>
      </c>
      <c r="Q9" s="5"/>
      <c r="R9" s="1"/>
      <c r="S9" s="1">
        <f t="shared" si="5"/>
        <v>12.999666327319281</v>
      </c>
      <c r="T9" s="1">
        <f t="shared" si="6"/>
        <v>4.6748734256948392</v>
      </c>
      <c r="U9" s="1">
        <v>35.0854</v>
      </c>
      <c r="V9" s="1">
        <v>57.139200000000002</v>
      </c>
      <c r="W9" s="1">
        <v>62.012599999999999</v>
      </c>
      <c r="X9" s="1">
        <v>47.515599999999999</v>
      </c>
      <c r="Y9" s="1">
        <v>43.024799999999999</v>
      </c>
      <c r="Z9" s="1"/>
      <c r="AA9" s="1">
        <f t="shared" si="3"/>
        <v>489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32</v>
      </c>
      <c r="C10" s="1">
        <v>413.185</v>
      </c>
      <c r="D10" s="1">
        <v>648.54600000000005</v>
      </c>
      <c r="E10" s="1">
        <v>389.10300000000001</v>
      </c>
      <c r="F10" s="1">
        <v>601.83199999999999</v>
      </c>
      <c r="G10" s="6">
        <v>1</v>
      </c>
      <c r="H10" s="1">
        <v>60</v>
      </c>
      <c r="I10" s="1"/>
      <c r="J10" s="1">
        <v>375.55500000000001</v>
      </c>
      <c r="K10" s="1">
        <f t="shared" si="2"/>
        <v>13.548000000000002</v>
      </c>
      <c r="L10" s="1"/>
      <c r="M10" s="1"/>
      <c r="N10" s="1"/>
      <c r="O10" s="1">
        <f t="shared" si="4"/>
        <v>77.820599999999999</v>
      </c>
      <c r="P10" s="5">
        <f t="shared" ref="P10:P11" si="7">ROUND(13*O10-F10,0)</f>
        <v>410</v>
      </c>
      <c r="Q10" s="5"/>
      <c r="R10" s="1"/>
      <c r="S10" s="1">
        <f t="shared" si="5"/>
        <v>13.0021099811618</v>
      </c>
      <c r="T10" s="1">
        <f t="shared" si="6"/>
        <v>7.7335821106493654</v>
      </c>
      <c r="U10" s="1">
        <v>65.544000000000011</v>
      </c>
      <c r="V10" s="1">
        <v>73.454800000000006</v>
      </c>
      <c r="W10" s="1">
        <v>72.220600000000005</v>
      </c>
      <c r="X10" s="1">
        <v>82.649000000000001</v>
      </c>
      <c r="Y10" s="1">
        <v>76.652799999999999</v>
      </c>
      <c r="Z10" s="1"/>
      <c r="AA10" s="1">
        <f t="shared" si="3"/>
        <v>410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32</v>
      </c>
      <c r="C11" s="1">
        <v>18.382999999999999</v>
      </c>
      <c r="D11" s="1">
        <v>24.1</v>
      </c>
      <c r="E11" s="1">
        <v>19.100999999999999</v>
      </c>
      <c r="F11" s="1">
        <v>22.88</v>
      </c>
      <c r="G11" s="6">
        <v>1</v>
      </c>
      <c r="H11" s="1">
        <v>120</v>
      </c>
      <c r="I11" s="1"/>
      <c r="J11" s="1">
        <v>19.734999999999999</v>
      </c>
      <c r="K11" s="1">
        <f t="shared" si="2"/>
        <v>-0.63400000000000034</v>
      </c>
      <c r="L11" s="1"/>
      <c r="M11" s="1"/>
      <c r="N11" s="1"/>
      <c r="O11" s="1">
        <f t="shared" si="4"/>
        <v>3.8201999999999998</v>
      </c>
      <c r="P11" s="5">
        <f t="shared" si="7"/>
        <v>27</v>
      </c>
      <c r="Q11" s="5"/>
      <c r="R11" s="1"/>
      <c r="S11" s="1">
        <f t="shared" si="5"/>
        <v>13.056908015287156</v>
      </c>
      <c r="T11" s="1">
        <f t="shared" si="6"/>
        <v>5.9892152243338046</v>
      </c>
      <c r="U11" s="1">
        <v>2.4348000000000001</v>
      </c>
      <c r="V11" s="1">
        <v>4.4733999999999998</v>
      </c>
      <c r="W11" s="1">
        <v>4.3959999999999999</v>
      </c>
      <c r="X11" s="1">
        <v>5.0292000000000003</v>
      </c>
      <c r="Y11" s="1">
        <v>5.7154000000000007</v>
      </c>
      <c r="Z11" s="1"/>
      <c r="AA11" s="1">
        <f t="shared" si="3"/>
        <v>27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32</v>
      </c>
      <c r="C12" s="1">
        <v>26.765000000000001</v>
      </c>
      <c r="D12" s="1">
        <v>145.00700000000001</v>
      </c>
      <c r="E12" s="1">
        <v>33.902000000000001</v>
      </c>
      <c r="F12" s="1">
        <v>124.732</v>
      </c>
      <c r="G12" s="6">
        <v>1</v>
      </c>
      <c r="H12" s="1">
        <v>60</v>
      </c>
      <c r="I12" s="1"/>
      <c r="J12" s="1">
        <v>38.564</v>
      </c>
      <c r="K12" s="1">
        <f t="shared" si="2"/>
        <v>-4.661999999999999</v>
      </c>
      <c r="L12" s="1"/>
      <c r="M12" s="1"/>
      <c r="N12" s="1"/>
      <c r="O12" s="1">
        <f t="shared" si="4"/>
        <v>6.7804000000000002</v>
      </c>
      <c r="P12" s="5"/>
      <c r="Q12" s="5"/>
      <c r="R12" s="1"/>
      <c r="S12" s="1">
        <f t="shared" si="5"/>
        <v>18.395964839832459</v>
      </c>
      <c r="T12" s="1">
        <f t="shared" si="6"/>
        <v>18.395964839832459</v>
      </c>
      <c r="U12" s="1">
        <v>10.2758</v>
      </c>
      <c r="V12" s="1">
        <v>17.4208</v>
      </c>
      <c r="W12" s="1">
        <v>10.301</v>
      </c>
      <c r="X12" s="1">
        <v>15.5108</v>
      </c>
      <c r="Y12" s="1">
        <v>14.3284</v>
      </c>
      <c r="Z12" s="1"/>
      <c r="AA12" s="1">
        <f t="shared" si="3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32</v>
      </c>
      <c r="C13" s="1">
        <v>246.84800000000001</v>
      </c>
      <c r="D13" s="1">
        <v>259.791</v>
      </c>
      <c r="E13" s="1">
        <v>255.869</v>
      </c>
      <c r="F13" s="1">
        <v>222.37799999999999</v>
      </c>
      <c r="G13" s="6">
        <v>1</v>
      </c>
      <c r="H13" s="1">
        <v>60</v>
      </c>
      <c r="I13" s="1"/>
      <c r="J13" s="1">
        <v>241.875</v>
      </c>
      <c r="K13" s="1">
        <f t="shared" si="2"/>
        <v>13.994</v>
      </c>
      <c r="L13" s="1"/>
      <c r="M13" s="1"/>
      <c r="N13" s="1"/>
      <c r="O13" s="1">
        <f t="shared" si="4"/>
        <v>51.1738</v>
      </c>
      <c r="P13" s="5">
        <f t="shared" ref="P13:P14" si="8">ROUND(13*O13-F13,0)</f>
        <v>443</v>
      </c>
      <c r="Q13" s="5"/>
      <c r="R13" s="1"/>
      <c r="S13" s="1">
        <f t="shared" si="5"/>
        <v>13.002317592205385</v>
      </c>
      <c r="T13" s="1">
        <f t="shared" si="6"/>
        <v>4.345544008848278</v>
      </c>
      <c r="U13" s="1">
        <v>30.511600000000001</v>
      </c>
      <c r="V13" s="1">
        <v>47.587800000000001</v>
      </c>
      <c r="W13" s="1">
        <v>45.432400000000001</v>
      </c>
      <c r="X13" s="1">
        <v>41.415999999999997</v>
      </c>
      <c r="Y13" s="1">
        <v>40.026000000000003</v>
      </c>
      <c r="Z13" s="1"/>
      <c r="AA13" s="1">
        <f t="shared" si="3"/>
        <v>443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30</v>
      </c>
      <c r="C14" s="1">
        <v>454</v>
      </c>
      <c r="D14" s="1">
        <v>120</v>
      </c>
      <c r="E14" s="1">
        <v>247</v>
      </c>
      <c r="F14" s="1">
        <v>300</v>
      </c>
      <c r="G14" s="6">
        <v>0.25</v>
      </c>
      <c r="H14" s="1">
        <v>120</v>
      </c>
      <c r="I14" s="1"/>
      <c r="J14" s="1">
        <v>243</v>
      </c>
      <c r="K14" s="1">
        <f t="shared" si="2"/>
        <v>4</v>
      </c>
      <c r="L14" s="1"/>
      <c r="M14" s="1"/>
      <c r="N14" s="1"/>
      <c r="O14" s="1">
        <f t="shared" si="4"/>
        <v>49.4</v>
      </c>
      <c r="P14" s="5">
        <f t="shared" si="8"/>
        <v>342</v>
      </c>
      <c r="Q14" s="5"/>
      <c r="R14" s="1"/>
      <c r="S14" s="1">
        <f t="shared" si="5"/>
        <v>12.995951417004049</v>
      </c>
      <c r="T14" s="1">
        <f t="shared" si="6"/>
        <v>6.0728744939271255</v>
      </c>
      <c r="U14" s="1">
        <v>36.4</v>
      </c>
      <c r="V14" s="1">
        <v>32</v>
      </c>
      <c r="W14" s="1">
        <v>54.6</v>
      </c>
      <c r="X14" s="1">
        <v>54.6</v>
      </c>
      <c r="Y14" s="1">
        <v>37.4</v>
      </c>
      <c r="Z14" s="1"/>
      <c r="AA14" s="1">
        <f t="shared" si="3"/>
        <v>85.5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30</v>
      </c>
      <c r="C15" s="1">
        <v>232</v>
      </c>
      <c r="D15" s="1"/>
      <c r="E15" s="1">
        <v>169</v>
      </c>
      <c r="F15" s="1">
        <v>14</v>
      </c>
      <c r="G15" s="6">
        <v>0.15</v>
      </c>
      <c r="H15" s="1">
        <v>60</v>
      </c>
      <c r="I15" s="1"/>
      <c r="J15" s="1">
        <v>169</v>
      </c>
      <c r="K15" s="1">
        <f t="shared" si="2"/>
        <v>0</v>
      </c>
      <c r="L15" s="1"/>
      <c r="M15" s="1"/>
      <c r="N15" s="1"/>
      <c r="O15" s="1">
        <f t="shared" si="4"/>
        <v>33.799999999999997</v>
      </c>
      <c r="P15" s="5">
        <f>ROUND(9*O15-F15,0)</f>
        <v>290</v>
      </c>
      <c r="Q15" s="5"/>
      <c r="R15" s="1"/>
      <c r="S15" s="1">
        <f t="shared" si="5"/>
        <v>8.9940828402366879</v>
      </c>
      <c r="T15" s="1">
        <f t="shared" si="6"/>
        <v>0.41420118343195272</v>
      </c>
      <c r="U15" s="1">
        <v>14.6</v>
      </c>
      <c r="V15" s="1">
        <v>19.600000000000001</v>
      </c>
      <c r="W15" s="1">
        <v>31.2</v>
      </c>
      <c r="X15" s="1">
        <v>21.6</v>
      </c>
      <c r="Y15" s="1">
        <v>13.2</v>
      </c>
      <c r="Z15" s="1"/>
      <c r="AA15" s="1">
        <f t="shared" si="3"/>
        <v>43.5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30</v>
      </c>
      <c r="C16" s="1">
        <v>199</v>
      </c>
      <c r="D16" s="1">
        <v>208</v>
      </c>
      <c r="E16" s="1">
        <v>182</v>
      </c>
      <c r="F16" s="1">
        <v>187</v>
      </c>
      <c r="G16" s="6">
        <v>0.15</v>
      </c>
      <c r="H16" s="1">
        <v>60</v>
      </c>
      <c r="I16" s="1"/>
      <c r="J16" s="1">
        <v>197</v>
      </c>
      <c r="K16" s="1">
        <f t="shared" si="2"/>
        <v>-15</v>
      </c>
      <c r="L16" s="1"/>
      <c r="M16" s="1"/>
      <c r="N16" s="1"/>
      <c r="O16" s="1">
        <f t="shared" si="4"/>
        <v>36.4</v>
      </c>
      <c r="P16" s="5">
        <f t="shared" ref="P16:P17" si="9">ROUND(13*O16-F16,0)</f>
        <v>286</v>
      </c>
      <c r="Q16" s="5"/>
      <c r="R16" s="1"/>
      <c r="S16" s="1">
        <f t="shared" si="5"/>
        <v>12.994505494505495</v>
      </c>
      <c r="T16" s="1">
        <f t="shared" si="6"/>
        <v>5.1373626373626378</v>
      </c>
      <c r="U16" s="1">
        <v>26.8</v>
      </c>
      <c r="V16" s="1">
        <v>32.799999999999997</v>
      </c>
      <c r="W16" s="1">
        <v>34.799999999999997</v>
      </c>
      <c r="X16" s="1">
        <v>32.6</v>
      </c>
      <c r="Y16" s="1">
        <v>28.8</v>
      </c>
      <c r="Z16" s="1"/>
      <c r="AA16" s="1">
        <f t="shared" si="3"/>
        <v>42.9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30</v>
      </c>
      <c r="C17" s="1">
        <v>98</v>
      </c>
      <c r="D17" s="1">
        <v>349</v>
      </c>
      <c r="E17" s="1">
        <v>178</v>
      </c>
      <c r="F17" s="1">
        <v>245</v>
      </c>
      <c r="G17" s="6">
        <v>0.15</v>
      </c>
      <c r="H17" s="1">
        <v>60</v>
      </c>
      <c r="I17" s="1"/>
      <c r="J17" s="1">
        <v>180</v>
      </c>
      <c r="K17" s="1">
        <f t="shared" si="2"/>
        <v>-2</v>
      </c>
      <c r="L17" s="1"/>
      <c r="M17" s="1"/>
      <c r="N17" s="1"/>
      <c r="O17" s="1">
        <f t="shared" si="4"/>
        <v>35.6</v>
      </c>
      <c r="P17" s="5">
        <f t="shared" si="9"/>
        <v>218</v>
      </c>
      <c r="Q17" s="5"/>
      <c r="R17" s="1"/>
      <c r="S17" s="1">
        <f t="shared" si="5"/>
        <v>13.00561797752809</v>
      </c>
      <c r="T17" s="1">
        <f t="shared" si="6"/>
        <v>6.882022471910112</v>
      </c>
      <c r="U17" s="1">
        <v>28.8</v>
      </c>
      <c r="V17" s="1">
        <v>44.4</v>
      </c>
      <c r="W17" s="1">
        <v>35.200000000000003</v>
      </c>
      <c r="X17" s="1">
        <v>38.4</v>
      </c>
      <c r="Y17" s="1">
        <v>42</v>
      </c>
      <c r="Z17" s="1"/>
      <c r="AA17" s="1">
        <f t="shared" si="3"/>
        <v>32.699999999999996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32</v>
      </c>
      <c r="C18" s="1">
        <v>220.38300000000001</v>
      </c>
      <c r="D18" s="1"/>
      <c r="E18" s="1">
        <v>132.28800000000001</v>
      </c>
      <c r="F18" s="1">
        <v>78.028999999999996</v>
      </c>
      <c r="G18" s="6">
        <v>1</v>
      </c>
      <c r="H18" s="1">
        <v>60</v>
      </c>
      <c r="I18" s="1"/>
      <c r="J18" s="1">
        <v>133.17699999999999</v>
      </c>
      <c r="K18" s="1">
        <f t="shared" si="2"/>
        <v>-0.88899999999998158</v>
      </c>
      <c r="L18" s="1"/>
      <c r="M18" s="1"/>
      <c r="N18" s="1"/>
      <c r="O18" s="1">
        <f t="shared" si="4"/>
        <v>26.457600000000003</v>
      </c>
      <c r="P18" s="5">
        <f>ROUND(11*O18-F18,0)</f>
        <v>213</v>
      </c>
      <c r="Q18" s="5"/>
      <c r="R18" s="1"/>
      <c r="S18" s="1">
        <f t="shared" si="5"/>
        <v>10.9998261369134</v>
      </c>
      <c r="T18" s="1">
        <f t="shared" si="6"/>
        <v>2.9492093009192062</v>
      </c>
      <c r="U18" s="1">
        <v>10.188000000000001</v>
      </c>
      <c r="V18" s="1">
        <v>11.039199999999999</v>
      </c>
      <c r="W18" s="1">
        <v>17.329799999999999</v>
      </c>
      <c r="X18" s="1">
        <v>30.290800000000001</v>
      </c>
      <c r="Y18" s="1">
        <v>28.494599999999998</v>
      </c>
      <c r="Z18" s="1"/>
      <c r="AA18" s="1">
        <f t="shared" si="3"/>
        <v>213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32</v>
      </c>
      <c r="C19" s="1">
        <v>106.337</v>
      </c>
      <c r="D19" s="1"/>
      <c r="E19" s="1">
        <v>92.563999999999993</v>
      </c>
      <c r="F19" s="1">
        <v>11.811999999999999</v>
      </c>
      <c r="G19" s="6">
        <v>1</v>
      </c>
      <c r="H19" s="1">
        <v>60</v>
      </c>
      <c r="I19" s="1"/>
      <c r="J19" s="1">
        <v>91.113</v>
      </c>
      <c r="K19" s="1">
        <f t="shared" si="2"/>
        <v>1.4509999999999934</v>
      </c>
      <c r="L19" s="1"/>
      <c r="M19" s="1"/>
      <c r="N19" s="1"/>
      <c r="O19" s="1">
        <f t="shared" si="4"/>
        <v>18.512799999999999</v>
      </c>
      <c r="P19" s="5">
        <f>ROUND(9*O19-F19,0)</f>
        <v>155</v>
      </c>
      <c r="Q19" s="5"/>
      <c r="R19" s="1"/>
      <c r="S19" s="1">
        <f t="shared" si="5"/>
        <v>9.0106304826930561</v>
      </c>
      <c r="T19" s="1">
        <f t="shared" si="6"/>
        <v>0.63804502830474052</v>
      </c>
      <c r="U19" s="1">
        <v>5.1162000000000001</v>
      </c>
      <c r="V19" s="1">
        <v>5.5048000000000004</v>
      </c>
      <c r="W19" s="1">
        <v>3.9352</v>
      </c>
      <c r="X19" s="1">
        <v>0</v>
      </c>
      <c r="Y19" s="1">
        <v>17.368400000000001</v>
      </c>
      <c r="Z19" s="1"/>
      <c r="AA19" s="1">
        <f t="shared" si="3"/>
        <v>155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32</v>
      </c>
      <c r="C20" s="1">
        <v>149.988</v>
      </c>
      <c r="D20" s="1">
        <v>152.005</v>
      </c>
      <c r="E20" s="1">
        <v>160.52000000000001</v>
      </c>
      <c r="F20" s="1">
        <v>110.99299999999999</v>
      </c>
      <c r="G20" s="6">
        <v>1</v>
      </c>
      <c r="H20" s="1">
        <v>45</v>
      </c>
      <c r="I20" s="1"/>
      <c r="J20" s="1">
        <v>159.37899999999999</v>
      </c>
      <c r="K20" s="1">
        <f t="shared" si="2"/>
        <v>1.1410000000000196</v>
      </c>
      <c r="L20" s="1"/>
      <c r="M20" s="1"/>
      <c r="N20" s="1"/>
      <c r="O20" s="1">
        <f t="shared" si="4"/>
        <v>32.103999999999999</v>
      </c>
      <c r="P20" s="5">
        <f>ROUND(12*O20-F20,0)</f>
        <v>274</v>
      </c>
      <c r="Q20" s="5"/>
      <c r="R20" s="1"/>
      <c r="S20" s="1">
        <f t="shared" si="5"/>
        <v>11.992057064540244</v>
      </c>
      <c r="T20" s="1">
        <f t="shared" si="6"/>
        <v>3.4572950411163719</v>
      </c>
      <c r="U20" s="1">
        <v>20.232199999999999</v>
      </c>
      <c r="V20" s="1">
        <v>29.1478</v>
      </c>
      <c r="W20" s="1">
        <v>28.491599999999998</v>
      </c>
      <c r="X20" s="1">
        <v>27.827400000000001</v>
      </c>
      <c r="Y20" s="1">
        <v>20.7988</v>
      </c>
      <c r="Z20" s="1"/>
      <c r="AA20" s="1">
        <f t="shared" si="3"/>
        <v>274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32</v>
      </c>
      <c r="C21" s="1">
        <v>12.315</v>
      </c>
      <c r="D21" s="1">
        <v>201.43600000000001</v>
      </c>
      <c r="E21" s="1">
        <v>26.05</v>
      </c>
      <c r="F21" s="1">
        <v>182.238</v>
      </c>
      <c r="G21" s="6">
        <v>1</v>
      </c>
      <c r="H21" s="1">
        <v>60</v>
      </c>
      <c r="I21" s="1"/>
      <c r="J21" s="1">
        <v>31.314</v>
      </c>
      <c r="K21" s="1">
        <f t="shared" si="2"/>
        <v>-5.2639999999999993</v>
      </c>
      <c r="L21" s="1"/>
      <c r="M21" s="1"/>
      <c r="N21" s="1"/>
      <c r="O21" s="1">
        <f t="shared" si="4"/>
        <v>5.21</v>
      </c>
      <c r="P21" s="5"/>
      <c r="Q21" s="5"/>
      <c r="R21" s="1"/>
      <c r="S21" s="1">
        <f t="shared" si="5"/>
        <v>34.978502879078697</v>
      </c>
      <c r="T21" s="1">
        <f t="shared" si="6"/>
        <v>34.978502879078697</v>
      </c>
      <c r="U21" s="1">
        <v>13.663600000000001</v>
      </c>
      <c r="V21" s="1">
        <v>12.24</v>
      </c>
      <c r="W21" s="1">
        <v>6.8129999999999997</v>
      </c>
      <c r="X21" s="1">
        <v>15.225</v>
      </c>
      <c r="Y21" s="1">
        <v>0.27500000000000002</v>
      </c>
      <c r="Z21" s="1"/>
      <c r="AA21" s="1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490</v>
      </c>
      <c r="D22" s="1">
        <v>96</v>
      </c>
      <c r="E22" s="1">
        <v>248</v>
      </c>
      <c r="F22" s="1">
        <v>304</v>
      </c>
      <c r="G22" s="6">
        <v>0.25</v>
      </c>
      <c r="H22" s="1">
        <v>120</v>
      </c>
      <c r="I22" s="1"/>
      <c r="J22" s="1">
        <v>251</v>
      </c>
      <c r="K22" s="1">
        <f t="shared" si="2"/>
        <v>-3</v>
      </c>
      <c r="L22" s="1"/>
      <c r="M22" s="1"/>
      <c r="N22" s="1"/>
      <c r="O22" s="1">
        <f t="shared" si="4"/>
        <v>49.6</v>
      </c>
      <c r="P22" s="5">
        <f t="shared" ref="P22:P24" si="10">ROUND(13*O22-F22,0)</f>
        <v>341</v>
      </c>
      <c r="Q22" s="5"/>
      <c r="R22" s="1"/>
      <c r="S22" s="1">
        <f t="shared" si="5"/>
        <v>13.004032258064516</v>
      </c>
      <c r="T22" s="1">
        <f t="shared" si="6"/>
        <v>6.129032258064516</v>
      </c>
      <c r="U22" s="1">
        <v>37.200000000000003</v>
      </c>
      <c r="V22" s="1">
        <v>38.200000000000003</v>
      </c>
      <c r="W22" s="1">
        <v>59</v>
      </c>
      <c r="X22" s="1">
        <v>63.4</v>
      </c>
      <c r="Y22" s="1">
        <v>43.6</v>
      </c>
      <c r="Z22" s="1"/>
      <c r="AA22" s="1">
        <f t="shared" si="3"/>
        <v>85.25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32</v>
      </c>
      <c r="C23" s="1">
        <v>240.535</v>
      </c>
      <c r="D23" s="1">
        <v>252.983</v>
      </c>
      <c r="E23" s="1">
        <v>177.47</v>
      </c>
      <c r="F23" s="1">
        <v>276.99200000000002</v>
      </c>
      <c r="G23" s="6">
        <v>1</v>
      </c>
      <c r="H23" s="1">
        <v>45</v>
      </c>
      <c r="I23" s="1"/>
      <c r="J23" s="1">
        <v>171.19800000000001</v>
      </c>
      <c r="K23" s="1">
        <f t="shared" si="2"/>
        <v>6.2719999999999914</v>
      </c>
      <c r="L23" s="1"/>
      <c r="M23" s="1"/>
      <c r="N23" s="1"/>
      <c r="O23" s="1">
        <f t="shared" si="4"/>
        <v>35.494</v>
      </c>
      <c r="P23" s="5">
        <f t="shared" si="10"/>
        <v>184</v>
      </c>
      <c r="Q23" s="5"/>
      <c r="R23" s="1"/>
      <c r="S23" s="1">
        <f t="shared" si="5"/>
        <v>12.987885276384741</v>
      </c>
      <c r="T23" s="1">
        <f t="shared" si="6"/>
        <v>7.8039105200879026</v>
      </c>
      <c r="U23" s="1">
        <v>8.8643999999999998</v>
      </c>
      <c r="V23" s="1">
        <v>38.688600000000001</v>
      </c>
      <c r="W23" s="1">
        <v>32.397000000000013</v>
      </c>
      <c r="X23" s="1">
        <v>27.669599999999999</v>
      </c>
      <c r="Y23" s="1">
        <v>27.841200000000001</v>
      </c>
      <c r="Z23" s="1"/>
      <c r="AA23" s="1">
        <f t="shared" si="3"/>
        <v>184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30</v>
      </c>
      <c r="C24" s="1">
        <v>235</v>
      </c>
      <c r="D24" s="1">
        <v>320</v>
      </c>
      <c r="E24" s="1">
        <v>230</v>
      </c>
      <c r="F24" s="1">
        <v>298</v>
      </c>
      <c r="G24" s="6">
        <v>0.25</v>
      </c>
      <c r="H24" s="1">
        <v>120</v>
      </c>
      <c r="I24" s="1"/>
      <c r="J24" s="1">
        <v>229</v>
      </c>
      <c r="K24" s="1">
        <f t="shared" si="2"/>
        <v>1</v>
      </c>
      <c r="L24" s="1"/>
      <c r="M24" s="1"/>
      <c r="N24" s="1"/>
      <c r="O24" s="1">
        <f t="shared" si="4"/>
        <v>46</v>
      </c>
      <c r="P24" s="5">
        <f t="shared" si="10"/>
        <v>300</v>
      </c>
      <c r="Q24" s="5"/>
      <c r="R24" s="1"/>
      <c r="S24" s="1">
        <f t="shared" si="5"/>
        <v>13</v>
      </c>
      <c r="T24" s="1">
        <f t="shared" si="6"/>
        <v>6.4782608695652177</v>
      </c>
      <c r="U24" s="1">
        <v>36.799999999999997</v>
      </c>
      <c r="V24" s="1">
        <v>47.6</v>
      </c>
      <c r="W24" s="1">
        <v>23.2</v>
      </c>
      <c r="X24" s="1">
        <v>57.6</v>
      </c>
      <c r="Y24" s="1">
        <v>41.6</v>
      </c>
      <c r="Z24" s="1"/>
      <c r="AA24" s="1">
        <f t="shared" si="3"/>
        <v>75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32</v>
      </c>
      <c r="C25" s="1">
        <v>53.283000000000001</v>
      </c>
      <c r="D25" s="1"/>
      <c r="E25" s="1">
        <v>25.169</v>
      </c>
      <c r="F25" s="1">
        <v>24</v>
      </c>
      <c r="G25" s="6">
        <v>1</v>
      </c>
      <c r="H25" s="1">
        <v>120</v>
      </c>
      <c r="I25" s="1"/>
      <c r="J25" s="1">
        <v>26.003</v>
      </c>
      <c r="K25" s="1">
        <f t="shared" si="2"/>
        <v>-0.83399999999999963</v>
      </c>
      <c r="L25" s="1"/>
      <c r="M25" s="1"/>
      <c r="N25" s="1"/>
      <c r="O25" s="1">
        <f t="shared" si="4"/>
        <v>5.0338000000000003</v>
      </c>
      <c r="P25" s="5">
        <f>ROUND(12*O25-F25,0)</f>
        <v>36</v>
      </c>
      <c r="Q25" s="5"/>
      <c r="R25" s="1"/>
      <c r="S25" s="1">
        <f t="shared" si="5"/>
        <v>11.919424689101673</v>
      </c>
      <c r="T25" s="1">
        <f t="shared" si="6"/>
        <v>4.7677698756406688</v>
      </c>
      <c r="U25" s="1">
        <v>1.6616</v>
      </c>
      <c r="V25" s="1">
        <v>2.7984</v>
      </c>
      <c r="W25" s="1">
        <v>2.8553999999999999</v>
      </c>
      <c r="X25" s="1">
        <v>5.5246000000000004</v>
      </c>
      <c r="Y25" s="1">
        <v>4.6595999999999993</v>
      </c>
      <c r="Z25" s="1"/>
      <c r="AA25" s="1">
        <f t="shared" si="3"/>
        <v>36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30</v>
      </c>
      <c r="C26" s="1"/>
      <c r="D26" s="1">
        <v>298</v>
      </c>
      <c r="E26" s="1">
        <v>49</v>
      </c>
      <c r="F26" s="1">
        <v>244</v>
      </c>
      <c r="G26" s="6">
        <v>0.4</v>
      </c>
      <c r="H26" s="1">
        <v>45</v>
      </c>
      <c r="I26" s="1"/>
      <c r="J26" s="1">
        <v>51</v>
      </c>
      <c r="K26" s="1">
        <f t="shared" si="2"/>
        <v>-2</v>
      </c>
      <c r="L26" s="1"/>
      <c r="M26" s="1"/>
      <c r="N26" s="1"/>
      <c r="O26" s="1">
        <f t="shared" si="4"/>
        <v>9.8000000000000007</v>
      </c>
      <c r="P26" s="5"/>
      <c r="Q26" s="5"/>
      <c r="R26" s="1"/>
      <c r="S26" s="1">
        <f t="shared" si="5"/>
        <v>24.897959183673468</v>
      </c>
      <c r="T26" s="1">
        <f t="shared" si="6"/>
        <v>24.897959183673468</v>
      </c>
      <c r="U26" s="1">
        <v>3.2</v>
      </c>
      <c r="V26" s="1">
        <v>38.6</v>
      </c>
      <c r="W26" s="1">
        <v>8.1999999999999993</v>
      </c>
      <c r="X26" s="1">
        <v>14.4</v>
      </c>
      <c r="Y26" s="1">
        <v>15</v>
      </c>
      <c r="Z26" s="1"/>
      <c r="AA26" s="1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32</v>
      </c>
      <c r="C27" s="1">
        <v>160.09899999999999</v>
      </c>
      <c r="D27" s="1">
        <v>322.32499999999999</v>
      </c>
      <c r="E27" s="1">
        <v>196.285</v>
      </c>
      <c r="F27" s="1">
        <v>260.471</v>
      </c>
      <c r="G27" s="6">
        <v>1</v>
      </c>
      <c r="H27" s="1">
        <v>60</v>
      </c>
      <c r="I27" s="1"/>
      <c r="J27" s="1">
        <v>190.19499999999999</v>
      </c>
      <c r="K27" s="1">
        <f t="shared" si="2"/>
        <v>6.0900000000000034</v>
      </c>
      <c r="L27" s="1"/>
      <c r="M27" s="1"/>
      <c r="N27" s="1"/>
      <c r="O27" s="1">
        <f t="shared" si="4"/>
        <v>39.256999999999998</v>
      </c>
      <c r="P27" s="5">
        <f>ROUND(13*O27-F27,0)</f>
        <v>250</v>
      </c>
      <c r="Q27" s="5"/>
      <c r="R27" s="1"/>
      <c r="S27" s="1">
        <f t="shared" si="5"/>
        <v>13.003311511322822</v>
      </c>
      <c r="T27" s="1">
        <f t="shared" si="6"/>
        <v>6.635020505897038</v>
      </c>
      <c r="U27" s="1">
        <v>29.9724</v>
      </c>
      <c r="V27" s="1">
        <v>35.6524</v>
      </c>
      <c r="W27" s="1">
        <v>34.454000000000001</v>
      </c>
      <c r="X27" s="1">
        <v>37.232799999999997</v>
      </c>
      <c r="Y27" s="1">
        <v>29.678599999999999</v>
      </c>
      <c r="Z27" s="1"/>
      <c r="AA27" s="1">
        <f t="shared" si="3"/>
        <v>250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32</v>
      </c>
      <c r="C28" s="1">
        <v>101.569</v>
      </c>
      <c r="D28" s="1">
        <v>101.773</v>
      </c>
      <c r="E28" s="15">
        <f>11.91+E71</f>
        <v>17.362000000000002</v>
      </c>
      <c r="F28" s="15">
        <f>173.554+F71</f>
        <v>183.142</v>
      </c>
      <c r="G28" s="6">
        <v>1</v>
      </c>
      <c r="H28" s="1">
        <v>60</v>
      </c>
      <c r="I28" s="1"/>
      <c r="J28" s="1">
        <v>9.3239999999999998</v>
      </c>
      <c r="K28" s="1">
        <f t="shared" si="2"/>
        <v>8.038000000000002</v>
      </c>
      <c r="L28" s="1"/>
      <c r="M28" s="1"/>
      <c r="N28" s="1"/>
      <c r="O28" s="1">
        <f t="shared" si="4"/>
        <v>3.4724000000000004</v>
      </c>
      <c r="P28" s="5"/>
      <c r="Q28" s="5"/>
      <c r="R28" s="1"/>
      <c r="S28" s="1">
        <f t="shared" si="5"/>
        <v>52.742195599585294</v>
      </c>
      <c r="T28" s="1">
        <f t="shared" si="6"/>
        <v>52.742195599585294</v>
      </c>
      <c r="U28" s="1">
        <v>2.7183999999999999</v>
      </c>
      <c r="V28" s="1">
        <v>-3.2238000000000002</v>
      </c>
      <c r="W28" s="1">
        <v>47.440800000000003</v>
      </c>
      <c r="X28" s="1">
        <v>10.290800000000001</v>
      </c>
      <c r="Y28" s="1">
        <v>5.1534000000000004</v>
      </c>
      <c r="Z28" s="16" t="s">
        <v>33</v>
      </c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32</v>
      </c>
      <c r="C29" s="1">
        <v>57.726999999999997</v>
      </c>
      <c r="D29" s="1"/>
      <c r="E29" s="1">
        <v>20.215</v>
      </c>
      <c r="F29" s="1">
        <v>35.536999999999999</v>
      </c>
      <c r="G29" s="6">
        <v>1</v>
      </c>
      <c r="H29" s="1">
        <v>60</v>
      </c>
      <c r="I29" s="1"/>
      <c r="J29" s="1">
        <v>22.17</v>
      </c>
      <c r="K29" s="1">
        <f t="shared" si="2"/>
        <v>-1.9550000000000018</v>
      </c>
      <c r="L29" s="1"/>
      <c r="M29" s="1"/>
      <c r="N29" s="1"/>
      <c r="O29" s="1">
        <f t="shared" si="4"/>
        <v>4.0430000000000001</v>
      </c>
      <c r="P29" s="5">
        <f>ROUND(13*O29-F29,0)</f>
        <v>17</v>
      </c>
      <c r="Q29" s="5"/>
      <c r="R29" s="1"/>
      <c r="S29" s="1">
        <f t="shared" si="5"/>
        <v>12.994558496166212</v>
      </c>
      <c r="T29" s="1">
        <f t="shared" si="6"/>
        <v>8.7897600791491453</v>
      </c>
      <c r="U29" s="1">
        <v>0.81199999999999994</v>
      </c>
      <c r="V29" s="1">
        <v>1.6220000000000001</v>
      </c>
      <c r="W29" s="1">
        <v>7.1400000000000006</v>
      </c>
      <c r="X29" s="1">
        <v>6.6501999999999999</v>
      </c>
      <c r="Y29" s="1">
        <v>1.202</v>
      </c>
      <c r="Z29" s="1"/>
      <c r="AA29" s="1">
        <f t="shared" si="3"/>
        <v>17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2" t="s">
        <v>56</v>
      </c>
      <c r="B30" s="12" t="s">
        <v>30</v>
      </c>
      <c r="C30" s="12">
        <v>795</v>
      </c>
      <c r="D30" s="12"/>
      <c r="E30" s="12">
        <v>430</v>
      </c>
      <c r="F30" s="12">
        <v>248</v>
      </c>
      <c r="G30" s="13">
        <v>0</v>
      </c>
      <c r="H30" s="12">
        <v>45</v>
      </c>
      <c r="I30" s="12"/>
      <c r="J30" s="12">
        <v>441</v>
      </c>
      <c r="K30" s="12">
        <f t="shared" si="2"/>
        <v>-11</v>
      </c>
      <c r="L30" s="12"/>
      <c r="M30" s="12"/>
      <c r="N30" s="12"/>
      <c r="O30" s="12">
        <f t="shared" si="4"/>
        <v>86</v>
      </c>
      <c r="P30" s="14"/>
      <c r="Q30" s="14"/>
      <c r="R30" s="12"/>
      <c r="S30" s="12">
        <f t="shared" si="5"/>
        <v>2.8837209302325579</v>
      </c>
      <c r="T30" s="12">
        <f t="shared" si="6"/>
        <v>2.8837209302325579</v>
      </c>
      <c r="U30" s="12">
        <v>75.2</v>
      </c>
      <c r="V30" s="12">
        <v>40.6</v>
      </c>
      <c r="W30" s="12">
        <v>85.2</v>
      </c>
      <c r="X30" s="12">
        <v>73</v>
      </c>
      <c r="Y30" s="12">
        <v>47.6</v>
      </c>
      <c r="Z30" s="12" t="s">
        <v>57</v>
      </c>
      <c r="AA30" s="12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58</v>
      </c>
      <c r="B31" s="12" t="s">
        <v>32</v>
      </c>
      <c r="C31" s="12">
        <v>28.97</v>
      </c>
      <c r="D31" s="12">
        <v>160.624</v>
      </c>
      <c r="E31" s="12">
        <v>93.766999999999996</v>
      </c>
      <c r="F31" s="12">
        <v>67.849999999999994</v>
      </c>
      <c r="G31" s="13">
        <v>0</v>
      </c>
      <c r="H31" s="12">
        <v>45</v>
      </c>
      <c r="I31" s="12"/>
      <c r="J31" s="12">
        <v>91.738</v>
      </c>
      <c r="K31" s="12">
        <f t="shared" si="2"/>
        <v>2.0289999999999964</v>
      </c>
      <c r="L31" s="12"/>
      <c r="M31" s="12"/>
      <c r="N31" s="12"/>
      <c r="O31" s="12">
        <f t="shared" si="4"/>
        <v>18.753399999999999</v>
      </c>
      <c r="P31" s="14"/>
      <c r="Q31" s="14"/>
      <c r="R31" s="12"/>
      <c r="S31" s="12">
        <f t="shared" si="5"/>
        <v>3.6180106007443982</v>
      </c>
      <c r="T31" s="12">
        <f t="shared" si="6"/>
        <v>3.6180106007443982</v>
      </c>
      <c r="U31" s="12">
        <v>44.965400000000002</v>
      </c>
      <c r="V31" s="12">
        <v>29.1556</v>
      </c>
      <c r="W31" s="12">
        <v>19.807600000000001</v>
      </c>
      <c r="X31" s="12">
        <v>41.353400000000001</v>
      </c>
      <c r="Y31" s="12">
        <v>19.570399999999999</v>
      </c>
      <c r="Z31" s="12" t="s">
        <v>57</v>
      </c>
      <c r="AA31" s="12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32</v>
      </c>
      <c r="C32" s="1">
        <v>135.49700000000001</v>
      </c>
      <c r="D32" s="1">
        <v>303.49</v>
      </c>
      <c r="E32" s="15">
        <f>94.621+E74</f>
        <v>96.789000000000001</v>
      </c>
      <c r="F32" s="15">
        <f>312.86+F74</f>
        <v>318.596</v>
      </c>
      <c r="G32" s="6">
        <v>1</v>
      </c>
      <c r="H32" s="1">
        <v>45</v>
      </c>
      <c r="I32" s="1"/>
      <c r="J32" s="1">
        <v>90.695999999999998</v>
      </c>
      <c r="K32" s="1">
        <f t="shared" si="2"/>
        <v>6.0930000000000035</v>
      </c>
      <c r="L32" s="1"/>
      <c r="M32" s="1"/>
      <c r="N32" s="1"/>
      <c r="O32" s="1">
        <f t="shared" si="4"/>
        <v>19.357800000000001</v>
      </c>
      <c r="P32" s="5"/>
      <c r="Q32" s="5"/>
      <c r="R32" s="1"/>
      <c r="S32" s="1">
        <f t="shared" si="5"/>
        <v>16.458275217225097</v>
      </c>
      <c r="T32" s="1">
        <f t="shared" si="6"/>
        <v>16.458275217225097</v>
      </c>
      <c r="U32" s="1">
        <v>28.138999999999999</v>
      </c>
      <c r="V32" s="1">
        <v>15.0284</v>
      </c>
      <c r="W32" s="1">
        <v>25.415199999999999</v>
      </c>
      <c r="X32" s="1">
        <v>26.555399999999999</v>
      </c>
      <c r="Y32" s="1">
        <v>17.1264</v>
      </c>
      <c r="Z32" s="16" t="s">
        <v>33</v>
      </c>
      <c r="AA32" s="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32</v>
      </c>
      <c r="C33" s="1">
        <v>352.666</v>
      </c>
      <c r="D33" s="1">
        <v>234.83600000000001</v>
      </c>
      <c r="E33" s="1">
        <v>307.85399999999998</v>
      </c>
      <c r="F33" s="1">
        <v>193.244</v>
      </c>
      <c r="G33" s="6">
        <v>1</v>
      </c>
      <c r="H33" s="1">
        <v>45</v>
      </c>
      <c r="I33" s="1"/>
      <c r="J33" s="1">
        <v>294.96699999999998</v>
      </c>
      <c r="K33" s="1">
        <f t="shared" si="2"/>
        <v>12.887</v>
      </c>
      <c r="L33" s="1"/>
      <c r="M33" s="1"/>
      <c r="N33" s="1"/>
      <c r="O33" s="1">
        <f t="shared" si="4"/>
        <v>61.570799999999998</v>
      </c>
      <c r="P33" s="5">
        <f>ROUND(12*O33-F33,0)</f>
        <v>546</v>
      </c>
      <c r="Q33" s="5"/>
      <c r="R33" s="1"/>
      <c r="S33" s="1">
        <f t="shared" si="5"/>
        <v>12.006405633839417</v>
      </c>
      <c r="T33" s="1">
        <f t="shared" si="6"/>
        <v>3.1385656837331983</v>
      </c>
      <c r="U33" s="1">
        <v>33.614999999999988</v>
      </c>
      <c r="V33" s="1">
        <v>37.692799999999998</v>
      </c>
      <c r="W33" s="1">
        <v>47.175199999999997</v>
      </c>
      <c r="X33" s="1">
        <v>37.218800000000002</v>
      </c>
      <c r="Y33" s="1">
        <v>23.937799999999999</v>
      </c>
      <c r="Z33" s="1"/>
      <c r="AA33" s="1">
        <f t="shared" si="3"/>
        <v>546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30</v>
      </c>
      <c r="C34" s="1">
        <v>129</v>
      </c>
      <c r="D34" s="1">
        <v>280</v>
      </c>
      <c r="E34" s="1">
        <v>111</v>
      </c>
      <c r="F34" s="1">
        <v>263</v>
      </c>
      <c r="G34" s="6">
        <v>0.36</v>
      </c>
      <c r="H34" s="1">
        <v>45</v>
      </c>
      <c r="I34" s="1"/>
      <c r="J34" s="1">
        <v>122</v>
      </c>
      <c r="K34" s="1">
        <f t="shared" si="2"/>
        <v>-11</v>
      </c>
      <c r="L34" s="1"/>
      <c r="M34" s="1"/>
      <c r="N34" s="1"/>
      <c r="O34" s="1">
        <f t="shared" si="4"/>
        <v>22.2</v>
      </c>
      <c r="P34" s="5">
        <f>ROUND(13*O34-F34,0)</f>
        <v>26</v>
      </c>
      <c r="Q34" s="5"/>
      <c r="R34" s="1"/>
      <c r="S34" s="1">
        <f t="shared" si="5"/>
        <v>13.018018018018019</v>
      </c>
      <c r="T34" s="1">
        <f t="shared" si="6"/>
        <v>11.846846846846848</v>
      </c>
      <c r="U34" s="1">
        <v>28.8</v>
      </c>
      <c r="V34" s="1">
        <v>19</v>
      </c>
      <c r="W34" s="1">
        <v>18</v>
      </c>
      <c r="X34" s="1">
        <v>38</v>
      </c>
      <c r="Y34" s="1">
        <v>3.8</v>
      </c>
      <c r="Z34" s="1"/>
      <c r="AA34" s="1">
        <f t="shared" si="3"/>
        <v>9.36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62</v>
      </c>
      <c r="B35" s="12" t="s">
        <v>32</v>
      </c>
      <c r="C35" s="12">
        <v>220.328</v>
      </c>
      <c r="D35" s="12">
        <v>16.283000000000001</v>
      </c>
      <c r="E35" s="12">
        <v>123.09699999999999</v>
      </c>
      <c r="F35" s="12">
        <v>89.691000000000003</v>
      </c>
      <c r="G35" s="13">
        <v>0</v>
      </c>
      <c r="H35" s="12">
        <v>60</v>
      </c>
      <c r="I35" s="12"/>
      <c r="J35" s="12">
        <v>111.474</v>
      </c>
      <c r="K35" s="12">
        <f t="shared" si="2"/>
        <v>11.62299999999999</v>
      </c>
      <c r="L35" s="12"/>
      <c r="M35" s="12"/>
      <c r="N35" s="12"/>
      <c r="O35" s="12">
        <f t="shared" si="4"/>
        <v>24.619399999999999</v>
      </c>
      <c r="P35" s="14"/>
      <c r="Q35" s="14"/>
      <c r="R35" s="12"/>
      <c r="S35" s="12">
        <f t="shared" si="5"/>
        <v>3.6431025938893722</v>
      </c>
      <c r="T35" s="12">
        <f t="shared" si="6"/>
        <v>3.6431025938893722</v>
      </c>
      <c r="U35" s="12">
        <v>19.519600000000001</v>
      </c>
      <c r="V35" s="12">
        <v>23.392800000000001</v>
      </c>
      <c r="W35" s="12">
        <v>30.547799999999999</v>
      </c>
      <c r="X35" s="12">
        <v>33.305399999999999</v>
      </c>
      <c r="Y35" s="12">
        <v>23.667000000000002</v>
      </c>
      <c r="Z35" s="12" t="s">
        <v>57</v>
      </c>
      <c r="AA35" s="12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30</v>
      </c>
      <c r="C36" s="1">
        <v>24</v>
      </c>
      <c r="D36" s="1">
        <v>56</v>
      </c>
      <c r="E36" s="1">
        <v>-8</v>
      </c>
      <c r="F36" s="1">
        <v>73</v>
      </c>
      <c r="G36" s="6">
        <v>0.4</v>
      </c>
      <c r="H36" s="1" t="e">
        <v>#N/A</v>
      </c>
      <c r="I36" s="1"/>
      <c r="J36" s="1">
        <v>17</v>
      </c>
      <c r="K36" s="1">
        <f t="shared" si="2"/>
        <v>-25</v>
      </c>
      <c r="L36" s="1"/>
      <c r="M36" s="1"/>
      <c r="N36" s="1"/>
      <c r="O36" s="1">
        <f t="shared" si="4"/>
        <v>-1.6</v>
      </c>
      <c r="P36" s="5"/>
      <c r="Q36" s="5"/>
      <c r="R36" s="1"/>
      <c r="S36" s="1">
        <f t="shared" si="5"/>
        <v>-45.625</v>
      </c>
      <c r="T36" s="1">
        <f t="shared" si="6"/>
        <v>-45.625</v>
      </c>
      <c r="U36" s="1">
        <v>4.4000000000000004</v>
      </c>
      <c r="V36" s="1">
        <v>18.8</v>
      </c>
      <c r="W36" s="1">
        <v>6.8</v>
      </c>
      <c r="X36" s="1">
        <v>10.4</v>
      </c>
      <c r="Y36" s="1">
        <v>12.6</v>
      </c>
      <c r="Z36" s="16" t="s">
        <v>33</v>
      </c>
      <c r="AA36" s="1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32</v>
      </c>
      <c r="C37" s="1">
        <v>136.905</v>
      </c>
      <c r="D37" s="1"/>
      <c r="E37" s="1">
        <v>112.914</v>
      </c>
      <c r="F37" s="1">
        <v>7.88</v>
      </c>
      <c r="G37" s="6">
        <v>1</v>
      </c>
      <c r="H37" s="1">
        <v>60</v>
      </c>
      <c r="I37" s="1"/>
      <c r="J37" s="1">
        <v>108.622</v>
      </c>
      <c r="K37" s="1">
        <f t="shared" si="2"/>
        <v>4.2920000000000016</v>
      </c>
      <c r="L37" s="1"/>
      <c r="M37" s="1"/>
      <c r="N37" s="1"/>
      <c r="O37" s="1">
        <f t="shared" si="4"/>
        <v>22.582799999999999</v>
      </c>
      <c r="P37" s="5">
        <f>ROUND(9*O37-F37,0)</f>
        <v>195</v>
      </c>
      <c r="Q37" s="5"/>
      <c r="R37" s="1"/>
      <c r="S37" s="1">
        <f t="shared" si="5"/>
        <v>8.9838284003755078</v>
      </c>
      <c r="T37" s="1">
        <f t="shared" si="6"/>
        <v>0.34893812990417489</v>
      </c>
      <c r="U37" s="1">
        <v>8.0495999999999999</v>
      </c>
      <c r="V37" s="1">
        <v>21.4786</v>
      </c>
      <c r="W37" s="1">
        <v>20.8674</v>
      </c>
      <c r="X37" s="1">
        <v>18.113800000000001</v>
      </c>
      <c r="Y37" s="1">
        <v>14.6256</v>
      </c>
      <c r="Z37" s="1"/>
      <c r="AA37" s="1">
        <f t="shared" si="3"/>
        <v>195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30</v>
      </c>
      <c r="C38" s="1">
        <v>69</v>
      </c>
      <c r="D38" s="1"/>
      <c r="E38" s="1">
        <v>53</v>
      </c>
      <c r="F38" s="1">
        <v>14</v>
      </c>
      <c r="G38" s="6">
        <v>0.09</v>
      </c>
      <c r="H38" s="1">
        <v>45</v>
      </c>
      <c r="I38" s="1"/>
      <c r="J38" s="1">
        <v>55</v>
      </c>
      <c r="K38" s="1">
        <f t="shared" ref="K38:K69" si="11">E38-J38</f>
        <v>-2</v>
      </c>
      <c r="L38" s="1"/>
      <c r="M38" s="1"/>
      <c r="N38" s="1"/>
      <c r="O38" s="1">
        <f t="shared" si="4"/>
        <v>10.6</v>
      </c>
      <c r="P38" s="5">
        <f>ROUND(10*O38-F38,0)</f>
        <v>92</v>
      </c>
      <c r="Q38" s="5"/>
      <c r="R38" s="1"/>
      <c r="S38" s="1">
        <f t="shared" si="5"/>
        <v>10</v>
      </c>
      <c r="T38" s="1">
        <f t="shared" si="6"/>
        <v>1.3207547169811322</v>
      </c>
      <c r="U38" s="1">
        <v>1.8</v>
      </c>
      <c r="V38" s="1">
        <v>2.2000000000000002</v>
      </c>
      <c r="W38" s="1">
        <v>9</v>
      </c>
      <c r="X38" s="1">
        <v>12.8</v>
      </c>
      <c r="Y38" s="1">
        <v>7</v>
      </c>
      <c r="Z38" s="1"/>
      <c r="AA38" s="1">
        <f t="shared" ref="AA38:AA74" si="12">P38*G38</f>
        <v>8.2799999999999994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66</v>
      </c>
      <c r="B39" s="12" t="s">
        <v>30</v>
      </c>
      <c r="C39" s="12">
        <v>5</v>
      </c>
      <c r="D39" s="12">
        <v>551</v>
      </c>
      <c r="E39" s="12">
        <v>84</v>
      </c>
      <c r="F39" s="12">
        <v>468</v>
      </c>
      <c r="G39" s="13">
        <v>0</v>
      </c>
      <c r="H39" s="12">
        <v>45</v>
      </c>
      <c r="I39" s="12"/>
      <c r="J39" s="12">
        <v>91</v>
      </c>
      <c r="K39" s="12">
        <f t="shared" si="11"/>
        <v>-7</v>
      </c>
      <c r="L39" s="12"/>
      <c r="M39" s="12"/>
      <c r="N39" s="12"/>
      <c r="O39" s="12">
        <f t="shared" si="4"/>
        <v>16.8</v>
      </c>
      <c r="P39" s="14"/>
      <c r="Q39" s="14"/>
      <c r="R39" s="12"/>
      <c r="S39" s="12">
        <f t="shared" si="5"/>
        <v>27.857142857142858</v>
      </c>
      <c r="T39" s="12">
        <f t="shared" si="6"/>
        <v>27.857142857142858</v>
      </c>
      <c r="U39" s="12">
        <v>29</v>
      </c>
      <c r="V39" s="12">
        <v>69.599999999999994</v>
      </c>
      <c r="W39" s="12">
        <v>21.4</v>
      </c>
      <c r="X39" s="12">
        <v>46.4</v>
      </c>
      <c r="Y39" s="12">
        <v>44.2</v>
      </c>
      <c r="Z39" s="12" t="s">
        <v>57</v>
      </c>
      <c r="AA39" s="12">
        <f t="shared" si="12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30</v>
      </c>
      <c r="C40" s="1">
        <v>-35</v>
      </c>
      <c r="D40" s="1">
        <v>497</v>
      </c>
      <c r="E40" s="1">
        <v>75</v>
      </c>
      <c r="F40" s="1">
        <v>384</v>
      </c>
      <c r="G40" s="6">
        <v>0.3</v>
      </c>
      <c r="H40" s="1">
        <v>45</v>
      </c>
      <c r="I40" s="1"/>
      <c r="J40" s="1">
        <v>103</v>
      </c>
      <c r="K40" s="1">
        <f t="shared" si="11"/>
        <v>-28</v>
      </c>
      <c r="L40" s="1"/>
      <c r="M40" s="1"/>
      <c r="N40" s="1"/>
      <c r="O40" s="1">
        <f t="shared" si="4"/>
        <v>15</v>
      </c>
      <c r="P40" s="5"/>
      <c r="Q40" s="5"/>
      <c r="R40" s="1"/>
      <c r="S40" s="1">
        <f t="shared" si="5"/>
        <v>25.6</v>
      </c>
      <c r="T40" s="1">
        <f t="shared" si="6"/>
        <v>25.6</v>
      </c>
      <c r="U40" s="1">
        <v>23.2</v>
      </c>
      <c r="V40" s="1">
        <v>55.6</v>
      </c>
      <c r="W40" s="1">
        <v>19.8</v>
      </c>
      <c r="X40" s="1">
        <v>32.200000000000003</v>
      </c>
      <c r="Y40" s="1">
        <v>44.4</v>
      </c>
      <c r="Z40" s="1"/>
      <c r="AA40" s="1">
        <f t="shared" si="12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30</v>
      </c>
      <c r="C41" s="1">
        <v>290</v>
      </c>
      <c r="D41" s="1">
        <v>348</v>
      </c>
      <c r="E41" s="1">
        <v>261</v>
      </c>
      <c r="F41" s="1">
        <v>325</v>
      </c>
      <c r="G41" s="6">
        <v>0.27</v>
      </c>
      <c r="H41" s="1">
        <v>45</v>
      </c>
      <c r="I41" s="1"/>
      <c r="J41" s="1">
        <v>279</v>
      </c>
      <c r="K41" s="1">
        <f t="shared" si="11"/>
        <v>-18</v>
      </c>
      <c r="L41" s="1"/>
      <c r="M41" s="1"/>
      <c r="N41" s="1"/>
      <c r="O41" s="1">
        <f t="shared" si="4"/>
        <v>52.2</v>
      </c>
      <c r="P41" s="5">
        <f t="shared" ref="P41:P42" si="13">ROUND(13*O41-F41,0)</f>
        <v>354</v>
      </c>
      <c r="Q41" s="5"/>
      <c r="R41" s="1"/>
      <c r="S41" s="1">
        <f t="shared" si="5"/>
        <v>13.007662835249041</v>
      </c>
      <c r="T41" s="1">
        <f t="shared" si="6"/>
        <v>6.226053639846743</v>
      </c>
      <c r="U41" s="1">
        <v>46</v>
      </c>
      <c r="V41" s="1">
        <v>30</v>
      </c>
      <c r="W41" s="1">
        <v>49.4</v>
      </c>
      <c r="X41" s="1">
        <v>45</v>
      </c>
      <c r="Y41" s="1">
        <v>32</v>
      </c>
      <c r="Z41" s="1"/>
      <c r="AA41" s="1">
        <f t="shared" si="12"/>
        <v>95.580000000000013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32</v>
      </c>
      <c r="C42" s="1">
        <v>113.249</v>
      </c>
      <c r="D42" s="1">
        <v>47.348999999999997</v>
      </c>
      <c r="E42" s="1">
        <v>83.061999999999998</v>
      </c>
      <c r="F42" s="1">
        <v>67.772000000000006</v>
      </c>
      <c r="G42" s="6">
        <v>1</v>
      </c>
      <c r="H42" s="1">
        <v>45</v>
      </c>
      <c r="I42" s="1"/>
      <c r="J42" s="1">
        <v>79.67</v>
      </c>
      <c r="K42" s="1">
        <f t="shared" si="11"/>
        <v>3.3919999999999959</v>
      </c>
      <c r="L42" s="1"/>
      <c r="M42" s="1"/>
      <c r="N42" s="1"/>
      <c r="O42" s="1">
        <f t="shared" si="4"/>
        <v>16.612400000000001</v>
      </c>
      <c r="P42" s="5">
        <f t="shared" si="13"/>
        <v>148</v>
      </c>
      <c r="Q42" s="5"/>
      <c r="R42" s="1"/>
      <c r="S42" s="1">
        <f t="shared" si="5"/>
        <v>12.988610917146227</v>
      </c>
      <c r="T42" s="1">
        <f t="shared" si="6"/>
        <v>4.0796031879800632</v>
      </c>
      <c r="U42" s="1">
        <v>3.8740000000000001</v>
      </c>
      <c r="V42" s="1">
        <v>13.023199999999999</v>
      </c>
      <c r="W42" s="1">
        <v>23.664400000000001</v>
      </c>
      <c r="X42" s="1">
        <v>6.7538</v>
      </c>
      <c r="Y42" s="1">
        <v>3.778799999999999</v>
      </c>
      <c r="Z42" s="1"/>
      <c r="AA42" s="1">
        <f t="shared" si="12"/>
        <v>148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32</v>
      </c>
      <c r="C43" s="1">
        <v>20.303000000000001</v>
      </c>
      <c r="D43" s="1">
        <v>227.09899999999999</v>
      </c>
      <c r="E43" s="1">
        <v>25.552</v>
      </c>
      <c r="F43" s="1">
        <v>211.81100000000001</v>
      </c>
      <c r="G43" s="6">
        <v>1</v>
      </c>
      <c r="H43" s="1">
        <v>45</v>
      </c>
      <c r="I43" s="1"/>
      <c r="J43" s="1">
        <v>28.013999999999999</v>
      </c>
      <c r="K43" s="1">
        <f t="shared" si="11"/>
        <v>-2.4619999999999997</v>
      </c>
      <c r="L43" s="1"/>
      <c r="M43" s="1"/>
      <c r="N43" s="1"/>
      <c r="O43" s="1">
        <f t="shared" si="4"/>
        <v>5.1104000000000003</v>
      </c>
      <c r="P43" s="5"/>
      <c r="Q43" s="5"/>
      <c r="R43" s="1"/>
      <c r="S43" s="1">
        <f t="shared" si="5"/>
        <v>41.447049154664995</v>
      </c>
      <c r="T43" s="1">
        <f t="shared" si="6"/>
        <v>41.447049154664995</v>
      </c>
      <c r="U43" s="1">
        <v>18.0426</v>
      </c>
      <c r="V43" s="1">
        <v>9.8558000000000003</v>
      </c>
      <c r="W43" s="1">
        <v>9.1209999999999987</v>
      </c>
      <c r="X43" s="1">
        <v>16.1874</v>
      </c>
      <c r="Y43" s="1">
        <v>9.0132000000000012</v>
      </c>
      <c r="Z43" s="1"/>
      <c r="AA43" s="1">
        <f t="shared" si="12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30</v>
      </c>
      <c r="C44" s="1">
        <v>786</v>
      </c>
      <c r="D44" s="1">
        <v>240</v>
      </c>
      <c r="E44" s="1">
        <v>405</v>
      </c>
      <c r="F44" s="1">
        <v>552</v>
      </c>
      <c r="G44" s="6">
        <v>0.4</v>
      </c>
      <c r="H44" s="1">
        <v>60</v>
      </c>
      <c r="I44" s="1"/>
      <c r="J44" s="1">
        <v>416</v>
      </c>
      <c r="K44" s="1">
        <f t="shared" si="11"/>
        <v>-11</v>
      </c>
      <c r="L44" s="1"/>
      <c r="M44" s="1"/>
      <c r="N44" s="1"/>
      <c r="O44" s="1">
        <f t="shared" si="4"/>
        <v>81</v>
      </c>
      <c r="P44" s="5">
        <f t="shared" ref="P44:P46" si="14">ROUND(13*O44-F44,0)</f>
        <v>501</v>
      </c>
      <c r="Q44" s="5"/>
      <c r="R44" s="1"/>
      <c r="S44" s="1">
        <f t="shared" si="5"/>
        <v>13</v>
      </c>
      <c r="T44" s="1">
        <f t="shared" si="6"/>
        <v>6.8148148148148149</v>
      </c>
      <c r="U44" s="1">
        <v>63.8</v>
      </c>
      <c r="V44" s="1">
        <v>57.6</v>
      </c>
      <c r="W44" s="1">
        <v>93.2</v>
      </c>
      <c r="X44" s="1">
        <v>81.599999999999994</v>
      </c>
      <c r="Y44" s="1">
        <v>60.4</v>
      </c>
      <c r="Z44" s="1"/>
      <c r="AA44" s="1">
        <f t="shared" si="12"/>
        <v>200.4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30</v>
      </c>
      <c r="C45" s="1">
        <v>563</v>
      </c>
      <c r="D45" s="1">
        <v>368</v>
      </c>
      <c r="E45" s="1">
        <v>345</v>
      </c>
      <c r="F45" s="1">
        <v>525</v>
      </c>
      <c r="G45" s="6">
        <v>0.4</v>
      </c>
      <c r="H45" s="1">
        <v>60</v>
      </c>
      <c r="I45" s="1"/>
      <c r="J45" s="1">
        <v>347</v>
      </c>
      <c r="K45" s="1">
        <f t="shared" si="11"/>
        <v>-2</v>
      </c>
      <c r="L45" s="1"/>
      <c r="M45" s="1"/>
      <c r="N45" s="1"/>
      <c r="O45" s="1">
        <f t="shared" si="4"/>
        <v>69</v>
      </c>
      <c r="P45" s="5">
        <f t="shared" si="14"/>
        <v>372</v>
      </c>
      <c r="Q45" s="5"/>
      <c r="R45" s="1"/>
      <c r="S45" s="1">
        <f t="shared" si="5"/>
        <v>13</v>
      </c>
      <c r="T45" s="1">
        <f t="shared" si="6"/>
        <v>7.6086956521739131</v>
      </c>
      <c r="U45" s="1">
        <v>58</v>
      </c>
      <c r="V45" s="1">
        <v>44</v>
      </c>
      <c r="W45" s="1">
        <v>71</v>
      </c>
      <c r="X45" s="1">
        <v>82</v>
      </c>
      <c r="Y45" s="1">
        <v>47.6</v>
      </c>
      <c r="Z45" s="1"/>
      <c r="AA45" s="1">
        <f t="shared" si="12"/>
        <v>148.80000000000001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30</v>
      </c>
      <c r="C46" s="1">
        <v>337</v>
      </c>
      <c r="D46" s="1">
        <v>736</v>
      </c>
      <c r="E46" s="1">
        <v>370</v>
      </c>
      <c r="F46" s="1">
        <v>636</v>
      </c>
      <c r="G46" s="6">
        <v>0.4</v>
      </c>
      <c r="H46" s="1">
        <v>60</v>
      </c>
      <c r="I46" s="1"/>
      <c r="J46" s="1">
        <v>383</v>
      </c>
      <c r="K46" s="1">
        <f t="shared" si="11"/>
        <v>-13</v>
      </c>
      <c r="L46" s="1"/>
      <c r="M46" s="1"/>
      <c r="N46" s="1"/>
      <c r="O46" s="1">
        <f t="shared" si="4"/>
        <v>74</v>
      </c>
      <c r="P46" s="5">
        <f t="shared" si="14"/>
        <v>326</v>
      </c>
      <c r="Q46" s="5"/>
      <c r="R46" s="1"/>
      <c r="S46" s="1">
        <f t="shared" si="5"/>
        <v>13</v>
      </c>
      <c r="T46" s="1">
        <f t="shared" si="6"/>
        <v>8.5945945945945947</v>
      </c>
      <c r="U46" s="1">
        <v>67.2</v>
      </c>
      <c r="V46" s="1">
        <v>56.2</v>
      </c>
      <c r="W46" s="1">
        <v>61.8</v>
      </c>
      <c r="X46" s="1">
        <v>68</v>
      </c>
      <c r="Y46" s="1">
        <v>47.2</v>
      </c>
      <c r="Z46" s="1"/>
      <c r="AA46" s="1">
        <f t="shared" si="12"/>
        <v>130.4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74</v>
      </c>
      <c r="B47" s="12" t="s">
        <v>32</v>
      </c>
      <c r="C47" s="12">
        <v>111.113</v>
      </c>
      <c r="D47" s="12"/>
      <c r="E47" s="12">
        <v>51.302999999999997</v>
      </c>
      <c r="F47" s="12">
        <v>52.396000000000001</v>
      </c>
      <c r="G47" s="13">
        <v>0</v>
      </c>
      <c r="H47" s="12">
        <v>45</v>
      </c>
      <c r="I47" s="12"/>
      <c r="J47" s="12">
        <v>52.994</v>
      </c>
      <c r="K47" s="12">
        <f t="shared" si="11"/>
        <v>-1.6910000000000025</v>
      </c>
      <c r="L47" s="12"/>
      <c r="M47" s="12"/>
      <c r="N47" s="12"/>
      <c r="O47" s="12">
        <f t="shared" si="4"/>
        <v>10.2606</v>
      </c>
      <c r="P47" s="14"/>
      <c r="Q47" s="14"/>
      <c r="R47" s="12"/>
      <c r="S47" s="12">
        <f t="shared" si="5"/>
        <v>5.1065239849521467</v>
      </c>
      <c r="T47" s="12">
        <f t="shared" si="6"/>
        <v>5.1065239849521467</v>
      </c>
      <c r="U47" s="12">
        <v>14.1088</v>
      </c>
      <c r="V47" s="12">
        <v>5.0326000000000004</v>
      </c>
      <c r="W47" s="12">
        <v>6.2157999999999998</v>
      </c>
      <c r="X47" s="12">
        <v>24.290400000000002</v>
      </c>
      <c r="Y47" s="12">
        <v>5.5999999999999999E-3</v>
      </c>
      <c r="Z47" s="12" t="s">
        <v>57</v>
      </c>
      <c r="AA47" s="12">
        <f t="shared" si="12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30</v>
      </c>
      <c r="C48" s="1">
        <v>7</v>
      </c>
      <c r="D48" s="1">
        <v>402</v>
      </c>
      <c r="E48" s="1">
        <v>61</v>
      </c>
      <c r="F48" s="1">
        <v>341</v>
      </c>
      <c r="G48" s="6">
        <v>0.4</v>
      </c>
      <c r="H48" s="1">
        <v>45</v>
      </c>
      <c r="I48" s="1"/>
      <c r="J48" s="1">
        <v>62</v>
      </c>
      <c r="K48" s="1">
        <f t="shared" si="11"/>
        <v>-1</v>
      </c>
      <c r="L48" s="1"/>
      <c r="M48" s="1"/>
      <c r="N48" s="1"/>
      <c r="O48" s="1">
        <f t="shared" si="4"/>
        <v>12.2</v>
      </c>
      <c r="P48" s="5"/>
      <c r="Q48" s="5"/>
      <c r="R48" s="1"/>
      <c r="S48" s="1">
        <f t="shared" si="5"/>
        <v>27.95081967213115</v>
      </c>
      <c r="T48" s="1">
        <f t="shared" si="6"/>
        <v>27.95081967213115</v>
      </c>
      <c r="U48" s="1">
        <v>31.2</v>
      </c>
      <c r="V48" s="1">
        <v>25.8</v>
      </c>
      <c r="W48" s="1">
        <v>0.4</v>
      </c>
      <c r="X48" s="1">
        <v>31.6</v>
      </c>
      <c r="Y48" s="1">
        <v>0</v>
      </c>
      <c r="Z48" s="1"/>
      <c r="AA48" s="1">
        <f t="shared" si="12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32</v>
      </c>
      <c r="C49" s="1">
        <v>262.04700000000003</v>
      </c>
      <c r="D49" s="1">
        <v>176.22800000000001</v>
      </c>
      <c r="E49" s="1">
        <v>189.38200000000001</v>
      </c>
      <c r="F49" s="1">
        <v>214.357</v>
      </c>
      <c r="G49" s="6">
        <v>1</v>
      </c>
      <c r="H49" s="1">
        <v>45</v>
      </c>
      <c r="I49" s="1"/>
      <c r="J49" s="1">
        <v>185.50800000000001</v>
      </c>
      <c r="K49" s="1">
        <f t="shared" si="11"/>
        <v>3.8739999999999952</v>
      </c>
      <c r="L49" s="1"/>
      <c r="M49" s="1"/>
      <c r="N49" s="1"/>
      <c r="O49" s="1">
        <f t="shared" si="4"/>
        <v>37.876400000000004</v>
      </c>
      <c r="P49" s="5">
        <f t="shared" ref="P49:P50" si="15">ROUND(13*O49-F49,0)</f>
        <v>278</v>
      </c>
      <c r="Q49" s="5"/>
      <c r="R49" s="1"/>
      <c r="S49" s="1">
        <f t="shared" si="5"/>
        <v>12.999044259750132</v>
      </c>
      <c r="T49" s="1">
        <f t="shared" si="6"/>
        <v>5.6593815674140089</v>
      </c>
      <c r="U49" s="1">
        <v>11.673999999999999</v>
      </c>
      <c r="V49" s="1">
        <v>36.510399999999997</v>
      </c>
      <c r="W49" s="1">
        <v>37.138599999999997</v>
      </c>
      <c r="X49" s="1">
        <v>29.440200000000001</v>
      </c>
      <c r="Y49" s="1">
        <v>28.734400000000001</v>
      </c>
      <c r="Z49" s="1"/>
      <c r="AA49" s="1">
        <f t="shared" si="12"/>
        <v>278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30</v>
      </c>
      <c r="C50" s="1">
        <v>70</v>
      </c>
      <c r="D50" s="1"/>
      <c r="E50" s="1">
        <v>21</v>
      </c>
      <c r="F50" s="1">
        <v>39</v>
      </c>
      <c r="G50" s="6">
        <v>0.28000000000000003</v>
      </c>
      <c r="H50" s="1">
        <v>45</v>
      </c>
      <c r="I50" s="1"/>
      <c r="J50" s="1">
        <v>28</v>
      </c>
      <c r="K50" s="1">
        <f t="shared" si="11"/>
        <v>-7</v>
      </c>
      <c r="L50" s="1"/>
      <c r="M50" s="1"/>
      <c r="N50" s="1"/>
      <c r="O50" s="1">
        <f t="shared" si="4"/>
        <v>4.2</v>
      </c>
      <c r="P50" s="5">
        <f t="shared" si="15"/>
        <v>16</v>
      </c>
      <c r="Q50" s="5"/>
      <c r="R50" s="1"/>
      <c r="S50" s="1">
        <f t="shared" si="5"/>
        <v>13.095238095238095</v>
      </c>
      <c r="T50" s="1">
        <f t="shared" si="6"/>
        <v>9.2857142857142847</v>
      </c>
      <c r="U50" s="1">
        <v>0.4</v>
      </c>
      <c r="V50" s="1">
        <v>3.4</v>
      </c>
      <c r="W50" s="1">
        <v>13</v>
      </c>
      <c r="X50" s="1">
        <v>3.6</v>
      </c>
      <c r="Y50" s="1">
        <v>5.2</v>
      </c>
      <c r="Z50" s="1"/>
      <c r="AA50" s="1">
        <f t="shared" si="12"/>
        <v>4.4800000000000004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32</v>
      </c>
      <c r="C51" s="1">
        <v>40.323999999999998</v>
      </c>
      <c r="D51" s="1">
        <v>12.321</v>
      </c>
      <c r="E51" s="1">
        <v>33.932000000000002</v>
      </c>
      <c r="F51" s="1">
        <v>16.623000000000001</v>
      </c>
      <c r="G51" s="6">
        <v>1</v>
      </c>
      <c r="H51" s="1">
        <v>45</v>
      </c>
      <c r="I51" s="1"/>
      <c r="J51" s="1">
        <v>33.636000000000003</v>
      </c>
      <c r="K51" s="1">
        <f t="shared" si="11"/>
        <v>0.29599999999999937</v>
      </c>
      <c r="L51" s="1"/>
      <c r="M51" s="1"/>
      <c r="N51" s="1"/>
      <c r="O51" s="1">
        <f t="shared" si="4"/>
        <v>6.7864000000000004</v>
      </c>
      <c r="P51" s="5">
        <f>ROUND(11*O51-F51,0)</f>
        <v>58</v>
      </c>
      <c r="Q51" s="5"/>
      <c r="R51" s="1"/>
      <c r="S51" s="1">
        <f t="shared" si="5"/>
        <v>10.995962513261818</v>
      </c>
      <c r="T51" s="1">
        <f t="shared" si="6"/>
        <v>2.4494577390074266</v>
      </c>
      <c r="U51" s="1">
        <v>1.2734000000000001</v>
      </c>
      <c r="V51" s="1">
        <v>4.4034000000000004</v>
      </c>
      <c r="W51" s="1">
        <v>6.6936000000000009</v>
      </c>
      <c r="X51" s="1">
        <v>4.1867999999999999</v>
      </c>
      <c r="Y51" s="1">
        <v>3.9316</v>
      </c>
      <c r="Z51" s="1"/>
      <c r="AA51" s="1">
        <f t="shared" si="12"/>
        <v>58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30</v>
      </c>
      <c r="C52" s="1">
        <v>49</v>
      </c>
      <c r="D52" s="1">
        <v>20</v>
      </c>
      <c r="E52" s="1">
        <v>39</v>
      </c>
      <c r="F52" s="1">
        <v>20</v>
      </c>
      <c r="G52" s="6">
        <v>0.09</v>
      </c>
      <c r="H52" s="1">
        <v>45</v>
      </c>
      <c r="I52" s="1"/>
      <c r="J52" s="1">
        <v>44</v>
      </c>
      <c r="K52" s="1">
        <f t="shared" si="11"/>
        <v>-5</v>
      </c>
      <c r="L52" s="1"/>
      <c r="M52" s="1"/>
      <c r="N52" s="1"/>
      <c r="O52" s="1">
        <f t="shared" si="4"/>
        <v>7.8</v>
      </c>
      <c r="P52" s="5">
        <f>ROUND(12*O52-F52,0)</f>
        <v>74</v>
      </c>
      <c r="Q52" s="5"/>
      <c r="R52" s="1"/>
      <c r="S52" s="1">
        <f t="shared" si="5"/>
        <v>12.051282051282051</v>
      </c>
      <c r="T52" s="1">
        <f t="shared" si="6"/>
        <v>2.5641025641025643</v>
      </c>
      <c r="U52" s="1">
        <v>6.2</v>
      </c>
      <c r="V52" s="1">
        <v>4.8</v>
      </c>
      <c r="W52" s="1">
        <v>2.8</v>
      </c>
      <c r="X52" s="1">
        <v>11.2</v>
      </c>
      <c r="Y52" s="1">
        <v>0</v>
      </c>
      <c r="Z52" s="1" t="s">
        <v>80</v>
      </c>
      <c r="AA52" s="1">
        <f t="shared" si="12"/>
        <v>6.66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81</v>
      </c>
      <c r="B53" s="1" t="s">
        <v>30</v>
      </c>
      <c r="C53" s="1"/>
      <c r="D53" s="1"/>
      <c r="E53" s="1">
        <v>4</v>
      </c>
      <c r="F53" s="1">
        <v>-4</v>
      </c>
      <c r="G53" s="6">
        <v>0</v>
      </c>
      <c r="H53" s="1" t="e">
        <v>#N/A</v>
      </c>
      <c r="I53" s="1"/>
      <c r="J53" s="1"/>
      <c r="K53" s="1">
        <f t="shared" si="11"/>
        <v>4</v>
      </c>
      <c r="L53" s="1"/>
      <c r="M53" s="1"/>
      <c r="N53" s="1"/>
      <c r="O53" s="1">
        <f t="shared" si="4"/>
        <v>0.8</v>
      </c>
      <c r="P53" s="5"/>
      <c r="Q53" s="5"/>
      <c r="R53" s="1"/>
      <c r="S53" s="1">
        <f t="shared" si="5"/>
        <v>-5</v>
      </c>
      <c r="T53" s="1">
        <f t="shared" si="6"/>
        <v>-5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/>
      <c r="AA53" s="1">
        <f t="shared" si="12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30</v>
      </c>
      <c r="C54" s="1">
        <v>220</v>
      </c>
      <c r="D54" s="1">
        <v>176</v>
      </c>
      <c r="E54" s="1">
        <v>210</v>
      </c>
      <c r="F54" s="1">
        <v>163</v>
      </c>
      <c r="G54" s="6">
        <v>0.35</v>
      </c>
      <c r="H54" s="1">
        <v>45</v>
      </c>
      <c r="I54" s="1"/>
      <c r="J54" s="1">
        <v>214</v>
      </c>
      <c r="K54" s="1">
        <f t="shared" si="11"/>
        <v>-4</v>
      </c>
      <c r="L54" s="1"/>
      <c r="M54" s="1"/>
      <c r="N54" s="1"/>
      <c r="O54" s="1">
        <f t="shared" si="4"/>
        <v>42</v>
      </c>
      <c r="P54" s="5">
        <f t="shared" ref="P54:P55" si="16">ROUND(13*O54-F54,0)</f>
        <v>383</v>
      </c>
      <c r="Q54" s="5"/>
      <c r="R54" s="1"/>
      <c r="S54" s="1">
        <f t="shared" si="5"/>
        <v>13</v>
      </c>
      <c r="T54" s="1">
        <f t="shared" si="6"/>
        <v>3.8809523809523809</v>
      </c>
      <c r="U54" s="1">
        <v>11.8</v>
      </c>
      <c r="V54" s="1">
        <v>33.6</v>
      </c>
      <c r="W54" s="1">
        <v>34.4</v>
      </c>
      <c r="X54" s="1">
        <v>32.200000000000003</v>
      </c>
      <c r="Y54" s="1">
        <v>25.4</v>
      </c>
      <c r="Z54" s="1"/>
      <c r="AA54" s="1">
        <f t="shared" si="12"/>
        <v>134.04999999999998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32</v>
      </c>
      <c r="C55" s="1">
        <v>125.53400000000001</v>
      </c>
      <c r="D55" s="1">
        <v>160.94900000000001</v>
      </c>
      <c r="E55" s="1">
        <v>112.685</v>
      </c>
      <c r="F55" s="1">
        <v>163.57300000000001</v>
      </c>
      <c r="G55" s="6">
        <v>1</v>
      </c>
      <c r="H55" s="1">
        <v>45</v>
      </c>
      <c r="I55" s="1"/>
      <c r="J55" s="1">
        <v>100.783</v>
      </c>
      <c r="K55" s="1">
        <f t="shared" si="11"/>
        <v>11.902000000000001</v>
      </c>
      <c r="L55" s="1"/>
      <c r="M55" s="1"/>
      <c r="N55" s="1"/>
      <c r="O55" s="1">
        <f t="shared" si="4"/>
        <v>22.536999999999999</v>
      </c>
      <c r="P55" s="5">
        <f t="shared" si="16"/>
        <v>129</v>
      </c>
      <c r="Q55" s="5"/>
      <c r="R55" s="1"/>
      <c r="S55" s="1">
        <f t="shared" si="5"/>
        <v>12.981896436970315</v>
      </c>
      <c r="T55" s="1">
        <f t="shared" si="6"/>
        <v>7.2579757731730048</v>
      </c>
      <c r="U55" s="1">
        <v>5.3078000000000003</v>
      </c>
      <c r="V55" s="1">
        <v>22.946400000000001</v>
      </c>
      <c r="W55" s="1">
        <v>19.426200000000001</v>
      </c>
      <c r="X55" s="1">
        <v>16.0884</v>
      </c>
      <c r="Y55" s="1">
        <v>17.9712</v>
      </c>
      <c r="Z55" s="1"/>
      <c r="AA55" s="1">
        <f t="shared" si="12"/>
        <v>129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30</v>
      </c>
      <c r="C56" s="1">
        <v>4</v>
      </c>
      <c r="D56" s="1"/>
      <c r="E56" s="1">
        <v>1</v>
      </c>
      <c r="F56" s="1"/>
      <c r="G56" s="6">
        <v>0.33</v>
      </c>
      <c r="H56" s="1">
        <v>45</v>
      </c>
      <c r="I56" s="1"/>
      <c r="J56" s="1">
        <v>11</v>
      </c>
      <c r="K56" s="1">
        <f t="shared" si="11"/>
        <v>-10</v>
      </c>
      <c r="L56" s="1"/>
      <c r="M56" s="1"/>
      <c r="N56" s="1"/>
      <c r="O56" s="1">
        <f t="shared" si="4"/>
        <v>0.2</v>
      </c>
      <c r="P56" s="17">
        <v>10</v>
      </c>
      <c r="Q56" s="5"/>
      <c r="R56" s="1"/>
      <c r="S56" s="1">
        <f t="shared" si="5"/>
        <v>50</v>
      </c>
      <c r="T56" s="1">
        <f t="shared" si="6"/>
        <v>0</v>
      </c>
      <c r="U56" s="1">
        <v>0.6</v>
      </c>
      <c r="V56" s="1">
        <v>4.2</v>
      </c>
      <c r="W56" s="1">
        <v>6.2</v>
      </c>
      <c r="X56" s="1">
        <v>0.4</v>
      </c>
      <c r="Y56" s="1">
        <v>4.4000000000000004</v>
      </c>
      <c r="Z56" s="1"/>
      <c r="AA56" s="1">
        <f t="shared" si="12"/>
        <v>3.3000000000000003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30</v>
      </c>
      <c r="C57" s="1">
        <v>423</v>
      </c>
      <c r="D57" s="1">
        <v>289</v>
      </c>
      <c r="E57" s="1">
        <v>390</v>
      </c>
      <c r="F57" s="1">
        <v>272</v>
      </c>
      <c r="G57" s="6">
        <v>0.28000000000000003</v>
      </c>
      <c r="H57" s="1">
        <v>45</v>
      </c>
      <c r="I57" s="1"/>
      <c r="J57" s="1">
        <v>391</v>
      </c>
      <c r="K57" s="1">
        <f t="shared" si="11"/>
        <v>-1</v>
      </c>
      <c r="L57" s="1"/>
      <c r="M57" s="1"/>
      <c r="N57" s="1"/>
      <c r="O57" s="1">
        <f t="shared" si="4"/>
        <v>78</v>
      </c>
      <c r="P57" s="5">
        <f>ROUND(12*O57-F57,0)</f>
        <v>664</v>
      </c>
      <c r="Q57" s="5"/>
      <c r="R57" s="1"/>
      <c r="S57" s="1">
        <f t="shared" si="5"/>
        <v>12</v>
      </c>
      <c r="T57" s="1">
        <f t="shared" si="6"/>
        <v>3.4871794871794872</v>
      </c>
      <c r="U57" s="1">
        <v>51.8</v>
      </c>
      <c r="V57" s="1">
        <v>58.4</v>
      </c>
      <c r="W57" s="1">
        <v>70.2</v>
      </c>
      <c r="X57" s="1">
        <v>79.400000000000006</v>
      </c>
      <c r="Y57" s="1">
        <v>55.8</v>
      </c>
      <c r="Z57" s="1"/>
      <c r="AA57" s="1">
        <f t="shared" si="12"/>
        <v>185.92000000000002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30</v>
      </c>
      <c r="C58" s="1">
        <v>224</v>
      </c>
      <c r="D58" s="1">
        <v>234</v>
      </c>
      <c r="E58" s="1">
        <v>218</v>
      </c>
      <c r="F58" s="1">
        <v>192</v>
      </c>
      <c r="G58" s="6">
        <v>0.28000000000000003</v>
      </c>
      <c r="H58" s="1">
        <v>45</v>
      </c>
      <c r="I58" s="1"/>
      <c r="J58" s="1">
        <v>229</v>
      </c>
      <c r="K58" s="1">
        <f t="shared" si="11"/>
        <v>-11</v>
      </c>
      <c r="L58" s="1"/>
      <c r="M58" s="1"/>
      <c r="N58" s="1"/>
      <c r="O58" s="1">
        <f t="shared" si="4"/>
        <v>43.6</v>
      </c>
      <c r="P58" s="5">
        <f t="shared" ref="P58:P61" si="17">ROUND(13*O58-F58,0)</f>
        <v>375</v>
      </c>
      <c r="Q58" s="5"/>
      <c r="R58" s="1"/>
      <c r="S58" s="1">
        <f t="shared" si="5"/>
        <v>13.004587155963302</v>
      </c>
      <c r="T58" s="1">
        <f t="shared" si="6"/>
        <v>4.4036697247706424</v>
      </c>
      <c r="U58" s="1">
        <v>32.4</v>
      </c>
      <c r="V58" s="1">
        <v>36</v>
      </c>
      <c r="W58" s="1">
        <v>44.8</v>
      </c>
      <c r="X58" s="1">
        <v>46.2</v>
      </c>
      <c r="Y58" s="1">
        <v>34</v>
      </c>
      <c r="Z58" s="1"/>
      <c r="AA58" s="1">
        <f t="shared" si="12"/>
        <v>105.00000000000001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30</v>
      </c>
      <c r="C59" s="1">
        <v>197</v>
      </c>
      <c r="D59" s="1">
        <v>656</v>
      </c>
      <c r="E59" s="1">
        <v>334</v>
      </c>
      <c r="F59" s="1">
        <v>467</v>
      </c>
      <c r="G59" s="6">
        <v>0.35</v>
      </c>
      <c r="H59" s="1">
        <v>45</v>
      </c>
      <c r="I59" s="1"/>
      <c r="J59" s="1">
        <v>369</v>
      </c>
      <c r="K59" s="1">
        <f t="shared" si="11"/>
        <v>-35</v>
      </c>
      <c r="L59" s="1"/>
      <c r="M59" s="1"/>
      <c r="N59" s="1"/>
      <c r="O59" s="1">
        <f t="shared" si="4"/>
        <v>66.8</v>
      </c>
      <c r="P59" s="5">
        <f t="shared" si="17"/>
        <v>401</v>
      </c>
      <c r="Q59" s="5"/>
      <c r="R59" s="1"/>
      <c r="S59" s="1">
        <f t="shared" si="5"/>
        <v>12.994011976047904</v>
      </c>
      <c r="T59" s="1">
        <f t="shared" si="6"/>
        <v>6.9910179640718564</v>
      </c>
      <c r="U59" s="1">
        <v>61.6</v>
      </c>
      <c r="V59" s="1">
        <v>77.599999999999994</v>
      </c>
      <c r="W59" s="1">
        <v>51.4</v>
      </c>
      <c r="X59" s="1">
        <v>83.4</v>
      </c>
      <c r="Y59" s="1">
        <v>51.8</v>
      </c>
      <c r="Z59" s="1"/>
      <c r="AA59" s="1">
        <f t="shared" si="12"/>
        <v>140.35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30</v>
      </c>
      <c r="C60" s="1">
        <v>684</v>
      </c>
      <c r="D60" s="1">
        <v>280</v>
      </c>
      <c r="E60" s="1">
        <v>425</v>
      </c>
      <c r="F60" s="1">
        <v>475</v>
      </c>
      <c r="G60" s="6">
        <v>0.28000000000000003</v>
      </c>
      <c r="H60" s="1">
        <v>45</v>
      </c>
      <c r="I60" s="1"/>
      <c r="J60" s="1">
        <v>423</v>
      </c>
      <c r="K60" s="1">
        <f t="shared" si="11"/>
        <v>2</v>
      </c>
      <c r="L60" s="1"/>
      <c r="M60" s="1"/>
      <c r="N60" s="1"/>
      <c r="O60" s="1">
        <f t="shared" si="4"/>
        <v>85</v>
      </c>
      <c r="P60" s="5">
        <f t="shared" si="17"/>
        <v>630</v>
      </c>
      <c r="Q60" s="5"/>
      <c r="R60" s="1"/>
      <c r="S60" s="1">
        <f t="shared" si="5"/>
        <v>13</v>
      </c>
      <c r="T60" s="1">
        <f t="shared" si="6"/>
        <v>5.5882352941176467</v>
      </c>
      <c r="U60" s="1">
        <v>69.2</v>
      </c>
      <c r="V60" s="1">
        <v>50.2</v>
      </c>
      <c r="W60" s="1">
        <v>89.6</v>
      </c>
      <c r="X60" s="1">
        <v>80.400000000000006</v>
      </c>
      <c r="Y60" s="1">
        <v>59.6</v>
      </c>
      <c r="Z60" s="1"/>
      <c r="AA60" s="1">
        <f t="shared" si="12"/>
        <v>176.4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30</v>
      </c>
      <c r="C61" s="1">
        <v>592</v>
      </c>
      <c r="D61" s="1">
        <v>305</v>
      </c>
      <c r="E61" s="1">
        <v>459</v>
      </c>
      <c r="F61" s="1">
        <v>370</v>
      </c>
      <c r="G61" s="6">
        <v>0.35</v>
      </c>
      <c r="H61" s="1">
        <v>45</v>
      </c>
      <c r="I61" s="1"/>
      <c r="J61" s="1">
        <v>468</v>
      </c>
      <c r="K61" s="1">
        <f t="shared" si="11"/>
        <v>-9</v>
      </c>
      <c r="L61" s="1"/>
      <c r="M61" s="1"/>
      <c r="N61" s="1"/>
      <c r="O61" s="1">
        <f t="shared" si="4"/>
        <v>91.8</v>
      </c>
      <c r="P61" s="5">
        <f t="shared" si="17"/>
        <v>823</v>
      </c>
      <c r="Q61" s="5"/>
      <c r="R61" s="1"/>
      <c r="S61" s="1">
        <f t="shared" si="5"/>
        <v>12.995642701525055</v>
      </c>
      <c r="T61" s="1">
        <f t="shared" si="6"/>
        <v>4.0305010893246189</v>
      </c>
      <c r="U61" s="1">
        <v>64.2</v>
      </c>
      <c r="V61" s="1">
        <v>57</v>
      </c>
      <c r="W61" s="1">
        <v>86</v>
      </c>
      <c r="X61" s="1">
        <v>89.4</v>
      </c>
      <c r="Y61" s="1">
        <v>59.4</v>
      </c>
      <c r="Z61" s="1"/>
      <c r="AA61" s="1">
        <f t="shared" si="12"/>
        <v>288.04999999999995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30</v>
      </c>
      <c r="C62" s="1">
        <v>118</v>
      </c>
      <c r="D62" s="1">
        <v>464</v>
      </c>
      <c r="E62" s="1">
        <v>150</v>
      </c>
      <c r="F62" s="1">
        <v>401</v>
      </c>
      <c r="G62" s="6">
        <v>0.28000000000000003</v>
      </c>
      <c r="H62" s="1">
        <v>45</v>
      </c>
      <c r="I62" s="1"/>
      <c r="J62" s="1">
        <v>148</v>
      </c>
      <c r="K62" s="1">
        <f t="shared" si="11"/>
        <v>2</v>
      </c>
      <c r="L62" s="1"/>
      <c r="M62" s="1"/>
      <c r="N62" s="1"/>
      <c r="O62" s="1">
        <f t="shared" si="4"/>
        <v>30</v>
      </c>
      <c r="P62" s="5"/>
      <c r="Q62" s="5"/>
      <c r="R62" s="1"/>
      <c r="S62" s="1">
        <f t="shared" si="5"/>
        <v>13.366666666666667</v>
      </c>
      <c r="T62" s="1">
        <f t="shared" si="6"/>
        <v>13.366666666666667</v>
      </c>
      <c r="U62" s="1">
        <v>42.4</v>
      </c>
      <c r="V62" s="1">
        <v>47.2</v>
      </c>
      <c r="W62" s="1">
        <v>42.8</v>
      </c>
      <c r="X62" s="1">
        <v>51</v>
      </c>
      <c r="Y62" s="1">
        <v>36.6</v>
      </c>
      <c r="Z62" s="1"/>
      <c r="AA62" s="1">
        <f t="shared" si="12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30</v>
      </c>
      <c r="C63" s="1">
        <v>19</v>
      </c>
      <c r="D63" s="1">
        <v>705</v>
      </c>
      <c r="E63" s="1">
        <v>188</v>
      </c>
      <c r="F63" s="1">
        <v>532</v>
      </c>
      <c r="G63" s="6">
        <v>0.35</v>
      </c>
      <c r="H63" s="1">
        <v>45</v>
      </c>
      <c r="I63" s="1"/>
      <c r="J63" s="1">
        <v>222</v>
      </c>
      <c r="K63" s="1">
        <f t="shared" si="11"/>
        <v>-34</v>
      </c>
      <c r="L63" s="1"/>
      <c r="M63" s="1"/>
      <c r="N63" s="1"/>
      <c r="O63" s="1">
        <f t="shared" si="4"/>
        <v>37.6</v>
      </c>
      <c r="P63" s="5"/>
      <c r="Q63" s="5"/>
      <c r="R63" s="1"/>
      <c r="S63" s="1">
        <f t="shared" si="5"/>
        <v>14.148936170212766</v>
      </c>
      <c r="T63" s="1">
        <f t="shared" si="6"/>
        <v>14.148936170212766</v>
      </c>
      <c r="U63" s="1">
        <v>12.8</v>
      </c>
      <c r="V63" s="1">
        <v>84.4</v>
      </c>
      <c r="W63" s="1">
        <v>36.4</v>
      </c>
      <c r="X63" s="1">
        <v>46</v>
      </c>
      <c r="Y63" s="1">
        <v>57.4</v>
      </c>
      <c r="Z63" s="1"/>
      <c r="AA63" s="1">
        <f t="shared" si="12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30</v>
      </c>
      <c r="C64" s="1">
        <v>644</v>
      </c>
      <c r="D64" s="1">
        <v>520</v>
      </c>
      <c r="E64" s="1">
        <v>678</v>
      </c>
      <c r="F64" s="1">
        <v>353</v>
      </c>
      <c r="G64" s="6">
        <v>0.41</v>
      </c>
      <c r="H64" s="1">
        <v>45</v>
      </c>
      <c r="I64" s="1"/>
      <c r="J64" s="1">
        <v>668</v>
      </c>
      <c r="K64" s="1">
        <f t="shared" si="11"/>
        <v>10</v>
      </c>
      <c r="L64" s="1"/>
      <c r="M64" s="1"/>
      <c r="N64" s="1"/>
      <c r="O64" s="1">
        <f t="shared" si="4"/>
        <v>135.6</v>
      </c>
      <c r="P64" s="5">
        <f>ROUND(12*O64-F64,0)</f>
        <v>1274</v>
      </c>
      <c r="Q64" s="5"/>
      <c r="R64" s="1"/>
      <c r="S64" s="1">
        <f t="shared" si="5"/>
        <v>11.998525073746313</v>
      </c>
      <c r="T64" s="1">
        <f t="shared" si="6"/>
        <v>2.6032448377581123</v>
      </c>
      <c r="U64" s="1">
        <v>56.8</v>
      </c>
      <c r="V64" s="1">
        <v>98.6</v>
      </c>
      <c r="W64" s="1">
        <v>95.6</v>
      </c>
      <c r="X64" s="1">
        <v>80.2</v>
      </c>
      <c r="Y64" s="1">
        <v>63.4</v>
      </c>
      <c r="Z64" s="1"/>
      <c r="AA64" s="1">
        <f t="shared" si="12"/>
        <v>522.33999999999992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30</v>
      </c>
      <c r="C65" s="1">
        <v>249</v>
      </c>
      <c r="D65" s="1"/>
      <c r="E65" s="15">
        <f>162+E72</f>
        <v>177</v>
      </c>
      <c r="F65" s="15">
        <f>58+F72</f>
        <v>60</v>
      </c>
      <c r="G65" s="6">
        <v>0.5</v>
      </c>
      <c r="H65" s="1">
        <v>45</v>
      </c>
      <c r="I65" s="1"/>
      <c r="J65" s="1">
        <v>157</v>
      </c>
      <c r="K65" s="1">
        <f t="shared" si="11"/>
        <v>20</v>
      </c>
      <c r="L65" s="1"/>
      <c r="M65" s="1"/>
      <c r="N65" s="1"/>
      <c r="O65" s="1">
        <f t="shared" si="4"/>
        <v>35.4</v>
      </c>
      <c r="P65" s="5">
        <f>ROUND(10*O65-F65,0)</f>
        <v>294</v>
      </c>
      <c r="Q65" s="5"/>
      <c r="R65" s="1"/>
      <c r="S65" s="1">
        <f t="shared" si="5"/>
        <v>10</v>
      </c>
      <c r="T65" s="1">
        <f t="shared" si="6"/>
        <v>1.6949152542372883</v>
      </c>
      <c r="U65" s="1">
        <v>17.399999999999999</v>
      </c>
      <c r="V65" s="1">
        <v>17</v>
      </c>
      <c r="W65" s="1">
        <v>13</v>
      </c>
      <c r="X65" s="1">
        <v>26.4</v>
      </c>
      <c r="Y65" s="1">
        <v>11.6</v>
      </c>
      <c r="Z65" s="1"/>
      <c r="AA65" s="1">
        <f t="shared" si="12"/>
        <v>147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30</v>
      </c>
      <c r="C66" s="1">
        <v>284</v>
      </c>
      <c r="D66" s="1">
        <v>1070</v>
      </c>
      <c r="E66" s="15">
        <f>357+E73</f>
        <v>368</v>
      </c>
      <c r="F66" s="15">
        <f>860+F73</f>
        <v>893</v>
      </c>
      <c r="G66" s="6">
        <v>0.41</v>
      </c>
      <c r="H66" s="1">
        <v>45</v>
      </c>
      <c r="I66" s="1"/>
      <c r="J66" s="1">
        <v>425</v>
      </c>
      <c r="K66" s="1">
        <f t="shared" si="11"/>
        <v>-57</v>
      </c>
      <c r="L66" s="1"/>
      <c r="M66" s="1"/>
      <c r="N66" s="1"/>
      <c r="O66" s="1">
        <f t="shared" si="4"/>
        <v>73.599999999999994</v>
      </c>
      <c r="P66" s="5">
        <f>ROUND(13*O66-F66,0)</f>
        <v>64</v>
      </c>
      <c r="Q66" s="5"/>
      <c r="R66" s="1"/>
      <c r="S66" s="1">
        <f t="shared" si="5"/>
        <v>13.002717391304349</v>
      </c>
      <c r="T66" s="1">
        <f t="shared" si="6"/>
        <v>12.133152173913045</v>
      </c>
      <c r="U66" s="1">
        <v>83</v>
      </c>
      <c r="V66" s="1">
        <v>91</v>
      </c>
      <c r="W66" s="1">
        <v>74.8</v>
      </c>
      <c r="X66" s="1">
        <v>90.6</v>
      </c>
      <c r="Y66" s="1">
        <v>75</v>
      </c>
      <c r="Z66" s="1"/>
      <c r="AA66" s="1">
        <f t="shared" si="12"/>
        <v>26.24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30</v>
      </c>
      <c r="C67" s="1">
        <v>60</v>
      </c>
      <c r="D67" s="1">
        <v>16</v>
      </c>
      <c r="E67" s="1">
        <v>57</v>
      </c>
      <c r="F67" s="1">
        <v>14</v>
      </c>
      <c r="G67" s="6">
        <v>0.5</v>
      </c>
      <c r="H67" s="1">
        <v>45</v>
      </c>
      <c r="I67" s="1"/>
      <c r="J67" s="1">
        <v>57</v>
      </c>
      <c r="K67" s="1">
        <f t="shared" si="11"/>
        <v>0</v>
      </c>
      <c r="L67" s="1"/>
      <c r="M67" s="1"/>
      <c r="N67" s="1"/>
      <c r="O67" s="1">
        <f t="shared" si="4"/>
        <v>11.4</v>
      </c>
      <c r="P67" s="5">
        <f>ROUND(10*O67-F67,0)</f>
        <v>100</v>
      </c>
      <c r="Q67" s="5"/>
      <c r="R67" s="1"/>
      <c r="S67" s="1">
        <f t="shared" si="5"/>
        <v>10</v>
      </c>
      <c r="T67" s="1">
        <f t="shared" si="6"/>
        <v>1.2280701754385965</v>
      </c>
      <c r="U67" s="1">
        <v>3.6</v>
      </c>
      <c r="V67" s="1">
        <v>4.4000000000000004</v>
      </c>
      <c r="W67" s="1">
        <v>9</v>
      </c>
      <c r="X67" s="1">
        <v>6.4</v>
      </c>
      <c r="Y67" s="1">
        <v>2.4</v>
      </c>
      <c r="Z67" s="1"/>
      <c r="AA67" s="1">
        <f t="shared" si="12"/>
        <v>50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30</v>
      </c>
      <c r="C68" s="1">
        <v>85</v>
      </c>
      <c r="D68" s="1">
        <v>270</v>
      </c>
      <c r="E68" s="1">
        <v>87</v>
      </c>
      <c r="F68" s="1">
        <v>246</v>
      </c>
      <c r="G68" s="6">
        <v>0.41</v>
      </c>
      <c r="H68" s="1">
        <v>45</v>
      </c>
      <c r="I68" s="1"/>
      <c r="J68" s="1">
        <v>108</v>
      </c>
      <c r="K68" s="1">
        <f t="shared" si="11"/>
        <v>-21</v>
      </c>
      <c r="L68" s="1"/>
      <c r="M68" s="1"/>
      <c r="N68" s="1"/>
      <c r="O68" s="1">
        <f t="shared" si="4"/>
        <v>17.399999999999999</v>
      </c>
      <c r="P68" s="5"/>
      <c r="Q68" s="5"/>
      <c r="R68" s="1"/>
      <c r="S68" s="1">
        <f t="shared" si="5"/>
        <v>14.13793103448276</v>
      </c>
      <c r="T68" s="1">
        <f t="shared" si="6"/>
        <v>14.13793103448276</v>
      </c>
      <c r="U68" s="1">
        <v>13.6</v>
      </c>
      <c r="V68" s="1">
        <v>26.8</v>
      </c>
      <c r="W68" s="1">
        <v>20.399999999999999</v>
      </c>
      <c r="X68" s="1">
        <v>21.8</v>
      </c>
      <c r="Y68" s="1">
        <v>22.4</v>
      </c>
      <c r="Z68" s="1"/>
      <c r="AA68" s="1">
        <f t="shared" si="12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30</v>
      </c>
      <c r="C69" s="1"/>
      <c r="D69" s="1">
        <v>40</v>
      </c>
      <c r="E69" s="1">
        <v>8</v>
      </c>
      <c r="F69" s="1">
        <v>32</v>
      </c>
      <c r="G69" s="6">
        <v>0.4</v>
      </c>
      <c r="H69" s="1">
        <v>60</v>
      </c>
      <c r="I69" s="1"/>
      <c r="J69" s="1">
        <v>7</v>
      </c>
      <c r="K69" s="1">
        <f t="shared" si="11"/>
        <v>1</v>
      </c>
      <c r="L69" s="1"/>
      <c r="M69" s="1"/>
      <c r="N69" s="1"/>
      <c r="O69" s="1">
        <f t="shared" si="4"/>
        <v>1.6</v>
      </c>
      <c r="P69" s="5"/>
      <c r="Q69" s="5"/>
      <c r="R69" s="1"/>
      <c r="S69" s="1">
        <f t="shared" si="5"/>
        <v>20</v>
      </c>
      <c r="T69" s="1">
        <f t="shared" si="6"/>
        <v>20</v>
      </c>
      <c r="U69" s="1">
        <v>1.6</v>
      </c>
      <c r="V69" s="1">
        <v>4.5999999999999996</v>
      </c>
      <c r="W69" s="1">
        <v>0</v>
      </c>
      <c r="X69" s="1">
        <v>4</v>
      </c>
      <c r="Y69" s="1">
        <v>0.8</v>
      </c>
      <c r="Z69" s="1"/>
      <c r="AA69" s="1">
        <f t="shared" si="12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32</v>
      </c>
      <c r="C70" s="1">
        <v>175.67500000000001</v>
      </c>
      <c r="D70" s="1">
        <v>150.64099999999999</v>
      </c>
      <c r="E70" s="1">
        <v>173.79300000000001</v>
      </c>
      <c r="F70" s="1">
        <v>125.223</v>
      </c>
      <c r="G70" s="6">
        <v>1</v>
      </c>
      <c r="H70" s="1">
        <v>60</v>
      </c>
      <c r="I70" s="1"/>
      <c r="J70" s="1">
        <v>172.453</v>
      </c>
      <c r="K70" s="1">
        <f t="shared" ref="K70:K74" si="18">E70-J70</f>
        <v>1.3400000000000034</v>
      </c>
      <c r="L70" s="1"/>
      <c r="M70" s="1"/>
      <c r="N70" s="1"/>
      <c r="O70" s="1">
        <f t="shared" si="4"/>
        <v>34.758600000000001</v>
      </c>
      <c r="P70" s="5">
        <f>ROUND(13*O70-F70,0)</f>
        <v>327</v>
      </c>
      <c r="Q70" s="5"/>
      <c r="R70" s="1"/>
      <c r="S70" s="1">
        <f t="shared" si="5"/>
        <v>13.010391672852187</v>
      </c>
      <c r="T70" s="1">
        <f t="shared" si="6"/>
        <v>3.6026479777666531</v>
      </c>
      <c r="U70" s="1">
        <v>20.461400000000001</v>
      </c>
      <c r="V70" s="1">
        <v>23.183599999999998</v>
      </c>
      <c r="W70" s="1">
        <v>13.539</v>
      </c>
      <c r="X70" s="1">
        <v>-0.6</v>
      </c>
      <c r="Y70" s="1">
        <v>29.752800000000001</v>
      </c>
      <c r="Z70" s="1"/>
      <c r="AA70" s="1">
        <f t="shared" si="12"/>
        <v>327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99</v>
      </c>
      <c r="B71" s="1" t="s">
        <v>32</v>
      </c>
      <c r="C71" s="1">
        <v>15.04</v>
      </c>
      <c r="D71" s="1"/>
      <c r="E71" s="15">
        <v>5.452</v>
      </c>
      <c r="F71" s="15">
        <v>9.5879999999999992</v>
      </c>
      <c r="G71" s="6">
        <v>0</v>
      </c>
      <c r="H71" s="1" t="e">
        <v>#N/A</v>
      </c>
      <c r="I71" s="1"/>
      <c r="J71" s="1">
        <v>2.73</v>
      </c>
      <c r="K71" s="1">
        <f t="shared" si="18"/>
        <v>2.722</v>
      </c>
      <c r="L71" s="1"/>
      <c r="M71" s="1"/>
      <c r="N71" s="1"/>
      <c r="O71" s="1">
        <f t="shared" ref="O71:O74" si="19">E71/5</f>
        <v>1.0904</v>
      </c>
      <c r="P71" s="5"/>
      <c r="Q71" s="5"/>
      <c r="R71" s="1"/>
      <c r="S71" s="1">
        <f t="shared" ref="S71:S74" si="20">(F71+P71)/O71</f>
        <v>8.7931034482758612</v>
      </c>
      <c r="T71" s="1">
        <f t="shared" ref="T71:T74" si="21">F71/O71</f>
        <v>8.7931034482758612</v>
      </c>
      <c r="U71" s="1">
        <v>0.5444</v>
      </c>
      <c r="V71" s="1">
        <v>0.27060000000000001</v>
      </c>
      <c r="W71" s="1">
        <v>0</v>
      </c>
      <c r="X71" s="1">
        <v>0.26939999999999997</v>
      </c>
      <c r="Y71" s="1">
        <v>1.3588</v>
      </c>
      <c r="Z71" s="1"/>
      <c r="AA71" s="1">
        <f t="shared" si="12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30</v>
      </c>
      <c r="C72" s="1">
        <v>6</v>
      </c>
      <c r="D72" s="1">
        <v>15</v>
      </c>
      <c r="E72" s="15">
        <v>15</v>
      </c>
      <c r="F72" s="15">
        <v>2</v>
      </c>
      <c r="G72" s="6">
        <v>0</v>
      </c>
      <c r="H72" s="1" t="e">
        <v>#N/A</v>
      </c>
      <c r="I72" s="1"/>
      <c r="J72" s="1">
        <v>15</v>
      </c>
      <c r="K72" s="1">
        <f t="shared" si="18"/>
        <v>0</v>
      </c>
      <c r="L72" s="1"/>
      <c r="M72" s="1"/>
      <c r="N72" s="1"/>
      <c r="O72" s="1">
        <f t="shared" si="19"/>
        <v>3</v>
      </c>
      <c r="P72" s="5"/>
      <c r="Q72" s="5"/>
      <c r="R72" s="1"/>
      <c r="S72" s="1">
        <f t="shared" si="20"/>
        <v>0.66666666666666663</v>
      </c>
      <c r="T72" s="1">
        <f t="shared" si="21"/>
        <v>0.66666666666666663</v>
      </c>
      <c r="U72" s="1">
        <v>1.6</v>
      </c>
      <c r="V72" s="1">
        <v>1.8</v>
      </c>
      <c r="W72" s="1">
        <v>1.4</v>
      </c>
      <c r="X72" s="1">
        <v>3.6</v>
      </c>
      <c r="Y72" s="1">
        <v>1.6</v>
      </c>
      <c r="Z72" s="1"/>
      <c r="AA72" s="1">
        <f t="shared" si="12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101</v>
      </c>
      <c r="B73" s="1" t="s">
        <v>30</v>
      </c>
      <c r="C73" s="1">
        <v>-1</v>
      </c>
      <c r="D73" s="1">
        <v>45</v>
      </c>
      <c r="E73" s="15">
        <v>11</v>
      </c>
      <c r="F73" s="15">
        <v>33</v>
      </c>
      <c r="G73" s="6">
        <v>0</v>
      </c>
      <c r="H73" s="1">
        <v>45</v>
      </c>
      <c r="I73" s="1"/>
      <c r="J73" s="1">
        <v>11</v>
      </c>
      <c r="K73" s="1">
        <f t="shared" si="18"/>
        <v>0</v>
      </c>
      <c r="L73" s="1"/>
      <c r="M73" s="1"/>
      <c r="N73" s="1"/>
      <c r="O73" s="1">
        <f t="shared" si="19"/>
        <v>2.2000000000000002</v>
      </c>
      <c r="P73" s="5"/>
      <c r="Q73" s="5"/>
      <c r="R73" s="1"/>
      <c r="S73" s="1">
        <f t="shared" si="20"/>
        <v>14.999999999999998</v>
      </c>
      <c r="T73" s="1">
        <f t="shared" si="21"/>
        <v>14.999999999999998</v>
      </c>
      <c r="U73" s="1">
        <v>2.2000000000000002</v>
      </c>
      <c r="V73" s="1">
        <v>5.2</v>
      </c>
      <c r="W73" s="1">
        <v>12.4</v>
      </c>
      <c r="X73" s="1">
        <v>12.8</v>
      </c>
      <c r="Y73" s="1">
        <v>16.8</v>
      </c>
      <c r="Z73" s="1"/>
      <c r="AA73" s="1">
        <f t="shared" si="12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102</v>
      </c>
      <c r="B74" s="1" t="s">
        <v>32</v>
      </c>
      <c r="C74" s="1">
        <v>-3.9039999999999999</v>
      </c>
      <c r="D74" s="1">
        <v>11.808</v>
      </c>
      <c r="E74" s="15">
        <v>2.1680000000000001</v>
      </c>
      <c r="F74" s="15">
        <v>5.7359999999999998</v>
      </c>
      <c r="G74" s="6">
        <v>0</v>
      </c>
      <c r="H74" s="1">
        <v>45</v>
      </c>
      <c r="I74" s="1"/>
      <c r="J74" s="1">
        <v>2</v>
      </c>
      <c r="K74" s="1">
        <f t="shared" si="18"/>
        <v>0.16800000000000015</v>
      </c>
      <c r="L74" s="1"/>
      <c r="M74" s="1"/>
      <c r="N74" s="1"/>
      <c r="O74" s="1">
        <f t="shared" si="19"/>
        <v>0.43360000000000004</v>
      </c>
      <c r="P74" s="5"/>
      <c r="Q74" s="5"/>
      <c r="R74" s="1"/>
      <c r="S74" s="1">
        <f t="shared" si="20"/>
        <v>13.228782287822876</v>
      </c>
      <c r="T74" s="1">
        <f t="shared" si="21"/>
        <v>13.228782287822876</v>
      </c>
      <c r="U74" s="1">
        <v>2.7183999999999999</v>
      </c>
      <c r="V74" s="1">
        <v>2.0853999999999999</v>
      </c>
      <c r="W74" s="1">
        <v>2.3504</v>
      </c>
      <c r="X74" s="1">
        <v>6.008</v>
      </c>
      <c r="Y74" s="1">
        <v>4.4984000000000002</v>
      </c>
      <c r="Z74" s="1"/>
      <c r="AA74" s="1">
        <f t="shared" si="12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74" xr:uid="{3B9AE22E-17B1-4F5D-B5BF-3F3D8CF05A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2024-04-09T07:32:11Z</dcterms:created>
  <dcterms:modified xsi:type="dcterms:W3CDTF">2024-04-09T10:08:15Z</dcterms:modified>
</cp:coreProperties>
</file>