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4,24\09,04,24 Ост КИ филиалы\"/>
    </mc:Choice>
  </mc:AlternateContent>
  <xr:revisionPtr revIDLastSave="0" documentId="13_ncr:1_{8ECA8141-C5D6-4631-9BAA-1CACAFBD10F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6" i="1" l="1"/>
  <c r="AD87" i="1"/>
  <c r="AD88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6" i="1"/>
  <c r="Q71" i="1"/>
  <c r="Q68" i="1"/>
  <c r="Q66" i="1"/>
  <c r="Q62" i="1"/>
  <c r="Q59" i="1"/>
  <c r="Q58" i="1"/>
  <c r="Q56" i="1"/>
  <c r="Q45" i="1"/>
  <c r="Q38" i="1"/>
  <c r="Q32" i="1"/>
  <c r="Q22" i="1"/>
  <c r="Q21" i="1"/>
  <c r="Q12" i="1"/>
  <c r="Q8" i="1"/>
  <c r="Q7" i="1"/>
  <c r="AD5" i="1" l="1"/>
  <c r="R5" i="1"/>
  <c r="AC88" i="1" l="1"/>
  <c r="AC87" i="1"/>
  <c r="AC85" i="1"/>
  <c r="AC84" i="1"/>
  <c r="AC83" i="1"/>
  <c r="AC82" i="1"/>
  <c r="AC81" i="1"/>
  <c r="AC80" i="1"/>
  <c r="AC79" i="1"/>
  <c r="AC61" i="1"/>
  <c r="AC68" i="1"/>
  <c r="AC66" i="1"/>
  <c r="AC62" i="1"/>
  <c r="AC59" i="1"/>
  <c r="AC58" i="1"/>
  <c r="AC57" i="1"/>
  <c r="AC56" i="1"/>
  <c r="AC45" i="1"/>
  <c r="AC38" i="1"/>
  <c r="AC32" i="1"/>
  <c r="AC22" i="1"/>
  <c r="AC21" i="1"/>
  <c r="AC12" i="1"/>
  <c r="AC8" i="1"/>
  <c r="AC7" i="1"/>
  <c r="AC71" i="1" l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4" i="1"/>
  <c r="L66" i="1"/>
  <c r="L67" i="1"/>
  <c r="L68" i="1"/>
  <c r="L71" i="1"/>
  <c r="L72" i="1"/>
  <c r="L73" i="1"/>
  <c r="L74" i="1"/>
  <c r="L75" i="1"/>
  <c r="L76" i="1"/>
  <c r="L77" i="1"/>
  <c r="L78" i="1"/>
  <c r="L6" i="1"/>
  <c r="E36" i="1" l="1"/>
  <c r="L36" i="1" s="1"/>
  <c r="O36" i="1" s="1"/>
  <c r="P36" i="1" s="1"/>
  <c r="Q36" i="1" s="1"/>
  <c r="U36" i="1" s="1"/>
  <c r="E70" i="1"/>
  <c r="E69" i="1"/>
  <c r="E33" i="1"/>
  <c r="E65" i="1"/>
  <c r="E63" i="1"/>
  <c r="AC16" i="1"/>
  <c r="AC34" i="1"/>
  <c r="AC35" i="1"/>
  <c r="AC39" i="1"/>
  <c r="AC48" i="1"/>
  <c r="AC49" i="1"/>
  <c r="AC51" i="1"/>
  <c r="AC75" i="1"/>
  <c r="AC76" i="1"/>
  <c r="AC77" i="1"/>
  <c r="AC78" i="1"/>
  <c r="O7" i="1"/>
  <c r="U7" i="1" s="1"/>
  <c r="O8" i="1"/>
  <c r="U8" i="1" s="1"/>
  <c r="O9" i="1"/>
  <c r="P9" i="1" s="1"/>
  <c r="Q9" i="1" s="1"/>
  <c r="U9" i="1" s="1"/>
  <c r="O10" i="1"/>
  <c r="P10" i="1" s="1"/>
  <c r="Q10" i="1" s="1"/>
  <c r="U10" i="1" s="1"/>
  <c r="O11" i="1"/>
  <c r="P11" i="1" s="1"/>
  <c r="Q11" i="1" s="1"/>
  <c r="U11" i="1" s="1"/>
  <c r="O12" i="1"/>
  <c r="U12" i="1" s="1"/>
  <c r="O13" i="1"/>
  <c r="P13" i="1" s="1"/>
  <c r="Q13" i="1" s="1"/>
  <c r="U13" i="1" s="1"/>
  <c r="O14" i="1"/>
  <c r="Q14" i="1" s="1"/>
  <c r="U14" i="1" s="1"/>
  <c r="O15" i="1"/>
  <c r="P15" i="1" s="1"/>
  <c r="Q15" i="1" s="1"/>
  <c r="U15" i="1" s="1"/>
  <c r="O16" i="1"/>
  <c r="O17" i="1"/>
  <c r="P17" i="1" s="1"/>
  <c r="Q17" i="1" s="1"/>
  <c r="U17" i="1" s="1"/>
  <c r="O18" i="1"/>
  <c r="Q18" i="1" s="1"/>
  <c r="U18" i="1" s="1"/>
  <c r="O19" i="1"/>
  <c r="P19" i="1" s="1"/>
  <c r="Q19" i="1" s="1"/>
  <c r="U19" i="1" s="1"/>
  <c r="O20" i="1"/>
  <c r="P20" i="1" s="1"/>
  <c r="Q20" i="1" s="1"/>
  <c r="U20" i="1" s="1"/>
  <c r="O21" i="1"/>
  <c r="U21" i="1" s="1"/>
  <c r="O22" i="1"/>
  <c r="U22" i="1" s="1"/>
  <c r="O23" i="1"/>
  <c r="P23" i="1" s="1"/>
  <c r="Q23" i="1" s="1"/>
  <c r="U23" i="1" s="1"/>
  <c r="O24" i="1"/>
  <c r="Q24" i="1" s="1"/>
  <c r="U24" i="1" s="1"/>
  <c r="O25" i="1"/>
  <c r="P25" i="1" s="1"/>
  <c r="Q25" i="1" s="1"/>
  <c r="U25" i="1" s="1"/>
  <c r="O26" i="1"/>
  <c r="Q26" i="1" s="1"/>
  <c r="U26" i="1" s="1"/>
  <c r="O27" i="1"/>
  <c r="Q27" i="1" s="1"/>
  <c r="U27" i="1" s="1"/>
  <c r="O28" i="1"/>
  <c r="P28" i="1" s="1"/>
  <c r="Q28" i="1" s="1"/>
  <c r="U28" i="1" s="1"/>
  <c r="O29" i="1"/>
  <c r="P29" i="1" s="1"/>
  <c r="Q29" i="1" s="1"/>
  <c r="U29" i="1" s="1"/>
  <c r="O30" i="1"/>
  <c r="Q30" i="1" s="1"/>
  <c r="U30" i="1" s="1"/>
  <c r="O31" i="1"/>
  <c r="Q31" i="1" s="1"/>
  <c r="U31" i="1" s="1"/>
  <c r="O32" i="1"/>
  <c r="U32" i="1" s="1"/>
  <c r="O34" i="1"/>
  <c r="O35" i="1"/>
  <c r="O37" i="1"/>
  <c r="Q37" i="1" s="1"/>
  <c r="U37" i="1" s="1"/>
  <c r="O38" i="1"/>
  <c r="U38" i="1" s="1"/>
  <c r="O39" i="1"/>
  <c r="O40" i="1"/>
  <c r="O41" i="1"/>
  <c r="P41" i="1" s="1"/>
  <c r="Q41" i="1" s="1"/>
  <c r="U41" i="1" s="1"/>
  <c r="O42" i="1"/>
  <c r="P42" i="1" s="1"/>
  <c r="Q42" i="1" s="1"/>
  <c r="U42" i="1" s="1"/>
  <c r="O43" i="1"/>
  <c r="P43" i="1" s="1"/>
  <c r="Q43" i="1" s="1"/>
  <c r="U43" i="1" s="1"/>
  <c r="O44" i="1"/>
  <c r="P44" i="1" s="1"/>
  <c r="Q44" i="1" s="1"/>
  <c r="U44" i="1" s="1"/>
  <c r="O45" i="1"/>
  <c r="U45" i="1" s="1"/>
  <c r="O46" i="1"/>
  <c r="P46" i="1" s="1"/>
  <c r="Q46" i="1" s="1"/>
  <c r="U46" i="1" s="1"/>
  <c r="O47" i="1"/>
  <c r="Q47" i="1" s="1"/>
  <c r="U47" i="1" s="1"/>
  <c r="O48" i="1"/>
  <c r="O49" i="1"/>
  <c r="O50" i="1"/>
  <c r="Q50" i="1" s="1"/>
  <c r="U50" i="1" s="1"/>
  <c r="O51" i="1"/>
  <c r="O52" i="1"/>
  <c r="O53" i="1"/>
  <c r="P53" i="1" s="1"/>
  <c r="Q53" i="1" s="1"/>
  <c r="U53" i="1" s="1"/>
  <c r="O54" i="1"/>
  <c r="O55" i="1"/>
  <c r="P55" i="1" s="1"/>
  <c r="Q55" i="1" s="1"/>
  <c r="U55" i="1" s="1"/>
  <c r="O56" i="1"/>
  <c r="U56" i="1" s="1"/>
  <c r="O57" i="1"/>
  <c r="U57" i="1" s="1"/>
  <c r="O58" i="1"/>
  <c r="U58" i="1" s="1"/>
  <c r="O59" i="1"/>
  <c r="U59" i="1" s="1"/>
  <c r="O60" i="1"/>
  <c r="P60" i="1" s="1"/>
  <c r="Q60" i="1" s="1"/>
  <c r="U60" i="1" s="1"/>
  <c r="O61" i="1"/>
  <c r="U61" i="1" s="1"/>
  <c r="O62" i="1"/>
  <c r="U62" i="1" s="1"/>
  <c r="O64" i="1"/>
  <c r="P64" i="1" s="1"/>
  <c r="Q64" i="1" s="1"/>
  <c r="U64" i="1" s="1"/>
  <c r="O66" i="1"/>
  <c r="U66" i="1" s="1"/>
  <c r="O67" i="1"/>
  <c r="P67" i="1" s="1"/>
  <c r="Q67" i="1" s="1"/>
  <c r="U67" i="1" s="1"/>
  <c r="O68" i="1"/>
  <c r="U68" i="1" s="1"/>
  <c r="O71" i="1"/>
  <c r="U71" i="1" s="1"/>
  <c r="O72" i="1"/>
  <c r="P72" i="1" s="1"/>
  <c r="Q72" i="1" s="1"/>
  <c r="U72" i="1" s="1"/>
  <c r="O73" i="1"/>
  <c r="O74" i="1"/>
  <c r="P74" i="1" s="1"/>
  <c r="Q74" i="1" s="1"/>
  <c r="U74" i="1" s="1"/>
  <c r="O75" i="1"/>
  <c r="O76" i="1"/>
  <c r="O77" i="1"/>
  <c r="O78" i="1"/>
  <c r="O6" i="1"/>
  <c r="P6" i="1" s="1"/>
  <c r="Q6" i="1" s="1"/>
  <c r="U6" i="1" s="1"/>
  <c r="K78" i="1"/>
  <c r="K77" i="1"/>
  <c r="K76" i="1"/>
  <c r="K75" i="1"/>
  <c r="K74" i="1"/>
  <c r="K73" i="1"/>
  <c r="K72" i="1"/>
  <c r="K71" i="1"/>
  <c r="K68" i="1"/>
  <c r="K67" i="1"/>
  <c r="K66" i="1"/>
  <c r="K64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J5" i="1"/>
  <c r="F5" i="1"/>
  <c r="AC74" i="1" l="1"/>
  <c r="AC72" i="1"/>
  <c r="AC60" i="1"/>
  <c r="AC50" i="1"/>
  <c r="AC46" i="1"/>
  <c r="AC44" i="1"/>
  <c r="AC42" i="1"/>
  <c r="AC30" i="1"/>
  <c r="AC28" i="1"/>
  <c r="AC26" i="1"/>
  <c r="AC24" i="1"/>
  <c r="AC20" i="1"/>
  <c r="AC18" i="1"/>
  <c r="AC14" i="1"/>
  <c r="AC10" i="1"/>
  <c r="AC36" i="1"/>
  <c r="AC6" i="1"/>
  <c r="AC67" i="1"/>
  <c r="AC64" i="1"/>
  <c r="P61" i="1"/>
  <c r="AC55" i="1"/>
  <c r="AC53" i="1"/>
  <c r="AC47" i="1"/>
  <c r="AC43" i="1"/>
  <c r="AC41" i="1"/>
  <c r="AC37" i="1"/>
  <c r="AC31" i="1"/>
  <c r="AC29" i="1"/>
  <c r="AC27" i="1"/>
  <c r="AC25" i="1"/>
  <c r="AC23" i="1"/>
  <c r="AC19" i="1"/>
  <c r="AC17" i="1"/>
  <c r="AC15" i="1"/>
  <c r="AC13" i="1"/>
  <c r="AC11" i="1"/>
  <c r="AC9" i="1"/>
  <c r="P52" i="1"/>
  <c r="Q52" i="1" s="1"/>
  <c r="U52" i="1" s="1"/>
  <c r="P73" i="1"/>
  <c r="Q73" i="1" s="1"/>
  <c r="U73" i="1" s="1"/>
  <c r="P54" i="1"/>
  <c r="Q54" i="1" s="1"/>
  <c r="U54" i="1" s="1"/>
  <c r="Q40" i="1"/>
  <c r="U40" i="1" s="1"/>
  <c r="K36" i="1"/>
  <c r="K65" i="1"/>
  <c r="L65" i="1"/>
  <c r="O65" i="1" s="1"/>
  <c r="K69" i="1"/>
  <c r="L69" i="1"/>
  <c r="O69" i="1" s="1"/>
  <c r="K63" i="1"/>
  <c r="L63" i="1"/>
  <c r="O63" i="1" s="1"/>
  <c r="K33" i="1"/>
  <c r="L33" i="1"/>
  <c r="O33" i="1" s="1"/>
  <c r="K70" i="1"/>
  <c r="L70" i="1"/>
  <c r="O70" i="1" s="1"/>
  <c r="U78" i="1"/>
  <c r="V78" i="1"/>
  <c r="U76" i="1"/>
  <c r="V76" i="1"/>
  <c r="V74" i="1"/>
  <c r="V72" i="1"/>
  <c r="V68" i="1"/>
  <c r="V66" i="1"/>
  <c r="V64" i="1"/>
  <c r="V62" i="1"/>
  <c r="V60" i="1"/>
  <c r="V58" i="1"/>
  <c r="V56" i="1"/>
  <c r="V54" i="1"/>
  <c r="V52" i="1"/>
  <c r="V50" i="1"/>
  <c r="U48" i="1"/>
  <c r="V48" i="1"/>
  <c r="V46" i="1"/>
  <c r="V44" i="1"/>
  <c r="V42" i="1"/>
  <c r="V40" i="1"/>
  <c r="V38" i="1"/>
  <c r="V36" i="1"/>
  <c r="U34" i="1"/>
  <c r="V34" i="1"/>
  <c r="V32" i="1"/>
  <c r="V30" i="1"/>
  <c r="V28" i="1"/>
  <c r="V26" i="1"/>
  <c r="V24" i="1"/>
  <c r="V22" i="1"/>
  <c r="V20" i="1"/>
  <c r="V18" i="1"/>
  <c r="U16" i="1"/>
  <c r="V16" i="1"/>
  <c r="V14" i="1"/>
  <c r="V12" i="1"/>
  <c r="V10" i="1"/>
  <c r="V8" i="1"/>
  <c r="V6" i="1"/>
  <c r="V77" i="1"/>
  <c r="U77" i="1"/>
  <c r="V75" i="1"/>
  <c r="U75" i="1"/>
  <c r="V73" i="1"/>
  <c r="V71" i="1"/>
  <c r="V67" i="1"/>
  <c r="V61" i="1"/>
  <c r="V59" i="1"/>
  <c r="V57" i="1"/>
  <c r="V55" i="1"/>
  <c r="V53" i="1"/>
  <c r="V51" i="1"/>
  <c r="U51" i="1"/>
  <c r="V49" i="1"/>
  <c r="U49" i="1"/>
  <c r="V47" i="1"/>
  <c r="V45" i="1"/>
  <c r="V43" i="1"/>
  <c r="V41" i="1"/>
  <c r="V39" i="1"/>
  <c r="U39" i="1"/>
  <c r="V37" i="1"/>
  <c r="V35" i="1"/>
  <c r="U35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E5" i="1"/>
  <c r="AC54" i="1" l="1"/>
  <c r="AC52" i="1"/>
  <c r="AC40" i="1"/>
  <c r="AC73" i="1"/>
  <c r="K5" i="1"/>
  <c r="Q70" i="1"/>
  <c r="U70" i="1" s="1"/>
  <c r="V33" i="1"/>
  <c r="P33" i="1"/>
  <c r="Q33" i="1" s="1"/>
  <c r="U33" i="1" s="1"/>
  <c r="V63" i="1"/>
  <c r="Q63" i="1"/>
  <c r="U63" i="1" s="1"/>
  <c r="V69" i="1"/>
  <c r="P69" i="1"/>
  <c r="Q69" i="1" s="1"/>
  <c r="U69" i="1" s="1"/>
  <c r="V65" i="1"/>
  <c r="Q65" i="1"/>
  <c r="U65" i="1" s="1"/>
  <c r="O5" i="1"/>
  <c r="V70" i="1"/>
  <c r="L5" i="1"/>
  <c r="AC65" i="1" l="1"/>
  <c r="AC69" i="1"/>
  <c r="AC63" i="1"/>
  <c r="AC33" i="1"/>
  <c r="Q5" i="1"/>
  <c r="AC70" i="1"/>
  <c r="AC5" i="1"/>
  <c r="P5" i="1"/>
</calcChain>
</file>

<file path=xl/sharedStrings.xml><?xml version="1.0" encoding="utf-8"?>
<sst xmlns="http://schemas.openxmlformats.org/spreadsheetml/2006/main" count="236" uniqueCount="131">
  <si>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</si>
  <si>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</si>
  <si>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</si>
  <si>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</si>
  <si>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</si>
  <si>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</si>
  <si>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</si>
  <si>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</si>
  <si>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</si>
  <si>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</si>
  <si>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</si>
  <si>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</si>
  <si>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</si>
  <si>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</si>
  <si>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</si>
  <si>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</si>
  <si>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</si>
  <si>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</si>
  <si>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</si>
  <si>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</si>
  <si>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</si>
  <si>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</si>
  <si>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</si>
  <si>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06,04,</t>
  </si>
  <si>
    <t>09,04,</t>
  </si>
  <si>
    <t>02,04,</t>
  </si>
  <si>
    <t>26,03,</t>
  </si>
  <si>
    <t>19,03,</t>
  </si>
  <si>
    <t>12,03,</t>
  </si>
  <si>
    <t>04,03,</t>
  </si>
  <si>
    <t>3215 ВЕТЧ.МЯСНАЯ Папа может п/о 0.4кг 8шт.    ОСТАНКИНО</t>
  </si>
  <si>
    <t>шт</t>
  </si>
  <si>
    <t>3248 ДОКТОРСКАЯ ТРАДИЦ. вар п/о ОСТАНКИНО</t>
  </si>
  <si>
    <t>кг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</si>
  <si>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</si>
  <si>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</si>
  <si>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</si>
  <si>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</si>
  <si>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</si>
  <si>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</si>
  <si>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</si>
  <si>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</si>
  <si>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</si>
  <si>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</si>
  <si>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</si>
  <si>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</si>
  <si>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</si>
  <si>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</si>
  <si>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</si>
  <si>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</si>
  <si>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</si>
  <si>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</si>
  <si>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</si>
  <si>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</si>
  <si>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</si>
  <si>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</si>
  <si>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</si>
  <si>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</si>
  <si>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5981 МОЛОЧНЫЕ ТРАДИЦ. сос п/о мгс 1*6_45с   ОСТАНКИНО</t>
  </si>
  <si>
    <t>5997 ОСОБАЯ Коровино вар п/о  ОСТАНКИНО</t>
  </si>
  <si>
    <t>6042 МОЛОЧНЫЕ К ЗАВТРАКУ сос п/о в/у 0.4кг   ОСТАНКИНО</t>
  </si>
  <si>
    <t>завод вывел из производства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</si>
  <si>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</si>
  <si>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</si>
  <si>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</si>
  <si>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</si>
  <si>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</si>
  <si>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</si>
  <si>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</si>
  <si>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</si>
  <si>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</si>
  <si>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</si>
  <si>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</si>
  <si>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</si>
  <si>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</si>
  <si>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</si>
  <si>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6372 СЕРВЕЛАТ ОХОТНИЧИЙ ПМ в/к в/у 0.35кг 8шт  ОСТАНКИНО</t>
  </si>
  <si>
    <t>то же что и 6689</t>
  </si>
  <si>
    <t>6392 ФИЛЕЙНАЯ Папа может вар п/о 0,4кг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</si>
  <si>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</si>
  <si>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</si>
  <si>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</si>
  <si>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</si>
  <si>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</si>
  <si>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</si>
  <si>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</si>
  <si>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</si>
  <si>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</si>
  <si>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</si>
  <si>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</si>
  <si>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</si>
  <si>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</si>
  <si>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</si>
  <si>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</si>
  <si>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</si>
  <si>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</si>
  <si>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</si>
  <si>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</si>
  <si>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</si>
  <si>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</si>
  <si>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</si>
  <si>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</si>
  <si>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</si>
  <si>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</si>
  <si>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</si>
  <si>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</si>
  <si>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</si>
  <si>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 в матрице</t>
  </si>
  <si>
    <t>то же что и 6372</t>
  </si>
  <si>
    <t>100 шт</t>
  </si>
  <si>
    <t>Цена по акции: 112,06</t>
  </si>
  <si>
    <t>Цена по акции: 90,13</t>
  </si>
  <si>
    <t>6778 МЯСНИКС Папа Может сос б/о мгс 1/160</t>
  </si>
  <si>
    <t>Цена по акции: 64,34</t>
  </si>
  <si>
    <t>6777 МЯСНЫЕ С ГОВЯДИНОЙ ПМ сос п/о мгс 0.4кг </t>
  </si>
  <si>
    <t>Цена по акции:  96,01</t>
  </si>
  <si>
    <t>ОХОТНИЧЬЯ Папа может с/к в/у 1/220 8шт. (5931)</t>
  </si>
  <si>
    <t>ЭКСТРА Папа может с/к с/н в/у 1/100 14шт (6453)</t>
  </si>
  <si>
    <t>ПОСОЛЬСКАЯ с/к с/н в/у 1/100 10шт. (6555)</t>
  </si>
  <si>
    <t>Замена Время Оливье</t>
  </si>
  <si>
    <t>100 шт.</t>
  </si>
  <si>
    <t>заказ</t>
  </si>
  <si>
    <t>13,04,(1)</t>
  </si>
  <si>
    <t>13,04,(2)</t>
  </si>
  <si>
    <t>6726 СЛИВОЧНЫЕ ПМ сос п/о мгс 0.41кг 10шт.</t>
  </si>
  <si>
    <t>6776 ХОТ-ДОГ Папа может сос п/о мгс 0.35кг</t>
  </si>
  <si>
    <t>6798ВРЕМЯ ОКРОШКИ Папа может вар п/о 0.75кг</t>
  </si>
  <si>
    <t>5992ВРЕМЯ ОКРОШКИ Папа может вар п/о 0.4кг</t>
  </si>
  <si>
    <t>5993 ВРЕМЯ ОКРОШКИ Папа может вар п/о</t>
  </si>
  <si>
    <t>нет в бланке заказа</t>
  </si>
  <si>
    <t>не в матрице (на замену)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</si>
</sst>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/>
  </cellStyleXfs>
  <cellXfs count="27">
    <xf numFmtId="0" fontId="0" fillId="0" borderId="0" xfId="0"/>
    <xf numFmtId="164" fontId="2" fillId="0" borderId="1" xfId="1" applyNumberFormat="1"/>
    <xf numFmtId="164" fontId="3" fillId="2" borderId="1" xfId="1" applyNumberFormat="1" applyFont="1" applyFill="1"/>
    <xf numFmtId="164" fontId="4" fillId="2" borderId="1" xfId="1" applyNumberFormat="1" applyFont="1" applyFill="1"/>
    <xf numFmtId="164" fontId="2" fillId="3" borderId="1" xfId="1" applyNumberFormat="1" applyFill="1"/>
    <xf numFmtId="164" fontId="2" fillId="0" borderId="2" xfId="1" applyNumberFormat="1" applyBorder="1"/>
    <xf numFmtId="2" fontId="2" fillId="0" borderId="1" xfId="1" applyNumberFormat="1"/>
    <xf numFmtId="2" fontId="3" fillId="2" borderId="1" xfId="1" applyNumberFormat="1" applyFont="1" applyFill="1"/>
    <xf numFmtId="2" fontId="0" fillId="0" borderId="0" xfId="0" applyNumberFormat="1"/>
    <xf numFmtId="164" fontId="5" fillId="4" borderId="1" xfId="1" applyNumberFormat="1" applyFont="1" applyFill="1"/>
    <xf numFmtId="164" fontId="6" fillId="0" borderId="1" xfId="1" applyNumberFormat="1" applyFont="1"/>
    <xf numFmtId="164" fontId="2" fillId="5" borderId="1" xfId="1" applyNumberFormat="1" applyFill="1"/>
    <xf numFmtId="2" fontId="2" fillId="5" borderId="1" xfId="1" applyNumberFormat="1" applyFill="1"/>
    <xf numFmtId="164" fontId="2" fillId="5" borderId="2" xfId="1" applyNumberFormat="1" applyFill="1" applyBorder="1"/>
    <xf numFmtId="164" fontId="6" fillId="5" borderId="1" xfId="1" applyNumberFormat="1" applyFont="1" applyFill="1"/>
    <xf numFmtId="164" fontId="2" fillId="6" borderId="2" xfId="1" applyNumberFormat="1" applyFill="1" applyBorder="1"/>
    <xf numFmtId="164" fontId="2" fillId="6" borderId="1" xfId="1" applyNumberFormat="1" applyFill="1"/>
    <xf numFmtId="164" fontId="2" fillId="7" borderId="3" xfId="1" applyNumberFormat="1" applyFill="1" applyBorder="1"/>
    <xf numFmtId="2" fontId="2" fillId="7" borderId="3" xfId="1" applyNumberFormat="1" applyFill="1" applyBorder="1"/>
    <xf numFmtId="164" fontId="2" fillId="0" borderId="3" xfId="1" applyNumberFormat="1" applyBorder="1"/>
    <xf numFmtId="164" fontId="2" fillId="6" borderId="3" xfId="1" applyNumberFormat="1" applyFill="1" applyBorder="1" applyAlignment="1">
      <alignment wrapText="1"/>
    </xf>
    <xf numFmtId="0" fontId="0" fillId="6" borderId="3" xfId="0" applyFill="1" applyBorder="1"/>
    <xf numFmtId="164" fontId="2" fillId="6" borderId="3" xfId="1" applyNumberFormat="1" applyFill="1" applyBorder="1"/>
    <xf numFmtId="2" fontId="2" fillId="6" borderId="3" xfId="1" applyNumberFormat="1" applyFill="1" applyBorder="1"/>
    <xf numFmtId="164" fontId="2" fillId="5" borderId="3" xfId="1" applyNumberFormat="1" applyFill="1" applyBorder="1"/>
    <xf numFmtId="164" fontId="2" fillId="0" borderId="1" xfId="1" applyNumberFormat="1" applyBorder="1"/>
    <xf numFmtId="0" fontId="1" fillId="7" borderId="3" xfId="0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2" sqref="T12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4.85546875" style="8" customWidth="1"/>
    <col min="8" max="8" width="4.85546875" customWidth="1"/>
    <col min="9" max="9" width="1" customWidth="1"/>
    <col min="10" max="19" width="6.7109375" customWidth="1"/>
    <col min="20" max="20" width="21.85546875" customWidth="1"/>
    <col min="21" max="22" width="5.140625" customWidth="1"/>
    <col min="23" max="27" width="6.85546875" customWidth="1"/>
    <col min="28" max="28" width="26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121</v>
      </c>
      <c r="R3" s="3" t="s">
        <v>121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122</v>
      </c>
      <c r="R4" s="1" t="s">
        <v>123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18785.519</v>
      </c>
      <c r="F5" s="4">
        <f>SUM(F6:F498)</f>
        <v>15288.319</v>
      </c>
      <c r="G5" s="6"/>
      <c r="H5" s="1"/>
      <c r="I5" s="1"/>
      <c r="J5" s="4">
        <f t="shared" ref="J5:S5" si="0">SUM(J6:J498)</f>
        <v>19267.594999999998</v>
      </c>
      <c r="K5" s="4">
        <f t="shared" si="0"/>
        <v>-482.07600000000031</v>
      </c>
      <c r="L5" s="4">
        <f t="shared" si="0"/>
        <v>15450.975999999999</v>
      </c>
      <c r="M5" s="4">
        <f t="shared" si="0"/>
        <v>3334.5430000000001</v>
      </c>
      <c r="N5" s="4">
        <f t="shared" si="0"/>
        <v>6768.3184000000001</v>
      </c>
      <c r="O5" s="4">
        <f t="shared" si="0"/>
        <v>3090.1951999999997</v>
      </c>
      <c r="P5" s="4">
        <f t="shared" si="0"/>
        <v>16368</v>
      </c>
      <c r="Q5" s="4">
        <f t="shared" si="0"/>
        <v>6995</v>
      </c>
      <c r="R5" s="4">
        <f t="shared" ref="R5" si="1">SUM(R6:R498)</f>
        <v>10600</v>
      </c>
      <c r="S5" s="4">
        <f t="shared" si="0"/>
        <v>870</v>
      </c>
      <c r="T5" s="1"/>
      <c r="U5" s="1"/>
      <c r="V5" s="1"/>
      <c r="W5" s="4">
        <f>SUM(W6:W498)</f>
        <v>2406.7916000000005</v>
      </c>
      <c r="X5" s="4">
        <f>SUM(X6:X498)</f>
        <v>3304.4832000000006</v>
      </c>
      <c r="Y5" s="4">
        <f>SUM(Y6:Y498)</f>
        <v>3086.9812000000002</v>
      </c>
      <c r="Z5" s="4">
        <f>SUM(Z6:Z498)</f>
        <v>3080.4785999999999</v>
      </c>
      <c r="AA5" s="4">
        <f>SUM(AA6:AA498)</f>
        <v>2626.5889999999999</v>
      </c>
      <c r="AB5" s="1"/>
      <c r="AC5" s="4">
        <f>SUM(AC6:AC498)</f>
        <v>4213.09</v>
      </c>
      <c r="AD5" s="4">
        <f>SUM(AD6:AD498)</f>
        <v>6377.5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330</v>
      </c>
      <c r="D6" s="1">
        <v>256</v>
      </c>
      <c r="E6" s="1">
        <v>310</v>
      </c>
      <c r="F6" s="1">
        <v>235</v>
      </c>
      <c r="G6" s="6">
        <v>0.4</v>
      </c>
      <c r="H6" s="1">
        <v>60</v>
      </c>
      <c r="I6" s="1"/>
      <c r="J6" s="1">
        <v>298</v>
      </c>
      <c r="K6" s="1">
        <f t="shared" ref="K6:K37" si="2">E6-J6</f>
        <v>12</v>
      </c>
      <c r="L6" s="1">
        <f>E6-M6</f>
        <v>310</v>
      </c>
      <c r="M6" s="1"/>
      <c r="N6" s="1">
        <v>34.399999999999977</v>
      </c>
      <c r="O6" s="1">
        <f t="shared" ref="O6:O37" si="3">L6/5</f>
        <v>62</v>
      </c>
      <c r="P6" s="5">
        <f>ROUND(13*O6-N6-F6,0)</f>
        <v>537</v>
      </c>
      <c r="Q6" s="5">
        <f>P6-R6</f>
        <v>187</v>
      </c>
      <c r="R6" s="5">
        <v>350</v>
      </c>
      <c r="S6" s="5"/>
      <c r="T6" s="1"/>
      <c r="U6" s="1">
        <f>(F6+N6+Q6+R6)/O6</f>
        <v>13.006451612903225</v>
      </c>
      <c r="V6" s="1">
        <f>(F6+N6)/O6</f>
        <v>4.3451612903225802</v>
      </c>
      <c r="W6" s="1">
        <v>38.6</v>
      </c>
      <c r="X6" s="1">
        <v>57.2</v>
      </c>
      <c r="Y6" s="1">
        <v>55</v>
      </c>
      <c r="Z6" s="1">
        <v>46.6</v>
      </c>
      <c r="AA6" s="1">
        <v>47.4</v>
      </c>
      <c r="AB6" s="1"/>
      <c r="AC6" s="1">
        <f>Q6*G6</f>
        <v>74.8</v>
      </c>
      <c r="AD6" s="1">
        <f>R6*G6</f>
        <v>140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1" t="s">
        <v>32</v>
      </c>
      <c r="B7" s="11" t="s">
        <v>33</v>
      </c>
      <c r="C7" s="11">
        <v>17.3</v>
      </c>
      <c r="D7" s="11">
        <v>10.675000000000001</v>
      </c>
      <c r="E7" s="11">
        <v>8.1</v>
      </c>
      <c r="F7" s="11">
        <v>19.77</v>
      </c>
      <c r="G7" s="12">
        <v>0</v>
      </c>
      <c r="H7" s="11">
        <v>60</v>
      </c>
      <c r="I7" s="11"/>
      <c r="J7" s="11">
        <v>9</v>
      </c>
      <c r="K7" s="11">
        <f t="shared" si="2"/>
        <v>-0.90000000000000036</v>
      </c>
      <c r="L7" s="11">
        <f t="shared" ref="L7:L70" si="4">E7-M7</f>
        <v>8.1</v>
      </c>
      <c r="M7" s="11"/>
      <c r="N7" s="11">
        <v>13.101000000000001</v>
      </c>
      <c r="O7" s="11">
        <f t="shared" si="3"/>
        <v>1.6199999999999999</v>
      </c>
      <c r="P7" s="13"/>
      <c r="Q7" s="13">
        <f t="shared" ref="Q7:Q15" si="5">P7-R7</f>
        <v>0</v>
      </c>
      <c r="R7" s="13"/>
      <c r="S7" s="13"/>
      <c r="T7" s="11"/>
      <c r="U7" s="11">
        <f t="shared" ref="U7:U15" si="6">(F7+N7+Q7+R7)/O7</f>
        <v>20.290740740740745</v>
      </c>
      <c r="V7" s="11">
        <f t="shared" ref="V7:V70" si="7">(F7+N7)/O7</f>
        <v>20.290740740740745</v>
      </c>
      <c r="W7" s="11">
        <v>2.6934</v>
      </c>
      <c r="X7" s="11">
        <v>2.6779999999999999</v>
      </c>
      <c r="Y7" s="11">
        <v>2.9860000000000002</v>
      </c>
      <c r="Z7" s="11">
        <v>3.7888000000000002</v>
      </c>
      <c r="AA7" s="11">
        <v>1.6235999999999999</v>
      </c>
      <c r="AB7" s="11" t="s">
        <v>130</v>
      </c>
      <c r="AC7" s="11">
        <f t="shared" ref="AC7:AC15" si="8">Q7*G7</f>
        <v>0</v>
      </c>
      <c r="AD7" s="11">
        <f t="shared" ref="AD7:AD70" si="9">R7*G7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33</v>
      </c>
      <c r="C8" s="1">
        <v>17.260000000000002</v>
      </c>
      <c r="D8" s="1">
        <v>67.989000000000004</v>
      </c>
      <c r="E8" s="1">
        <v>20.600999999999999</v>
      </c>
      <c r="F8" s="1">
        <v>58.146000000000001</v>
      </c>
      <c r="G8" s="6">
        <v>1</v>
      </c>
      <c r="H8" s="1">
        <v>120</v>
      </c>
      <c r="I8" s="1"/>
      <c r="J8" s="1">
        <v>25.2</v>
      </c>
      <c r="K8" s="1">
        <f t="shared" si="2"/>
        <v>-4.5990000000000002</v>
      </c>
      <c r="L8" s="1">
        <f t="shared" si="4"/>
        <v>20.600999999999999</v>
      </c>
      <c r="M8" s="1"/>
      <c r="N8" s="1"/>
      <c r="O8" s="1">
        <f t="shared" si="3"/>
        <v>4.1201999999999996</v>
      </c>
      <c r="P8" s="5"/>
      <c r="Q8" s="5">
        <f t="shared" si="5"/>
        <v>0</v>
      </c>
      <c r="R8" s="5"/>
      <c r="S8" s="5"/>
      <c r="T8" s="1"/>
      <c r="U8" s="1">
        <f t="shared" si="6"/>
        <v>14.112421727100628</v>
      </c>
      <c r="V8" s="1">
        <f t="shared" si="7"/>
        <v>14.112421727100628</v>
      </c>
      <c r="W8" s="1">
        <v>4.3499999999999996</v>
      </c>
      <c r="X8" s="1">
        <v>7.9010000000000007</v>
      </c>
      <c r="Y8" s="1">
        <v>5.2951999999999986</v>
      </c>
      <c r="Z8" s="1">
        <v>9.1650000000000009</v>
      </c>
      <c r="AA8" s="1">
        <v>5.3193999999999999</v>
      </c>
      <c r="AB8" s="1"/>
      <c r="AC8" s="1">
        <f t="shared" si="8"/>
        <v>0</v>
      </c>
      <c r="AD8" s="1">
        <f t="shared" si="9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33</v>
      </c>
      <c r="C9" s="1">
        <v>333.1</v>
      </c>
      <c r="D9" s="1">
        <v>536.95699999999999</v>
      </c>
      <c r="E9" s="1">
        <v>353.35500000000002</v>
      </c>
      <c r="F9" s="1">
        <v>457.5</v>
      </c>
      <c r="G9" s="6">
        <v>1</v>
      </c>
      <c r="H9" s="1">
        <v>45</v>
      </c>
      <c r="I9" s="1"/>
      <c r="J9" s="1">
        <v>350.6</v>
      </c>
      <c r="K9" s="1">
        <f t="shared" si="2"/>
        <v>2.7549999999999955</v>
      </c>
      <c r="L9" s="1">
        <f t="shared" si="4"/>
        <v>353.35500000000002</v>
      </c>
      <c r="M9" s="1"/>
      <c r="N9" s="1"/>
      <c r="O9" s="1">
        <f t="shared" si="3"/>
        <v>70.671000000000006</v>
      </c>
      <c r="P9" s="5">
        <f t="shared" ref="P9:P15" si="10">ROUND(13*O9-N9-F9,0)</f>
        <v>461</v>
      </c>
      <c r="Q9" s="5">
        <f t="shared" si="5"/>
        <v>161</v>
      </c>
      <c r="R9" s="5">
        <v>300</v>
      </c>
      <c r="S9" s="5"/>
      <c r="T9" s="1"/>
      <c r="U9" s="1">
        <f t="shared" si="6"/>
        <v>12.996844533118251</v>
      </c>
      <c r="V9" s="1">
        <f t="shared" si="7"/>
        <v>6.4736596340790413</v>
      </c>
      <c r="W9" s="1">
        <v>36.616</v>
      </c>
      <c r="X9" s="1">
        <v>76.477800000000002</v>
      </c>
      <c r="Y9" s="1">
        <v>67.524000000000001</v>
      </c>
      <c r="Z9" s="1">
        <v>59.914200000000008</v>
      </c>
      <c r="AA9" s="1">
        <v>57.768799999999999</v>
      </c>
      <c r="AB9" s="1"/>
      <c r="AC9" s="1">
        <f t="shared" si="8"/>
        <v>161</v>
      </c>
      <c r="AD9" s="1">
        <f t="shared" si="9"/>
        <v>300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33</v>
      </c>
      <c r="C10" s="1">
        <v>890.5</v>
      </c>
      <c r="D10" s="1">
        <v>50.686</v>
      </c>
      <c r="E10" s="1">
        <v>635.41</v>
      </c>
      <c r="F10" s="1">
        <v>230.15100000000001</v>
      </c>
      <c r="G10" s="6">
        <v>1</v>
      </c>
      <c r="H10" s="1">
        <v>45</v>
      </c>
      <c r="I10" s="1"/>
      <c r="J10" s="1">
        <v>610.71900000000005</v>
      </c>
      <c r="K10" s="1">
        <f t="shared" si="2"/>
        <v>24.690999999999917</v>
      </c>
      <c r="L10" s="1">
        <f t="shared" si="4"/>
        <v>533.50199999999995</v>
      </c>
      <c r="M10" s="1">
        <v>101.908</v>
      </c>
      <c r="N10" s="1">
        <v>515.19080000000008</v>
      </c>
      <c r="O10" s="1">
        <f t="shared" si="3"/>
        <v>106.70039999999999</v>
      </c>
      <c r="P10" s="5">
        <f t="shared" si="10"/>
        <v>642</v>
      </c>
      <c r="Q10" s="5">
        <f t="shared" si="5"/>
        <v>242</v>
      </c>
      <c r="R10" s="5">
        <v>400</v>
      </c>
      <c r="S10" s="5"/>
      <c r="T10" s="1"/>
      <c r="U10" s="1">
        <f t="shared" si="6"/>
        <v>13.002217423739745</v>
      </c>
      <c r="V10" s="1">
        <f t="shared" si="7"/>
        <v>6.9853702516579155</v>
      </c>
      <c r="W10" s="1">
        <v>95.148200000000003</v>
      </c>
      <c r="X10" s="1">
        <v>53.385599999999997</v>
      </c>
      <c r="Y10" s="1">
        <v>110.9974</v>
      </c>
      <c r="Z10" s="1">
        <v>81.405999999999992</v>
      </c>
      <c r="AA10" s="1">
        <v>68.227800000000002</v>
      </c>
      <c r="AB10" s="1"/>
      <c r="AC10" s="1">
        <f t="shared" si="8"/>
        <v>242</v>
      </c>
      <c r="AD10" s="1">
        <f t="shared" si="9"/>
        <v>400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33</v>
      </c>
      <c r="C11" s="1">
        <v>1449.85</v>
      </c>
      <c r="D11" s="1">
        <v>279.43599999999998</v>
      </c>
      <c r="E11" s="1">
        <v>627.86099999999999</v>
      </c>
      <c r="F11" s="1">
        <v>982.40700000000004</v>
      </c>
      <c r="G11" s="6">
        <v>1</v>
      </c>
      <c r="H11" s="1">
        <v>60</v>
      </c>
      <c r="I11" s="1"/>
      <c r="J11" s="1">
        <v>545.20000000000005</v>
      </c>
      <c r="K11" s="1">
        <f t="shared" si="2"/>
        <v>82.660999999999945</v>
      </c>
      <c r="L11" s="1">
        <f t="shared" si="4"/>
        <v>506.39599999999996</v>
      </c>
      <c r="M11" s="1">
        <v>121.465</v>
      </c>
      <c r="N11" s="1"/>
      <c r="O11" s="1">
        <f t="shared" si="3"/>
        <v>101.27919999999999</v>
      </c>
      <c r="P11" s="5">
        <f t="shared" si="10"/>
        <v>334</v>
      </c>
      <c r="Q11" s="5">
        <f t="shared" si="5"/>
        <v>134</v>
      </c>
      <c r="R11" s="5">
        <v>200</v>
      </c>
      <c r="S11" s="5"/>
      <c r="T11" s="1"/>
      <c r="U11" s="1">
        <f t="shared" si="6"/>
        <v>12.997802115340566</v>
      </c>
      <c r="V11" s="1">
        <f t="shared" si="7"/>
        <v>9.699987756617352</v>
      </c>
      <c r="W11" s="1">
        <v>61.407600000000002</v>
      </c>
      <c r="X11" s="1">
        <v>104.467</v>
      </c>
      <c r="Y11" s="1">
        <v>113.119</v>
      </c>
      <c r="Z11" s="1">
        <v>87.9178</v>
      </c>
      <c r="AA11" s="1">
        <v>64.934600000000003</v>
      </c>
      <c r="AB11" s="1"/>
      <c r="AC11" s="1">
        <f t="shared" si="8"/>
        <v>134</v>
      </c>
      <c r="AD11" s="1">
        <f t="shared" si="9"/>
        <v>200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33</v>
      </c>
      <c r="C12" s="1">
        <v>40.299999999999997</v>
      </c>
      <c r="D12" s="1">
        <v>96.2</v>
      </c>
      <c r="E12" s="1">
        <v>29.346</v>
      </c>
      <c r="F12" s="1">
        <v>102.54600000000001</v>
      </c>
      <c r="G12" s="6">
        <v>1</v>
      </c>
      <c r="H12" s="1">
        <v>120</v>
      </c>
      <c r="I12" s="1"/>
      <c r="J12" s="1">
        <v>29.1</v>
      </c>
      <c r="K12" s="1">
        <f t="shared" si="2"/>
        <v>0.24599999999999866</v>
      </c>
      <c r="L12" s="1">
        <f t="shared" si="4"/>
        <v>29.346</v>
      </c>
      <c r="M12" s="1"/>
      <c r="N12" s="1"/>
      <c r="O12" s="1">
        <f t="shared" si="3"/>
        <v>5.8692000000000002</v>
      </c>
      <c r="P12" s="5"/>
      <c r="Q12" s="5">
        <f t="shared" si="5"/>
        <v>0</v>
      </c>
      <c r="R12" s="5"/>
      <c r="S12" s="5"/>
      <c r="T12" s="1"/>
      <c r="U12" s="1">
        <f t="shared" si="6"/>
        <v>17.471887139644245</v>
      </c>
      <c r="V12" s="1">
        <f t="shared" si="7"/>
        <v>17.471887139644245</v>
      </c>
      <c r="W12" s="1">
        <v>3.6288</v>
      </c>
      <c r="X12" s="1">
        <v>11.4984</v>
      </c>
      <c r="Y12" s="1">
        <v>1.6355999999999999</v>
      </c>
      <c r="Z12" s="1">
        <v>8.8000000000000007</v>
      </c>
      <c r="AA12" s="1">
        <v>4.0777999999999999</v>
      </c>
      <c r="AB12" s="1"/>
      <c r="AC12" s="1">
        <f t="shared" si="8"/>
        <v>0</v>
      </c>
      <c r="AD12" s="1">
        <f t="shared" si="9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33</v>
      </c>
      <c r="C13" s="1">
        <v>112.9</v>
      </c>
      <c r="D13" s="1">
        <v>56.886000000000003</v>
      </c>
      <c r="E13" s="1">
        <v>90.135000000000005</v>
      </c>
      <c r="F13" s="1">
        <v>66.188999999999993</v>
      </c>
      <c r="G13" s="6">
        <v>1</v>
      </c>
      <c r="H13" s="1">
        <v>60</v>
      </c>
      <c r="I13" s="1"/>
      <c r="J13" s="1">
        <v>94.6</v>
      </c>
      <c r="K13" s="1">
        <f t="shared" si="2"/>
        <v>-4.4649999999999892</v>
      </c>
      <c r="L13" s="1">
        <f t="shared" si="4"/>
        <v>90.135000000000005</v>
      </c>
      <c r="M13" s="1"/>
      <c r="N13" s="1"/>
      <c r="O13" s="1">
        <f t="shared" si="3"/>
        <v>18.027000000000001</v>
      </c>
      <c r="P13" s="5">
        <f t="shared" si="10"/>
        <v>168</v>
      </c>
      <c r="Q13" s="5">
        <f t="shared" si="5"/>
        <v>168</v>
      </c>
      <c r="R13" s="5"/>
      <c r="S13" s="5"/>
      <c r="T13" s="1"/>
      <c r="U13" s="1">
        <f t="shared" si="6"/>
        <v>12.991013479780328</v>
      </c>
      <c r="V13" s="1">
        <f t="shared" si="7"/>
        <v>3.6716591778998162</v>
      </c>
      <c r="W13" s="1">
        <v>6.4828000000000001</v>
      </c>
      <c r="X13" s="1">
        <v>14.3756</v>
      </c>
      <c r="Y13" s="1">
        <v>15.757199999999999</v>
      </c>
      <c r="Z13" s="1">
        <v>13.8682</v>
      </c>
      <c r="AA13" s="1">
        <v>8.0554000000000006</v>
      </c>
      <c r="AB13" s="1"/>
      <c r="AC13" s="1">
        <f t="shared" si="8"/>
        <v>168</v>
      </c>
      <c r="AD13" s="1">
        <f t="shared" si="9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33</v>
      </c>
      <c r="C14" s="1">
        <v>440.97399999999999</v>
      </c>
      <c r="D14" s="1">
        <v>531.49800000000005</v>
      </c>
      <c r="E14" s="1">
        <v>489.87200000000001</v>
      </c>
      <c r="F14" s="1">
        <v>410.65800000000002</v>
      </c>
      <c r="G14" s="6">
        <v>1</v>
      </c>
      <c r="H14" s="1">
        <v>60</v>
      </c>
      <c r="I14" s="1"/>
      <c r="J14" s="1">
        <v>525.58600000000001</v>
      </c>
      <c r="K14" s="1">
        <f t="shared" si="2"/>
        <v>-35.713999999999999</v>
      </c>
      <c r="L14" s="1">
        <f t="shared" si="4"/>
        <v>388.48599999999999</v>
      </c>
      <c r="M14" s="1">
        <v>101.386</v>
      </c>
      <c r="N14" s="1">
        <v>146.61000000000001</v>
      </c>
      <c r="O14" s="1">
        <f t="shared" si="3"/>
        <v>77.697199999999995</v>
      </c>
      <c r="P14" s="5">
        <v>500</v>
      </c>
      <c r="Q14" s="5">
        <f t="shared" si="5"/>
        <v>100</v>
      </c>
      <c r="R14" s="5">
        <v>400</v>
      </c>
      <c r="S14" s="5"/>
      <c r="T14" s="1"/>
      <c r="U14" s="1">
        <f t="shared" si="6"/>
        <v>13.607543128967325</v>
      </c>
      <c r="V14" s="1">
        <f t="shared" si="7"/>
        <v>7.1723047934803326</v>
      </c>
      <c r="W14" s="1">
        <v>62.874000000000002</v>
      </c>
      <c r="X14" s="1">
        <v>87.209000000000003</v>
      </c>
      <c r="Y14" s="1">
        <v>75.259199999999993</v>
      </c>
      <c r="Z14" s="1">
        <v>70.812600000000003</v>
      </c>
      <c r="AA14" s="1">
        <v>49.224400000000003</v>
      </c>
      <c r="AB14" s="1"/>
      <c r="AC14" s="1">
        <f t="shared" si="8"/>
        <v>100</v>
      </c>
      <c r="AD14" s="1">
        <f t="shared" si="9"/>
        <v>400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31</v>
      </c>
      <c r="C15" s="1">
        <v>256</v>
      </c>
      <c r="D15" s="1">
        <v>600</v>
      </c>
      <c r="E15" s="1">
        <v>421</v>
      </c>
      <c r="F15" s="1">
        <v>349</v>
      </c>
      <c r="G15" s="6">
        <v>0.25</v>
      </c>
      <c r="H15" s="1">
        <v>120</v>
      </c>
      <c r="I15" s="1"/>
      <c r="J15" s="1">
        <v>421</v>
      </c>
      <c r="K15" s="1">
        <f t="shared" si="2"/>
        <v>0</v>
      </c>
      <c r="L15" s="1">
        <f t="shared" si="4"/>
        <v>373</v>
      </c>
      <c r="M15" s="1">
        <v>48</v>
      </c>
      <c r="N15" s="1">
        <v>300</v>
      </c>
      <c r="O15" s="1">
        <f t="shared" si="3"/>
        <v>74.599999999999994</v>
      </c>
      <c r="P15" s="5">
        <f t="shared" si="10"/>
        <v>321</v>
      </c>
      <c r="Q15" s="5">
        <f t="shared" si="5"/>
        <v>121</v>
      </c>
      <c r="R15" s="5">
        <v>200</v>
      </c>
      <c r="S15" s="5"/>
      <c r="T15" s="1"/>
      <c r="U15" s="1">
        <f t="shared" si="6"/>
        <v>13.002680965147453</v>
      </c>
      <c r="V15" s="1">
        <f t="shared" si="7"/>
        <v>8.6997319034852545</v>
      </c>
      <c r="W15" s="1">
        <v>68.2</v>
      </c>
      <c r="X15" s="1">
        <v>82</v>
      </c>
      <c r="Y15" s="1">
        <v>68</v>
      </c>
      <c r="Z15" s="1">
        <v>97.2</v>
      </c>
      <c r="AA15" s="1">
        <v>77.599999999999994</v>
      </c>
      <c r="AB15" s="1"/>
      <c r="AC15" s="1">
        <f t="shared" si="8"/>
        <v>30.25</v>
      </c>
      <c r="AD15" s="1">
        <f t="shared" si="9"/>
        <v>50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42</v>
      </c>
      <c r="B16" s="11" t="s">
        <v>31</v>
      </c>
      <c r="C16" s="11"/>
      <c r="D16" s="11">
        <v>120</v>
      </c>
      <c r="E16" s="11">
        <v>120</v>
      </c>
      <c r="F16" s="11"/>
      <c r="G16" s="12">
        <v>0</v>
      </c>
      <c r="H16" s="11" t="e">
        <v>#N/A</v>
      </c>
      <c r="I16" s="11"/>
      <c r="J16" s="11">
        <v>120</v>
      </c>
      <c r="K16" s="11">
        <f t="shared" si="2"/>
        <v>0</v>
      </c>
      <c r="L16" s="11">
        <f t="shared" si="4"/>
        <v>0</v>
      </c>
      <c r="M16" s="11">
        <v>120</v>
      </c>
      <c r="N16" s="11"/>
      <c r="O16" s="11">
        <f t="shared" si="3"/>
        <v>0</v>
      </c>
      <c r="P16" s="13"/>
      <c r="Q16" s="13"/>
      <c r="R16" s="13"/>
      <c r="S16" s="13"/>
      <c r="T16" s="11"/>
      <c r="U16" s="11" t="e">
        <f t="shared" ref="U16:U51" si="11">(F16+N16+P16)/O16</f>
        <v>#DIV/0!</v>
      </c>
      <c r="V16" s="11" t="e">
        <f t="shared" si="7"/>
        <v>#DIV/0!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4" t="s">
        <v>107</v>
      </c>
      <c r="AC16" s="11">
        <f t="shared" ref="AC16:AC35" si="12">P16*G16</f>
        <v>0</v>
      </c>
      <c r="AD16" s="11">
        <f t="shared" si="9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43</v>
      </c>
      <c r="B17" s="1" t="s">
        <v>31</v>
      </c>
      <c r="C17" s="1">
        <v>223</v>
      </c>
      <c r="D17" s="1">
        <v>16</v>
      </c>
      <c r="E17" s="1">
        <v>88</v>
      </c>
      <c r="F17" s="1">
        <v>132</v>
      </c>
      <c r="G17" s="6">
        <v>0.15</v>
      </c>
      <c r="H17" s="1">
        <v>60</v>
      </c>
      <c r="I17" s="1"/>
      <c r="J17" s="1">
        <v>88</v>
      </c>
      <c r="K17" s="1">
        <f t="shared" si="2"/>
        <v>0</v>
      </c>
      <c r="L17" s="1">
        <f t="shared" si="4"/>
        <v>88</v>
      </c>
      <c r="M17" s="1"/>
      <c r="N17" s="1"/>
      <c r="O17" s="1">
        <f t="shared" si="3"/>
        <v>17.600000000000001</v>
      </c>
      <c r="P17" s="5">
        <f t="shared" ref="P17:P33" si="13">ROUND(13*O17-N17-F17,0)</f>
        <v>97</v>
      </c>
      <c r="Q17" s="5">
        <f t="shared" ref="Q17:Q33" si="14">P17-R17</f>
        <v>47</v>
      </c>
      <c r="R17" s="5">
        <v>50</v>
      </c>
      <c r="S17" s="5"/>
      <c r="T17" s="1"/>
      <c r="U17" s="1">
        <f t="shared" ref="U17:U33" si="15">(F17+N17+Q17+R17)/O17</f>
        <v>13.011363636363635</v>
      </c>
      <c r="V17" s="1">
        <f t="shared" si="7"/>
        <v>7.4999999999999991</v>
      </c>
      <c r="W17" s="1">
        <v>13.4</v>
      </c>
      <c r="X17" s="1">
        <v>23.6</v>
      </c>
      <c r="Y17" s="1">
        <v>38.6</v>
      </c>
      <c r="Z17" s="1">
        <v>17.8</v>
      </c>
      <c r="AA17" s="1">
        <v>14.2</v>
      </c>
      <c r="AB17" s="1"/>
      <c r="AC17" s="1">
        <f t="shared" ref="AC17:AC33" si="16">Q17*G17</f>
        <v>7.05</v>
      </c>
      <c r="AD17" s="1">
        <f t="shared" si="9"/>
        <v>7.5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44</v>
      </c>
      <c r="B18" s="1" t="s">
        <v>31</v>
      </c>
      <c r="C18" s="1">
        <v>319</v>
      </c>
      <c r="D18" s="1"/>
      <c r="E18" s="1">
        <v>120</v>
      </c>
      <c r="F18" s="1">
        <v>165</v>
      </c>
      <c r="G18" s="6">
        <v>0.15</v>
      </c>
      <c r="H18" s="1">
        <v>60</v>
      </c>
      <c r="I18" s="1"/>
      <c r="J18" s="1">
        <v>122</v>
      </c>
      <c r="K18" s="1">
        <f t="shared" si="2"/>
        <v>-2</v>
      </c>
      <c r="L18" s="1">
        <f t="shared" si="4"/>
        <v>120</v>
      </c>
      <c r="M18" s="1"/>
      <c r="N18" s="1"/>
      <c r="O18" s="1">
        <f t="shared" si="3"/>
        <v>24</v>
      </c>
      <c r="P18" s="5">
        <v>150</v>
      </c>
      <c r="Q18" s="5">
        <f t="shared" si="14"/>
        <v>50</v>
      </c>
      <c r="R18" s="5">
        <v>100</v>
      </c>
      <c r="S18" s="5"/>
      <c r="T18" s="1"/>
      <c r="U18" s="1">
        <f t="shared" si="15"/>
        <v>13.125</v>
      </c>
      <c r="V18" s="1">
        <f t="shared" si="7"/>
        <v>6.875</v>
      </c>
      <c r="W18" s="1">
        <v>19.399999999999999</v>
      </c>
      <c r="X18" s="1">
        <v>24.2</v>
      </c>
      <c r="Y18" s="1">
        <v>43.6</v>
      </c>
      <c r="Z18" s="1">
        <v>24.6</v>
      </c>
      <c r="AA18" s="1">
        <v>21.4</v>
      </c>
      <c r="AB18" s="1"/>
      <c r="AC18" s="1">
        <f t="shared" si="16"/>
        <v>7.5</v>
      </c>
      <c r="AD18" s="1">
        <f t="shared" si="9"/>
        <v>15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31</v>
      </c>
      <c r="C19" s="1">
        <v>316</v>
      </c>
      <c r="D19" s="1"/>
      <c r="E19" s="1">
        <v>88</v>
      </c>
      <c r="F19" s="1">
        <v>208</v>
      </c>
      <c r="G19" s="6">
        <v>0.15</v>
      </c>
      <c r="H19" s="1">
        <v>60</v>
      </c>
      <c r="I19" s="1"/>
      <c r="J19" s="1">
        <v>88</v>
      </c>
      <c r="K19" s="1">
        <f t="shared" si="2"/>
        <v>0</v>
      </c>
      <c r="L19" s="1">
        <f t="shared" si="4"/>
        <v>88</v>
      </c>
      <c r="M19" s="1"/>
      <c r="N19" s="1"/>
      <c r="O19" s="1">
        <f t="shared" si="3"/>
        <v>17.600000000000001</v>
      </c>
      <c r="P19" s="5">
        <f t="shared" si="13"/>
        <v>21</v>
      </c>
      <c r="Q19" s="5">
        <f t="shared" si="14"/>
        <v>21</v>
      </c>
      <c r="R19" s="5"/>
      <c r="S19" s="5"/>
      <c r="T19" s="1"/>
      <c r="U19" s="1">
        <f t="shared" si="15"/>
        <v>13.011363636363635</v>
      </c>
      <c r="V19" s="1">
        <f t="shared" si="7"/>
        <v>11.818181818181817</v>
      </c>
      <c r="W19" s="1">
        <v>17.2</v>
      </c>
      <c r="X19" s="1">
        <v>19.8</v>
      </c>
      <c r="Y19" s="1">
        <v>46.4</v>
      </c>
      <c r="Z19" s="1">
        <v>16.2</v>
      </c>
      <c r="AA19" s="1">
        <v>24.8</v>
      </c>
      <c r="AB19" s="1"/>
      <c r="AC19" s="1">
        <f t="shared" si="16"/>
        <v>3.15</v>
      </c>
      <c r="AD19" s="1">
        <f t="shared" si="9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33</v>
      </c>
      <c r="C20" s="1">
        <v>32.1</v>
      </c>
      <c r="D20" s="1">
        <v>7.5999999999999998E-2</v>
      </c>
      <c r="E20" s="1">
        <v>18.63</v>
      </c>
      <c r="F20" s="1">
        <v>13.045999999999999</v>
      </c>
      <c r="G20" s="6">
        <v>1</v>
      </c>
      <c r="H20" s="1">
        <v>120</v>
      </c>
      <c r="I20" s="1"/>
      <c r="J20" s="1">
        <v>17.8</v>
      </c>
      <c r="K20" s="1">
        <f t="shared" si="2"/>
        <v>0.82999999999999829</v>
      </c>
      <c r="L20" s="1">
        <f t="shared" si="4"/>
        <v>18.63</v>
      </c>
      <c r="M20" s="1"/>
      <c r="N20" s="1"/>
      <c r="O20" s="1">
        <f t="shared" si="3"/>
        <v>3.726</v>
      </c>
      <c r="P20" s="5">
        <f t="shared" si="13"/>
        <v>35</v>
      </c>
      <c r="Q20" s="5">
        <f t="shared" si="14"/>
        <v>35</v>
      </c>
      <c r="R20" s="5"/>
      <c r="S20" s="5"/>
      <c r="T20" s="1"/>
      <c r="U20" s="1">
        <f t="shared" si="15"/>
        <v>12.894793344068706</v>
      </c>
      <c r="V20" s="1">
        <f t="shared" si="7"/>
        <v>3.5013419216317767</v>
      </c>
      <c r="W20" s="1">
        <v>0.94440000000000013</v>
      </c>
      <c r="X20" s="1">
        <v>2.5232000000000001</v>
      </c>
      <c r="Y20" s="1">
        <v>3.0558000000000001</v>
      </c>
      <c r="Z20" s="1">
        <v>5.44</v>
      </c>
      <c r="AA20" s="1">
        <v>2.2519999999999998</v>
      </c>
      <c r="AB20" s="1"/>
      <c r="AC20" s="1">
        <f t="shared" si="16"/>
        <v>35</v>
      </c>
      <c r="AD20" s="1">
        <f t="shared" si="9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33</v>
      </c>
      <c r="C21" s="1">
        <v>80</v>
      </c>
      <c r="D21" s="1">
        <v>96.12</v>
      </c>
      <c r="E21" s="1">
        <v>37.537999999999997</v>
      </c>
      <c r="F21" s="1">
        <v>138.58199999999999</v>
      </c>
      <c r="G21" s="6">
        <v>1</v>
      </c>
      <c r="H21" s="1">
        <v>60</v>
      </c>
      <c r="I21" s="1"/>
      <c r="J21" s="1">
        <v>36.6</v>
      </c>
      <c r="K21" s="1">
        <f t="shared" si="2"/>
        <v>0.93799999999999528</v>
      </c>
      <c r="L21" s="1">
        <f t="shared" si="4"/>
        <v>37.537999999999997</v>
      </c>
      <c r="M21" s="1"/>
      <c r="N21" s="1"/>
      <c r="O21" s="1">
        <f t="shared" si="3"/>
        <v>7.5075999999999992</v>
      </c>
      <c r="P21" s="5"/>
      <c r="Q21" s="5">
        <f t="shared" si="14"/>
        <v>0</v>
      </c>
      <c r="R21" s="5"/>
      <c r="S21" s="5"/>
      <c r="T21" s="1"/>
      <c r="U21" s="1">
        <f t="shared" si="15"/>
        <v>18.458894986413767</v>
      </c>
      <c r="V21" s="1">
        <f t="shared" si="7"/>
        <v>18.458894986413767</v>
      </c>
      <c r="W21" s="1">
        <v>2.7347999999999999</v>
      </c>
      <c r="X21" s="1">
        <v>14.009</v>
      </c>
      <c r="Y21" s="1">
        <v>4.3696000000000002</v>
      </c>
      <c r="Z21" s="1">
        <v>13.848800000000001</v>
      </c>
      <c r="AA21" s="1">
        <v>12.109400000000001</v>
      </c>
      <c r="AB21" s="1"/>
      <c r="AC21" s="1">
        <f t="shared" si="16"/>
        <v>0</v>
      </c>
      <c r="AD21" s="1">
        <f t="shared" si="9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33</v>
      </c>
      <c r="C22" s="1">
        <v>32.5</v>
      </c>
      <c r="D22" s="1">
        <v>90.290999999999997</v>
      </c>
      <c r="E22" s="1">
        <v>31.564</v>
      </c>
      <c r="F22" s="1">
        <v>88.293999999999997</v>
      </c>
      <c r="G22" s="6">
        <v>1</v>
      </c>
      <c r="H22" s="1">
        <v>60</v>
      </c>
      <c r="I22" s="1"/>
      <c r="J22" s="1">
        <v>29.6</v>
      </c>
      <c r="K22" s="1">
        <f t="shared" si="2"/>
        <v>1.9639999999999986</v>
      </c>
      <c r="L22" s="1">
        <f t="shared" si="4"/>
        <v>31.564</v>
      </c>
      <c r="M22" s="1"/>
      <c r="N22" s="1"/>
      <c r="O22" s="1">
        <f t="shared" si="3"/>
        <v>6.3128000000000002</v>
      </c>
      <c r="P22" s="5"/>
      <c r="Q22" s="5">
        <f t="shared" si="14"/>
        <v>0</v>
      </c>
      <c r="R22" s="5"/>
      <c r="S22" s="5"/>
      <c r="T22" s="1"/>
      <c r="U22" s="1">
        <f t="shared" si="15"/>
        <v>13.986503611709542</v>
      </c>
      <c r="V22" s="1">
        <f t="shared" si="7"/>
        <v>13.986503611709542</v>
      </c>
      <c r="W22" s="1">
        <v>2.7753999999999999</v>
      </c>
      <c r="X22" s="1">
        <v>10.154</v>
      </c>
      <c r="Y22" s="1">
        <v>5.4534000000000002</v>
      </c>
      <c r="Z22" s="1">
        <v>9.1451999999999991</v>
      </c>
      <c r="AA22" s="1">
        <v>3.9752000000000001</v>
      </c>
      <c r="AB22" s="1"/>
      <c r="AC22" s="1">
        <f t="shared" si="16"/>
        <v>0</v>
      </c>
      <c r="AD22" s="1">
        <f t="shared" si="9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33</v>
      </c>
      <c r="C23" s="1">
        <v>594.20299999999997</v>
      </c>
      <c r="D23" s="1">
        <v>4.1680000000000001</v>
      </c>
      <c r="E23" s="1">
        <v>333.49099999999999</v>
      </c>
      <c r="F23" s="1">
        <v>216.36500000000001</v>
      </c>
      <c r="G23" s="6">
        <v>1</v>
      </c>
      <c r="H23" s="1">
        <v>45</v>
      </c>
      <c r="I23" s="1"/>
      <c r="J23" s="1">
        <v>309.39999999999998</v>
      </c>
      <c r="K23" s="1">
        <f t="shared" si="2"/>
        <v>24.091000000000008</v>
      </c>
      <c r="L23" s="1">
        <f t="shared" si="4"/>
        <v>333.49099999999999</v>
      </c>
      <c r="M23" s="1"/>
      <c r="N23" s="1">
        <v>258.33280000000008</v>
      </c>
      <c r="O23" s="1">
        <f t="shared" si="3"/>
        <v>66.6982</v>
      </c>
      <c r="P23" s="5">
        <f t="shared" si="13"/>
        <v>392</v>
      </c>
      <c r="Q23" s="5">
        <f t="shared" si="14"/>
        <v>92</v>
      </c>
      <c r="R23" s="5">
        <v>300</v>
      </c>
      <c r="S23" s="5"/>
      <c r="T23" s="1"/>
      <c r="U23" s="1">
        <f t="shared" si="15"/>
        <v>12.994320686315374</v>
      </c>
      <c r="V23" s="1">
        <f t="shared" si="7"/>
        <v>7.1171006114108044</v>
      </c>
      <c r="W23" s="1">
        <v>57.640200000000007</v>
      </c>
      <c r="X23" s="1">
        <v>28.84500000000001</v>
      </c>
      <c r="Y23" s="1">
        <v>77.837800000000001</v>
      </c>
      <c r="Z23" s="1">
        <v>57.230200000000004</v>
      </c>
      <c r="AA23" s="1">
        <v>50.772000000000013</v>
      </c>
      <c r="AB23" s="1"/>
      <c r="AC23" s="1">
        <f t="shared" si="16"/>
        <v>92</v>
      </c>
      <c r="AD23" s="1">
        <f t="shared" si="9"/>
        <v>300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33</v>
      </c>
      <c r="C24" s="1">
        <v>153.51499999999999</v>
      </c>
      <c r="D24" s="1">
        <v>131.709</v>
      </c>
      <c r="E24" s="1">
        <v>150.43899999999999</v>
      </c>
      <c r="F24" s="1">
        <v>113.827</v>
      </c>
      <c r="G24" s="6">
        <v>1</v>
      </c>
      <c r="H24" s="1">
        <v>60</v>
      </c>
      <c r="I24" s="1"/>
      <c r="J24" s="1">
        <v>285.36500000000001</v>
      </c>
      <c r="K24" s="1">
        <f t="shared" si="2"/>
        <v>-134.92600000000002</v>
      </c>
      <c r="L24" s="1">
        <f t="shared" si="4"/>
        <v>150.43899999999999</v>
      </c>
      <c r="M24" s="1"/>
      <c r="N24" s="1">
        <v>99.729200000000077</v>
      </c>
      <c r="O24" s="1">
        <f t="shared" si="3"/>
        <v>30.087799999999998</v>
      </c>
      <c r="P24" s="5">
        <v>200</v>
      </c>
      <c r="Q24" s="5">
        <f t="shared" si="14"/>
        <v>80</v>
      </c>
      <c r="R24" s="5">
        <v>120</v>
      </c>
      <c r="S24" s="5"/>
      <c r="T24" s="1"/>
      <c r="U24" s="1">
        <f t="shared" si="15"/>
        <v>13.744979692765844</v>
      </c>
      <c r="V24" s="1">
        <f t="shared" si="7"/>
        <v>7.0977672013241273</v>
      </c>
      <c r="W24" s="1">
        <v>24.3962</v>
      </c>
      <c r="X24" s="1">
        <v>29.927</v>
      </c>
      <c r="Y24" s="1">
        <v>31.0684</v>
      </c>
      <c r="Z24" s="1">
        <v>26.864599999999999</v>
      </c>
      <c r="AA24" s="1">
        <v>24.330200000000001</v>
      </c>
      <c r="AB24" s="1"/>
      <c r="AC24" s="1">
        <f t="shared" si="16"/>
        <v>80</v>
      </c>
      <c r="AD24" s="1">
        <f t="shared" si="9"/>
        <v>120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31</v>
      </c>
      <c r="C25" s="1">
        <v>273</v>
      </c>
      <c r="D25" s="1">
        <v>392</v>
      </c>
      <c r="E25" s="1">
        <v>371</v>
      </c>
      <c r="F25" s="1">
        <v>224</v>
      </c>
      <c r="G25" s="6">
        <v>0.25</v>
      </c>
      <c r="H25" s="1">
        <v>120</v>
      </c>
      <c r="I25" s="1"/>
      <c r="J25" s="1">
        <v>366</v>
      </c>
      <c r="K25" s="1">
        <f t="shared" si="2"/>
        <v>5</v>
      </c>
      <c r="L25" s="1">
        <f t="shared" si="4"/>
        <v>371</v>
      </c>
      <c r="M25" s="1"/>
      <c r="N25" s="1">
        <v>388.80000000000018</v>
      </c>
      <c r="O25" s="1">
        <f t="shared" si="3"/>
        <v>74.2</v>
      </c>
      <c r="P25" s="5">
        <f t="shared" si="13"/>
        <v>352</v>
      </c>
      <c r="Q25" s="5">
        <f t="shared" si="14"/>
        <v>102</v>
      </c>
      <c r="R25" s="5">
        <v>250</v>
      </c>
      <c r="S25" s="5"/>
      <c r="T25" s="1"/>
      <c r="U25" s="1">
        <f t="shared" si="15"/>
        <v>13.002695417789759</v>
      </c>
      <c r="V25" s="1">
        <f t="shared" si="7"/>
        <v>8.2587601078167143</v>
      </c>
      <c r="W25" s="1">
        <v>66</v>
      </c>
      <c r="X25" s="1">
        <v>71.8</v>
      </c>
      <c r="Y25" s="1">
        <v>69.2</v>
      </c>
      <c r="Z25" s="1">
        <v>90.8</v>
      </c>
      <c r="AA25" s="1">
        <v>67.2</v>
      </c>
      <c r="AB25" s="1"/>
      <c r="AC25" s="1">
        <f t="shared" si="16"/>
        <v>25.5</v>
      </c>
      <c r="AD25" s="1">
        <f t="shared" si="9"/>
        <v>62.5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33</v>
      </c>
      <c r="C26" s="1">
        <v>280.54399999999998</v>
      </c>
      <c r="D26" s="1">
        <v>404.28</v>
      </c>
      <c r="E26" s="1">
        <v>375.79300000000001</v>
      </c>
      <c r="F26" s="1">
        <v>242.03200000000001</v>
      </c>
      <c r="G26" s="6">
        <v>1</v>
      </c>
      <c r="H26" s="1">
        <v>45</v>
      </c>
      <c r="I26" s="1"/>
      <c r="J26" s="1">
        <v>337.7</v>
      </c>
      <c r="K26" s="1">
        <f t="shared" si="2"/>
        <v>38.093000000000018</v>
      </c>
      <c r="L26" s="1">
        <f t="shared" si="4"/>
        <v>375.79300000000001</v>
      </c>
      <c r="M26" s="1"/>
      <c r="N26" s="1">
        <v>296.68239999999992</v>
      </c>
      <c r="O26" s="1">
        <f t="shared" si="3"/>
        <v>75.158600000000007</v>
      </c>
      <c r="P26" s="5">
        <v>500</v>
      </c>
      <c r="Q26" s="5">
        <f t="shared" si="14"/>
        <v>150</v>
      </c>
      <c r="R26" s="5">
        <v>350</v>
      </c>
      <c r="S26" s="5"/>
      <c r="T26" s="1"/>
      <c r="U26" s="1">
        <f t="shared" si="15"/>
        <v>13.82030000558818</v>
      </c>
      <c r="V26" s="1">
        <f t="shared" si="7"/>
        <v>7.1677013675081751</v>
      </c>
      <c r="W26" s="1">
        <v>65.494599999999991</v>
      </c>
      <c r="X26" s="1">
        <v>60.168399999999998</v>
      </c>
      <c r="Y26" s="1">
        <v>65.129600000000011</v>
      </c>
      <c r="Z26" s="1">
        <v>62.990599999999993</v>
      </c>
      <c r="AA26" s="1">
        <v>59.431599999999989</v>
      </c>
      <c r="AB26" s="1"/>
      <c r="AC26" s="1">
        <f t="shared" si="16"/>
        <v>150</v>
      </c>
      <c r="AD26" s="1">
        <f t="shared" si="9"/>
        <v>350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53</v>
      </c>
      <c r="B27" s="1" t="s">
        <v>31</v>
      </c>
      <c r="C27" s="1">
        <v>356</v>
      </c>
      <c r="D27" s="1">
        <v>464</v>
      </c>
      <c r="E27" s="1">
        <v>343</v>
      </c>
      <c r="F27" s="1">
        <v>399</v>
      </c>
      <c r="G27" s="6">
        <v>0.12</v>
      </c>
      <c r="H27" s="1">
        <v>60</v>
      </c>
      <c r="I27" s="1"/>
      <c r="J27" s="1">
        <v>320</v>
      </c>
      <c r="K27" s="1">
        <f t="shared" si="2"/>
        <v>23</v>
      </c>
      <c r="L27" s="1">
        <f t="shared" si="4"/>
        <v>343</v>
      </c>
      <c r="M27" s="1"/>
      <c r="N27" s="1"/>
      <c r="O27" s="1">
        <f t="shared" si="3"/>
        <v>68.599999999999994</v>
      </c>
      <c r="P27" s="5">
        <v>500</v>
      </c>
      <c r="Q27" s="5">
        <f t="shared" si="14"/>
        <v>150</v>
      </c>
      <c r="R27" s="5">
        <v>350</v>
      </c>
      <c r="S27" s="5"/>
      <c r="T27" s="1"/>
      <c r="U27" s="1">
        <f t="shared" si="15"/>
        <v>13.104956268221576</v>
      </c>
      <c r="V27" s="1">
        <f t="shared" si="7"/>
        <v>5.8163265306122458</v>
      </c>
      <c r="W27" s="1">
        <v>51.2</v>
      </c>
      <c r="X27" s="1">
        <v>76.8</v>
      </c>
      <c r="Y27" s="1">
        <v>69.400000000000006</v>
      </c>
      <c r="Z27" s="1">
        <v>66.400000000000006</v>
      </c>
      <c r="AA27" s="1">
        <v>65.8</v>
      </c>
      <c r="AB27" s="1"/>
      <c r="AC27" s="1">
        <f t="shared" si="16"/>
        <v>18</v>
      </c>
      <c r="AD27" s="1">
        <f t="shared" si="9"/>
        <v>42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54</v>
      </c>
      <c r="B28" s="1" t="s">
        <v>31</v>
      </c>
      <c r="C28" s="1">
        <v>255</v>
      </c>
      <c r="D28" s="1">
        <v>544</v>
      </c>
      <c r="E28" s="1">
        <v>450</v>
      </c>
      <c r="F28" s="1">
        <v>299</v>
      </c>
      <c r="G28" s="6">
        <v>0.25</v>
      </c>
      <c r="H28" s="1">
        <v>120</v>
      </c>
      <c r="I28" s="1"/>
      <c r="J28" s="1">
        <v>442</v>
      </c>
      <c r="K28" s="1">
        <f t="shared" si="2"/>
        <v>8</v>
      </c>
      <c r="L28" s="1">
        <f t="shared" si="4"/>
        <v>402</v>
      </c>
      <c r="M28" s="1">
        <v>48</v>
      </c>
      <c r="N28" s="1">
        <v>234.79999999999981</v>
      </c>
      <c r="O28" s="1">
        <f t="shared" si="3"/>
        <v>80.400000000000006</v>
      </c>
      <c r="P28" s="5">
        <f t="shared" si="13"/>
        <v>511</v>
      </c>
      <c r="Q28" s="5">
        <f t="shared" si="14"/>
        <v>161</v>
      </c>
      <c r="R28" s="5">
        <v>350</v>
      </c>
      <c r="S28" s="5"/>
      <c r="T28" s="1"/>
      <c r="U28" s="1">
        <f t="shared" si="15"/>
        <v>12.995024875621887</v>
      </c>
      <c r="V28" s="1">
        <f t="shared" si="7"/>
        <v>6.6393034825870618</v>
      </c>
      <c r="W28" s="1">
        <v>63.2</v>
      </c>
      <c r="X28" s="1">
        <v>80</v>
      </c>
      <c r="Y28" s="1">
        <v>71.8</v>
      </c>
      <c r="Z28" s="1">
        <v>96.2</v>
      </c>
      <c r="AA28" s="1">
        <v>53.6</v>
      </c>
      <c r="AB28" s="1"/>
      <c r="AC28" s="1">
        <f t="shared" si="16"/>
        <v>40.25</v>
      </c>
      <c r="AD28" s="1">
        <f t="shared" si="9"/>
        <v>87.5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55</v>
      </c>
      <c r="B29" s="1" t="s">
        <v>33</v>
      </c>
      <c r="C29" s="1">
        <v>26.64</v>
      </c>
      <c r="D29" s="1">
        <v>65.974000000000004</v>
      </c>
      <c r="E29" s="1">
        <v>37.790999999999997</v>
      </c>
      <c r="F29" s="1">
        <v>50.585000000000001</v>
      </c>
      <c r="G29" s="6">
        <v>1</v>
      </c>
      <c r="H29" s="1">
        <v>120</v>
      </c>
      <c r="I29" s="1"/>
      <c r="J29" s="1">
        <v>42</v>
      </c>
      <c r="K29" s="1">
        <f t="shared" si="2"/>
        <v>-4.2090000000000032</v>
      </c>
      <c r="L29" s="1">
        <f t="shared" si="4"/>
        <v>37.790999999999997</v>
      </c>
      <c r="M29" s="1"/>
      <c r="N29" s="1"/>
      <c r="O29" s="1">
        <f t="shared" si="3"/>
        <v>7.5581999999999994</v>
      </c>
      <c r="P29" s="5">
        <f t="shared" si="13"/>
        <v>48</v>
      </c>
      <c r="Q29" s="5">
        <f t="shared" si="14"/>
        <v>48</v>
      </c>
      <c r="R29" s="5"/>
      <c r="S29" s="5"/>
      <c r="T29" s="1"/>
      <c r="U29" s="1">
        <f t="shared" si="15"/>
        <v>13.043449498557861</v>
      </c>
      <c r="V29" s="1">
        <f t="shared" si="7"/>
        <v>6.6927310735360281</v>
      </c>
      <c r="W29" s="1">
        <v>3.7644000000000002</v>
      </c>
      <c r="X29" s="1">
        <v>8.1254000000000008</v>
      </c>
      <c r="Y29" s="1">
        <v>6.0164</v>
      </c>
      <c r="Z29" s="1">
        <v>6.9043999999999999</v>
      </c>
      <c r="AA29" s="1">
        <v>2.7050000000000001</v>
      </c>
      <c r="AB29" s="1"/>
      <c r="AC29" s="1">
        <f t="shared" si="16"/>
        <v>48</v>
      </c>
      <c r="AD29" s="1">
        <f t="shared" si="9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56</v>
      </c>
      <c r="B30" s="1" t="s">
        <v>33</v>
      </c>
      <c r="C30" s="1">
        <v>310.89999999999998</v>
      </c>
      <c r="D30" s="1">
        <v>1.0449999999999999</v>
      </c>
      <c r="E30" s="1">
        <v>231.727</v>
      </c>
      <c r="F30" s="1">
        <v>51.073999999999998</v>
      </c>
      <c r="G30" s="6">
        <v>1</v>
      </c>
      <c r="H30" s="1">
        <v>45</v>
      </c>
      <c r="I30" s="1"/>
      <c r="J30" s="1">
        <v>226</v>
      </c>
      <c r="K30" s="1">
        <f t="shared" si="2"/>
        <v>5.7270000000000039</v>
      </c>
      <c r="L30" s="1">
        <f t="shared" si="4"/>
        <v>231.727</v>
      </c>
      <c r="M30" s="1"/>
      <c r="N30" s="1">
        <v>275.83040000000011</v>
      </c>
      <c r="O30" s="1">
        <f t="shared" si="3"/>
        <v>46.345399999999998</v>
      </c>
      <c r="P30" s="5">
        <v>300</v>
      </c>
      <c r="Q30" s="5">
        <f t="shared" si="14"/>
        <v>150</v>
      </c>
      <c r="R30" s="5">
        <v>150</v>
      </c>
      <c r="S30" s="5"/>
      <c r="T30" s="1"/>
      <c r="U30" s="1">
        <f t="shared" si="15"/>
        <v>13.526787987588847</v>
      </c>
      <c r="V30" s="1">
        <f t="shared" si="7"/>
        <v>7.0536536527897082</v>
      </c>
      <c r="W30" s="1">
        <v>39.827599999999997</v>
      </c>
      <c r="X30" s="1">
        <v>37.394799999999996</v>
      </c>
      <c r="Y30" s="1">
        <v>51.615599999999993</v>
      </c>
      <c r="Z30" s="1">
        <v>49.804400000000001</v>
      </c>
      <c r="AA30" s="1">
        <v>35.808</v>
      </c>
      <c r="AB30" s="1"/>
      <c r="AC30" s="1">
        <f t="shared" si="16"/>
        <v>150</v>
      </c>
      <c r="AD30" s="1">
        <f t="shared" si="9"/>
        <v>150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57</v>
      </c>
      <c r="B31" s="1" t="s">
        <v>33</v>
      </c>
      <c r="C31" s="1">
        <v>501.96</v>
      </c>
      <c r="D31" s="1">
        <v>102.349</v>
      </c>
      <c r="E31" s="1">
        <v>377.649</v>
      </c>
      <c r="F31" s="1">
        <v>144.78399999999999</v>
      </c>
      <c r="G31" s="6">
        <v>1</v>
      </c>
      <c r="H31" s="1">
        <v>60</v>
      </c>
      <c r="I31" s="1"/>
      <c r="J31" s="1">
        <v>389.24900000000002</v>
      </c>
      <c r="K31" s="1">
        <f t="shared" si="2"/>
        <v>-11.600000000000023</v>
      </c>
      <c r="L31" s="1">
        <f t="shared" si="4"/>
        <v>275.3</v>
      </c>
      <c r="M31" s="1">
        <v>102.349</v>
      </c>
      <c r="N31" s="1">
        <v>104.0380000000001</v>
      </c>
      <c r="O31" s="1">
        <f t="shared" si="3"/>
        <v>55.06</v>
      </c>
      <c r="P31" s="5">
        <v>500</v>
      </c>
      <c r="Q31" s="5">
        <f t="shared" si="14"/>
        <v>150</v>
      </c>
      <c r="R31" s="5">
        <v>350</v>
      </c>
      <c r="S31" s="5"/>
      <c r="T31" s="1"/>
      <c r="U31" s="1">
        <f t="shared" si="15"/>
        <v>13.600108972030513</v>
      </c>
      <c r="V31" s="1">
        <f t="shared" si="7"/>
        <v>4.5191064293498018</v>
      </c>
      <c r="W31" s="1">
        <v>35.127400000000002</v>
      </c>
      <c r="X31" s="1">
        <v>45.143799999999999</v>
      </c>
      <c r="Y31" s="1">
        <v>62.585799999999992</v>
      </c>
      <c r="Z31" s="1">
        <v>39.165599999999998</v>
      </c>
      <c r="AA31" s="1">
        <v>30.3672</v>
      </c>
      <c r="AB31" s="1"/>
      <c r="AC31" s="1">
        <f t="shared" si="16"/>
        <v>150</v>
      </c>
      <c r="AD31" s="1">
        <f t="shared" si="9"/>
        <v>350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58</v>
      </c>
      <c r="B32" s="1" t="s">
        <v>33</v>
      </c>
      <c r="C32" s="1">
        <v>15.5</v>
      </c>
      <c r="D32" s="1">
        <v>210.964</v>
      </c>
      <c r="E32" s="1">
        <v>41.353000000000002</v>
      </c>
      <c r="F32" s="1">
        <v>171.60900000000001</v>
      </c>
      <c r="G32" s="6">
        <v>1</v>
      </c>
      <c r="H32" s="1">
        <v>45</v>
      </c>
      <c r="I32" s="1"/>
      <c r="J32" s="1">
        <v>53</v>
      </c>
      <c r="K32" s="1">
        <f t="shared" si="2"/>
        <v>-11.646999999999998</v>
      </c>
      <c r="L32" s="1">
        <f t="shared" si="4"/>
        <v>41.353000000000002</v>
      </c>
      <c r="M32" s="1"/>
      <c r="N32" s="1"/>
      <c r="O32" s="1">
        <f t="shared" si="3"/>
        <v>8.2706</v>
      </c>
      <c r="P32" s="5"/>
      <c r="Q32" s="5">
        <f t="shared" si="14"/>
        <v>0</v>
      </c>
      <c r="R32" s="5"/>
      <c r="S32" s="5"/>
      <c r="T32" s="1"/>
      <c r="U32" s="1">
        <f t="shared" si="15"/>
        <v>20.749280584238146</v>
      </c>
      <c r="V32" s="1">
        <f t="shared" si="7"/>
        <v>20.749280584238146</v>
      </c>
      <c r="W32" s="1">
        <v>9.745000000000001</v>
      </c>
      <c r="X32" s="1">
        <v>23.906600000000001</v>
      </c>
      <c r="Y32" s="1">
        <v>13.081799999999999</v>
      </c>
      <c r="Z32" s="1">
        <v>14.988</v>
      </c>
      <c r="AA32" s="1">
        <v>19.378599999999999</v>
      </c>
      <c r="AB32" s="1"/>
      <c r="AC32" s="1">
        <f t="shared" si="16"/>
        <v>0</v>
      </c>
      <c r="AD32" s="1">
        <f t="shared" si="9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59</v>
      </c>
      <c r="B33" s="1" t="s">
        <v>33</v>
      </c>
      <c r="C33" s="1">
        <v>138.80000000000001</v>
      </c>
      <c r="D33" s="1"/>
      <c r="E33" s="9">
        <f>40.363+E75</f>
        <v>41.707000000000001</v>
      </c>
      <c r="F33" s="1">
        <v>85.28</v>
      </c>
      <c r="G33" s="6">
        <v>1</v>
      </c>
      <c r="H33" s="1">
        <v>60</v>
      </c>
      <c r="I33" s="1"/>
      <c r="J33" s="1">
        <v>42.4</v>
      </c>
      <c r="K33" s="1">
        <f t="shared" si="2"/>
        <v>-0.69299999999999784</v>
      </c>
      <c r="L33" s="1">
        <f t="shared" si="4"/>
        <v>41.707000000000001</v>
      </c>
      <c r="M33" s="1"/>
      <c r="N33" s="1"/>
      <c r="O33" s="1">
        <f t="shared" si="3"/>
        <v>8.3414000000000001</v>
      </c>
      <c r="P33" s="5">
        <f t="shared" si="13"/>
        <v>23</v>
      </c>
      <c r="Q33" s="5">
        <f t="shared" si="14"/>
        <v>23</v>
      </c>
      <c r="R33" s="5"/>
      <c r="S33" s="5"/>
      <c r="T33" s="1"/>
      <c r="U33" s="1">
        <f t="shared" si="15"/>
        <v>12.98103435874074</v>
      </c>
      <c r="V33" s="1">
        <f t="shared" si="7"/>
        <v>10.223703455055507</v>
      </c>
      <c r="W33" s="1">
        <v>8.6495999999999995</v>
      </c>
      <c r="X33" s="1">
        <v>6.7187999999999999</v>
      </c>
      <c r="Y33" s="1">
        <v>24.8202</v>
      </c>
      <c r="Z33" s="1">
        <v>25.554400000000001</v>
      </c>
      <c r="AA33" s="1">
        <v>7.7522000000000002</v>
      </c>
      <c r="AB33" s="1"/>
      <c r="AC33" s="1">
        <f t="shared" si="16"/>
        <v>23</v>
      </c>
      <c r="AD33" s="1">
        <f t="shared" si="9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60</v>
      </c>
      <c r="B34" s="11" t="s">
        <v>31</v>
      </c>
      <c r="C34" s="11">
        <v>567</v>
      </c>
      <c r="D34" s="11">
        <v>1016</v>
      </c>
      <c r="E34" s="11">
        <v>750</v>
      </c>
      <c r="F34" s="11">
        <v>678</v>
      </c>
      <c r="G34" s="12">
        <v>0</v>
      </c>
      <c r="H34" s="11">
        <v>45</v>
      </c>
      <c r="I34" s="11"/>
      <c r="J34" s="11">
        <v>722</v>
      </c>
      <c r="K34" s="11">
        <f t="shared" si="2"/>
        <v>28</v>
      </c>
      <c r="L34" s="11">
        <f t="shared" si="4"/>
        <v>750</v>
      </c>
      <c r="M34" s="11"/>
      <c r="N34" s="11"/>
      <c r="O34" s="11">
        <f t="shared" si="3"/>
        <v>150</v>
      </c>
      <c r="P34" s="13"/>
      <c r="Q34" s="13"/>
      <c r="R34" s="13"/>
      <c r="S34" s="13"/>
      <c r="T34" s="11"/>
      <c r="U34" s="11">
        <f t="shared" si="11"/>
        <v>4.5199999999999996</v>
      </c>
      <c r="V34" s="11">
        <f t="shared" si="7"/>
        <v>4.5199999999999996</v>
      </c>
      <c r="W34" s="11">
        <v>93</v>
      </c>
      <c r="X34" s="11">
        <v>166.6</v>
      </c>
      <c r="Y34" s="11">
        <v>134.6</v>
      </c>
      <c r="Z34" s="11">
        <v>126</v>
      </c>
      <c r="AA34" s="11">
        <v>113.6</v>
      </c>
      <c r="AB34" s="11" t="s">
        <v>61</v>
      </c>
      <c r="AC34" s="11">
        <f t="shared" si="12"/>
        <v>0</v>
      </c>
      <c r="AD34" s="11">
        <f t="shared" si="9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62</v>
      </c>
      <c r="B35" s="11" t="s">
        <v>33</v>
      </c>
      <c r="C35" s="11">
        <v>303.07</v>
      </c>
      <c r="D35" s="11">
        <v>523.46199999999999</v>
      </c>
      <c r="E35" s="11">
        <v>641.16499999999996</v>
      </c>
      <c r="F35" s="11"/>
      <c r="G35" s="12">
        <v>0</v>
      </c>
      <c r="H35" s="11">
        <v>45</v>
      </c>
      <c r="I35" s="11"/>
      <c r="J35" s="11">
        <v>809.40800000000002</v>
      </c>
      <c r="K35" s="11">
        <f t="shared" si="2"/>
        <v>-168.24300000000005</v>
      </c>
      <c r="L35" s="11">
        <f t="shared" si="4"/>
        <v>496.96699999999998</v>
      </c>
      <c r="M35" s="11">
        <v>144.19800000000001</v>
      </c>
      <c r="N35" s="11"/>
      <c r="O35" s="11">
        <f t="shared" si="3"/>
        <v>99.3934</v>
      </c>
      <c r="P35" s="13"/>
      <c r="Q35" s="13"/>
      <c r="R35" s="13"/>
      <c r="S35" s="13"/>
      <c r="T35" s="11"/>
      <c r="U35" s="11">
        <f t="shared" si="11"/>
        <v>0</v>
      </c>
      <c r="V35" s="11">
        <f t="shared" si="7"/>
        <v>0</v>
      </c>
      <c r="W35" s="11">
        <v>153.1566</v>
      </c>
      <c r="X35" s="11">
        <v>177.0472</v>
      </c>
      <c r="Y35" s="11">
        <v>124.07380000000001</v>
      </c>
      <c r="Z35" s="11">
        <v>129.73699999999999</v>
      </c>
      <c r="AA35" s="11">
        <v>161.33240000000001</v>
      </c>
      <c r="AB35" s="11" t="s">
        <v>61</v>
      </c>
      <c r="AC35" s="11">
        <f t="shared" si="12"/>
        <v>0</v>
      </c>
      <c r="AD35" s="11">
        <f t="shared" si="9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63</v>
      </c>
      <c r="B36" s="1" t="s">
        <v>33</v>
      </c>
      <c r="C36" s="1">
        <v>59.820999999999998</v>
      </c>
      <c r="D36" s="1">
        <v>264.11200000000002</v>
      </c>
      <c r="E36" s="9">
        <f>76.607+E78</f>
        <v>167.70400000000001</v>
      </c>
      <c r="F36" s="1">
        <v>145.495</v>
      </c>
      <c r="G36" s="6">
        <v>1</v>
      </c>
      <c r="H36" s="1">
        <v>45</v>
      </c>
      <c r="I36" s="1"/>
      <c r="J36" s="1">
        <v>88</v>
      </c>
      <c r="K36" s="1">
        <f t="shared" si="2"/>
        <v>79.704000000000008</v>
      </c>
      <c r="L36" s="1">
        <f t="shared" si="4"/>
        <v>167.70400000000001</v>
      </c>
      <c r="M36" s="1"/>
      <c r="N36" s="1">
        <v>129.08459999999999</v>
      </c>
      <c r="O36" s="1">
        <f t="shared" si="3"/>
        <v>33.540800000000004</v>
      </c>
      <c r="P36" s="5">
        <f t="shared" ref="P36" si="17">ROUND(13*O36-N36-F36,0)</f>
        <v>161</v>
      </c>
      <c r="Q36" s="5">
        <f t="shared" ref="Q36:Q38" si="18">P36-R36</f>
        <v>161</v>
      </c>
      <c r="R36" s="5"/>
      <c r="S36" s="5"/>
      <c r="T36" s="1"/>
      <c r="U36" s="1">
        <f t="shared" ref="U36:U38" si="19">(F36+N36+Q36+R36)/O36</f>
        <v>12.986559652721461</v>
      </c>
      <c r="V36" s="1">
        <f t="shared" si="7"/>
        <v>8.1864356246720416</v>
      </c>
      <c r="W36" s="1">
        <v>31.209800000000001</v>
      </c>
      <c r="X36" s="1">
        <v>35.5092</v>
      </c>
      <c r="Y36" s="1">
        <v>44.314800000000012</v>
      </c>
      <c r="Z36" s="1">
        <v>45.860799999999998</v>
      </c>
      <c r="AA36" s="1">
        <v>31.475999999999999</v>
      </c>
      <c r="AB36" s="1"/>
      <c r="AC36" s="1">
        <f t="shared" ref="AC36:AC38" si="20">Q36*G36</f>
        <v>161</v>
      </c>
      <c r="AD36" s="1">
        <f t="shared" si="9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64</v>
      </c>
      <c r="B37" s="1" t="s">
        <v>33</v>
      </c>
      <c r="C37" s="1">
        <v>964.41200000000003</v>
      </c>
      <c r="D37" s="1">
        <v>1243.6210000000001</v>
      </c>
      <c r="E37" s="1">
        <v>1419.444</v>
      </c>
      <c r="F37" s="1">
        <v>683.85699999999997</v>
      </c>
      <c r="G37" s="6">
        <v>1</v>
      </c>
      <c r="H37" s="1">
        <v>45</v>
      </c>
      <c r="I37" s="1"/>
      <c r="J37" s="1">
        <v>1370.1130000000001</v>
      </c>
      <c r="K37" s="1">
        <f t="shared" si="2"/>
        <v>49.330999999999904</v>
      </c>
      <c r="L37" s="1">
        <f t="shared" si="4"/>
        <v>715.14699999999993</v>
      </c>
      <c r="M37" s="1">
        <v>704.29700000000003</v>
      </c>
      <c r="N37" s="1"/>
      <c r="O37" s="1">
        <f t="shared" si="3"/>
        <v>143.02939999999998</v>
      </c>
      <c r="P37" s="5">
        <v>1200</v>
      </c>
      <c r="Q37" s="5">
        <f t="shared" si="18"/>
        <v>400</v>
      </c>
      <c r="R37" s="5">
        <v>800</v>
      </c>
      <c r="S37" s="5"/>
      <c r="T37" s="1"/>
      <c r="U37" s="1">
        <f t="shared" si="19"/>
        <v>13.171117266799694</v>
      </c>
      <c r="V37" s="1">
        <f t="shared" si="7"/>
        <v>4.7812337882980707</v>
      </c>
      <c r="W37" s="1">
        <v>99.905799999999999</v>
      </c>
      <c r="X37" s="1">
        <v>140.3066</v>
      </c>
      <c r="Y37" s="1">
        <v>115.38460000000001</v>
      </c>
      <c r="Z37" s="1">
        <v>109.91160000000001</v>
      </c>
      <c r="AA37" s="1">
        <v>129.39660000000001</v>
      </c>
      <c r="AB37" s="1"/>
      <c r="AC37" s="1">
        <f t="shared" si="20"/>
        <v>400</v>
      </c>
      <c r="AD37" s="1">
        <f t="shared" si="9"/>
        <v>800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65</v>
      </c>
      <c r="B38" s="1" t="s">
        <v>31</v>
      </c>
      <c r="C38" s="1">
        <v>41</v>
      </c>
      <c r="D38" s="1">
        <v>187</v>
      </c>
      <c r="E38" s="1">
        <v>60</v>
      </c>
      <c r="F38" s="1">
        <v>120</v>
      </c>
      <c r="G38" s="6">
        <v>0.36</v>
      </c>
      <c r="H38" s="1">
        <v>45</v>
      </c>
      <c r="I38" s="1"/>
      <c r="J38" s="1">
        <v>123</v>
      </c>
      <c r="K38" s="1">
        <f t="shared" ref="K38:K67" si="21">E38-J38</f>
        <v>-63</v>
      </c>
      <c r="L38" s="1">
        <f t="shared" si="4"/>
        <v>60</v>
      </c>
      <c r="M38" s="1"/>
      <c r="N38" s="1">
        <v>284.39999999999998</v>
      </c>
      <c r="O38" s="1">
        <f t="shared" ref="O38:O68" si="22">L38/5</f>
        <v>12</v>
      </c>
      <c r="P38" s="5"/>
      <c r="Q38" s="5">
        <f t="shared" si="18"/>
        <v>0</v>
      </c>
      <c r="R38" s="5"/>
      <c r="S38" s="5"/>
      <c r="T38" s="1"/>
      <c r="U38" s="1">
        <f t="shared" si="19"/>
        <v>33.699999999999996</v>
      </c>
      <c r="V38" s="1">
        <f t="shared" si="7"/>
        <v>33.699999999999996</v>
      </c>
      <c r="W38" s="1">
        <v>33.6</v>
      </c>
      <c r="X38" s="1">
        <v>27</v>
      </c>
      <c r="Y38" s="1">
        <v>0</v>
      </c>
      <c r="Z38" s="1">
        <v>26</v>
      </c>
      <c r="AA38" s="1">
        <v>8.1999999999999993</v>
      </c>
      <c r="AB38" s="1"/>
      <c r="AC38" s="1">
        <f t="shared" si="20"/>
        <v>0</v>
      </c>
      <c r="AD38" s="1">
        <f t="shared" si="9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1" t="s">
        <v>66</v>
      </c>
      <c r="B39" s="11" t="s">
        <v>33</v>
      </c>
      <c r="C39" s="11">
        <v>19.100000000000001</v>
      </c>
      <c r="D39" s="11">
        <v>75.995999999999995</v>
      </c>
      <c r="E39" s="11">
        <v>32.631999999999998</v>
      </c>
      <c r="F39" s="11">
        <v>58.32</v>
      </c>
      <c r="G39" s="12">
        <v>0</v>
      </c>
      <c r="H39" s="11">
        <v>45</v>
      </c>
      <c r="I39" s="11"/>
      <c r="J39" s="11">
        <v>47.1</v>
      </c>
      <c r="K39" s="11">
        <f t="shared" si="21"/>
        <v>-14.468000000000004</v>
      </c>
      <c r="L39" s="11">
        <f t="shared" si="4"/>
        <v>32.631999999999998</v>
      </c>
      <c r="M39" s="11"/>
      <c r="N39" s="11"/>
      <c r="O39" s="11">
        <f t="shared" si="22"/>
        <v>6.5263999999999998</v>
      </c>
      <c r="P39" s="13"/>
      <c r="Q39" s="13"/>
      <c r="R39" s="13"/>
      <c r="S39" s="13"/>
      <c r="T39" s="11"/>
      <c r="U39" s="11">
        <f t="shared" si="11"/>
        <v>8.9360137288551122</v>
      </c>
      <c r="V39" s="11">
        <f t="shared" si="7"/>
        <v>8.9360137288551122</v>
      </c>
      <c r="W39" s="11">
        <v>13.729799999999999</v>
      </c>
      <c r="X39" s="11">
        <v>12.361000000000001</v>
      </c>
      <c r="Y39" s="11">
        <v>5.9648000000000003</v>
      </c>
      <c r="Z39" s="11">
        <v>24.892199999999999</v>
      </c>
      <c r="AA39" s="11">
        <v>7.8621999999999996</v>
      </c>
      <c r="AB39" s="11" t="s">
        <v>61</v>
      </c>
      <c r="AC39" s="11">
        <f t="shared" ref="AC39:AC51" si="23">P39*G39</f>
        <v>0</v>
      </c>
      <c r="AD39" s="11">
        <f t="shared" si="9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67</v>
      </c>
      <c r="B40" s="1" t="s">
        <v>33</v>
      </c>
      <c r="C40" s="1"/>
      <c r="D40" s="1">
        <v>101.005</v>
      </c>
      <c r="E40" s="1">
        <v>100.95699999999999</v>
      </c>
      <c r="F40" s="1"/>
      <c r="G40" s="6">
        <v>1</v>
      </c>
      <c r="H40" s="1">
        <v>45</v>
      </c>
      <c r="I40" s="1"/>
      <c r="J40" s="1">
        <v>108.8</v>
      </c>
      <c r="K40" s="1">
        <f t="shared" si="21"/>
        <v>-7.8430000000000035</v>
      </c>
      <c r="L40" s="1">
        <f t="shared" si="4"/>
        <v>100.95699999999999</v>
      </c>
      <c r="M40" s="1"/>
      <c r="N40" s="1"/>
      <c r="O40" s="1">
        <f t="shared" si="22"/>
        <v>20.191399999999998</v>
      </c>
      <c r="P40" s="5">
        <v>200</v>
      </c>
      <c r="Q40" s="5">
        <f t="shared" ref="Q40:Q47" si="24">P40-R40</f>
        <v>100</v>
      </c>
      <c r="R40" s="5">
        <v>100</v>
      </c>
      <c r="S40" s="5"/>
      <c r="T40" s="1"/>
      <c r="U40" s="1">
        <f t="shared" ref="U40:U47" si="25">(F40+N40+Q40+R40)/O40</f>
        <v>9.905207167407907</v>
      </c>
      <c r="V40" s="1">
        <f t="shared" si="7"/>
        <v>0</v>
      </c>
      <c r="W40" s="1">
        <v>4.3029999999999999</v>
      </c>
      <c r="X40" s="1">
        <v>21.503599999999999</v>
      </c>
      <c r="Y40" s="1">
        <v>10.284000000000001</v>
      </c>
      <c r="Z40" s="1">
        <v>14.074400000000001</v>
      </c>
      <c r="AA40" s="1">
        <v>8.343</v>
      </c>
      <c r="AB40" s="1"/>
      <c r="AC40" s="1">
        <f t="shared" ref="AC40:AC47" si="26">Q40*G40</f>
        <v>100</v>
      </c>
      <c r="AD40" s="1">
        <f t="shared" si="9"/>
        <v>100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68</v>
      </c>
      <c r="B41" s="1" t="s">
        <v>31</v>
      </c>
      <c r="C41" s="1">
        <v>234</v>
      </c>
      <c r="D41" s="1"/>
      <c r="E41" s="1">
        <v>117</v>
      </c>
      <c r="F41" s="1">
        <v>108</v>
      </c>
      <c r="G41" s="6">
        <v>0.09</v>
      </c>
      <c r="H41" s="1">
        <v>45</v>
      </c>
      <c r="I41" s="1"/>
      <c r="J41" s="1">
        <v>117</v>
      </c>
      <c r="K41" s="1">
        <f t="shared" si="21"/>
        <v>0</v>
      </c>
      <c r="L41" s="1">
        <f t="shared" si="4"/>
        <v>117</v>
      </c>
      <c r="M41" s="1"/>
      <c r="N41" s="1"/>
      <c r="O41" s="1">
        <f t="shared" si="22"/>
        <v>23.4</v>
      </c>
      <c r="P41" s="5">
        <f t="shared" ref="P41:P46" si="27">ROUND(13*O41-N41-F41,0)</f>
        <v>196</v>
      </c>
      <c r="Q41" s="5">
        <f t="shared" si="24"/>
        <v>96</v>
      </c>
      <c r="R41" s="5">
        <v>100</v>
      </c>
      <c r="S41" s="5"/>
      <c r="T41" s="1"/>
      <c r="U41" s="1">
        <f t="shared" si="25"/>
        <v>12.991452991452991</v>
      </c>
      <c r="V41" s="1">
        <f t="shared" si="7"/>
        <v>4.6153846153846159</v>
      </c>
      <c r="W41" s="1">
        <v>5.6</v>
      </c>
      <c r="X41" s="1">
        <v>18</v>
      </c>
      <c r="Y41" s="1">
        <v>33</v>
      </c>
      <c r="Z41" s="1">
        <v>13.4</v>
      </c>
      <c r="AA41" s="1">
        <v>20.8</v>
      </c>
      <c r="AB41" s="1"/>
      <c r="AC41" s="1">
        <f t="shared" si="26"/>
        <v>8.64</v>
      </c>
      <c r="AD41" s="1">
        <f t="shared" si="9"/>
        <v>9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69</v>
      </c>
      <c r="B42" s="1" t="s">
        <v>31</v>
      </c>
      <c r="C42" s="1">
        <v>327</v>
      </c>
      <c r="D42" s="1">
        <v>252</v>
      </c>
      <c r="E42" s="1">
        <v>472</v>
      </c>
      <c r="F42" s="1">
        <v>38</v>
      </c>
      <c r="G42" s="6">
        <v>0.3</v>
      </c>
      <c r="H42" s="1">
        <v>45</v>
      </c>
      <c r="I42" s="1"/>
      <c r="J42" s="1">
        <v>501</v>
      </c>
      <c r="K42" s="1">
        <f t="shared" si="21"/>
        <v>-29</v>
      </c>
      <c r="L42" s="1">
        <f t="shared" si="4"/>
        <v>472</v>
      </c>
      <c r="M42" s="1"/>
      <c r="N42" s="1">
        <v>371</v>
      </c>
      <c r="O42" s="1">
        <f t="shared" si="22"/>
        <v>94.4</v>
      </c>
      <c r="P42" s="5">
        <f t="shared" si="27"/>
        <v>818</v>
      </c>
      <c r="Q42" s="5">
        <f t="shared" si="24"/>
        <v>218</v>
      </c>
      <c r="R42" s="5">
        <v>600</v>
      </c>
      <c r="S42" s="5"/>
      <c r="T42" s="1"/>
      <c r="U42" s="1">
        <f t="shared" si="25"/>
        <v>12.997881355932202</v>
      </c>
      <c r="V42" s="1">
        <f t="shared" si="7"/>
        <v>4.3326271186440675</v>
      </c>
      <c r="W42" s="1">
        <v>69</v>
      </c>
      <c r="X42" s="1">
        <v>64.599999999999994</v>
      </c>
      <c r="Y42" s="1">
        <v>77.8</v>
      </c>
      <c r="Z42" s="1">
        <v>81</v>
      </c>
      <c r="AA42" s="1">
        <v>58</v>
      </c>
      <c r="AB42" s="1"/>
      <c r="AC42" s="1">
        <f t="shared" si="26"/>
        <v>65.399999999999991</v>
      </c>
      <c r="AD42" s="1">
        <f t="shared" si="9"/>
        <v>180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70</v>
      </c>
      <c r="B43" s="1" t="s">
        <v>31</v>
      </c>
      <c r="C43" s="1">
        <v>325</v>
      </c>
      <c r="D43" s="1">
        <v>708</v>
      </c>
      <c r="E43" s="1">
        <v>402</v>
      </c>
      <c r="F43" s="1">
        <v>592</v>
      </c>
      <c r="G43" s="6">
        <v>0.27</v>
      </c>
      <c r="H43" s="1">
        <v>45</v>
      </c>
      <c r="I43" s="1"/>
      <c r="J43" s="1">
        <v>404</v>
      </c>
      <c r="K43" s="1">
        <f t="shared" si="21"/>
        <v>-2</v>
      </c>
      <c r="L43" s="1">
        <f t="shared" si="4"/>
        <v>402</v>
      </c>
      <c r="M43" s="1"/>
      <c r="N43" s="1"/>
      <c r="O43" s="1">
        <f t="shared" si="22"/>
        <v>80.400000000000006</v>
      </c>
      <c r="P43" s="5">
        <f t="shared" si="27"/>
        <v>453</v>
      </c>
      <c r="Q43" s="5">
        <f t="shared" si="24"/>
        <v>153</v>
      </c>
      <c r="R43" s="5">
        <v>300</v>
      </c>
      <c r="S43" s="5"/>
      <c r="T43" s="1"/>
      <c r="U43" s="1">
        <f t="shared" si="25"/>
        <v>12.997512437810945</v>
      </c>
      <c r="V43" s="1">
        <f t="shared" si="7"/>
        <v>7.3631840796019894</v>
      </c>
      <c r="W43" s="1">
        <v>32</v>
      </c>
      <c r="X43" s="1">
        <v>93</v>
      </c>
      <c r="Y43" s="1">
        <v>73.599999999999994</v>
      </c>
      <c r="Z43" s="1">
        <v>60</v>
      </c>
      <c r="AA43" s="1">
        <v>77.2</v>
      </c>
      <c r="AB43" s="1"/>
      <c r="AC43" s="1">
        <f t="shared" si="26"/>
        <v>41.31</v>
      </c>
      <c r="AD43" s="1">
        <f t="shared" si="9"/>
        <v>81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71</v>
      </c>
      <c r="B44" s="1" t="s">
        <v>33</v>
      </c>
      <c r="C44" s="1">
        <v>82.3</v>
      </c>
      <c r="D44" s="1">
        <v>52.494999999999997</v>
      </c>
      <c r="E44" s="1">
        <v>64.02</v>
      </c>
      <c r="F44" s="1">
        <v>56.436</v>
      </c>
      <c r="G44" s="6">
        <v>1</v>
      </c>
      <c r="H44" s="1">
        <v>45</v>
      </c>
      <c r="I44" s="1"/>
      <c r="J44" s="1">
        <v>58</v>
      </c>
      <c r="K44" s="1">
        <f t="shared" si="21"/>
        <v>6.019999999999996</v>
      </c>
      <c r="L44" s="1">
        <f t="shared" si="4"/>
        <v>64.02</v>
      </c>
      <c r="M44" s="1"/>
      <c r="N44" s="1"/>
      <c r="O44" s="1">
        <f t="shared" si="22"/>
        <v>12.803999999999998</v>
      </c>
      <c r="P44" s="5">
        <f t="shared" si="27"/>
        <v>110</v>
      </c>
      <c r="Q44" s="5">
        <f t="shared" si="24"/>
        <v>50</v>
      </c>
      <c r="R44" s="5">
        <v>60</v>
      </c>
      <c r="S44" s="5"/>
      <c r="T44" s="1"/>
      <c r="U44" s="1">
        <f t="shared" si="25"/>
        <v>12.99875039050297</v>
      </c>
      <c r="V44" s="1">
        <f t="shared" si="7"/>
        <v>4.4076850984067484</v>
      </c>
      <c r="W44" s="1">
        <v>3.5085999999999999</v>
      </c>
      <c r="X44" s="1">
        <v>8.3022000000000009</v>
      </c>
      <c r="Y44" s="1">
        <v>11.1942</v>
      </c>
      <c r="Z44" s="1">
        <v>7.8912000000000004</v>
      </c>
      <c r="AA44" s="1">
        <v>4.3372000000000002</v>
      </c>
      <c r="AB44" s="1"/>
      <c r="AC44" s="1">
        <f t="shared" si="26"/>
        <v>50</v>
      </c>
      <c r="AD44" s="1">
        <f t="shared" si="9"/>
        <v>60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72</v>
      </c>
      <c r="B45" s="1" t="s">
        <v>33</v>
      </c>
      <c r="C45" s="1">
        <v>59</v>
      </c>
      <c r="D45" s="1">
        <v>155.21299999999999</v>
      </c>
      <c r="E45" s="1">
        <v>71.738</v>
      </c>
      <c r="F45" s="1">
        <v>115.39700000000001</v>
      </c>
      <c r="G45" s="6">
        <v>1</v>
      </c>
      <c r="H45" s="1">
        <v>45</v>
      </c>
      <c r="I45" s="1"/>
      <c r="J45" s="1">
        <v>97</v>
      </c>
      <c r="K45" s="1">
        <f t="shared" si="21"/>
        <v>-25.262</v>
      </c>
      <c r="L45" s="1">
        <f t="shared" si="4"/>
        <v>71.738</v>
      </c>
      <c r="M45" s="1"/>
      <c r="N45" s="1">
        <v>309.62339999999989</v>
      </c>
      <c r="O45" s="1">
        <f t="shared" si="22"/>
        <v>14.3476</v>
      </c>
      <c r="P45" s="5"/>
      <c r="Q45" s="5">
        <f t="shared" si="24"/>
        <v>0</v>
      </c>
      <c r="R45" s="5"/>
      <c r="S45" s="5"/>
      <c r="T45" s="1"/>
      <c r="U45" s="1">
        <f t="shared" si="25"/>
        <v>29.62310072764782</v>
      </c>
      <c r="V45" s="1">
        <f t="shared" si="7"/>
        <v>29.62310072764782</v>
      </c>
      <c r="W45" s="1">
        <v>35.558199999999999</v>
      </c>
      <c r="X45" s="1">
        <v>28.161799999999999</v>
      </c>
      <c r="Y45" s="1">
        <v>26.810199999999998</v>
      </c>
      <c r="Z45" s="1">
        <v>29.232199999999999</v>
      </c>
      <c r="AA45" s="1">
        <v>8.6145999999999994</v>
      </c>
      <c r="AB45" s="1"/>
      <c r="AC45" s="1">
        <f t="shared" si="26"/>
        <v>0</v>
      </c>
      <c r="AD45" s="1">
        <f t="shared" si="9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73</v>
      </c>
      <c r="B46" s="1" t="s">
        <v>31</v>
      </c>
      <c r="C46" s="1">
        <v>243</v>
      </c>
      <c r="D46" s="1">
        <v>680</v>
      </c>
      <c r="E46" s="1">
        <v>411</v>
      </c>
      <c r="F46" s="1">
        <v>446</v>
      </c>
      <c r="G46" s="6">
        <v>0.4</v>
      </c>
      <c r="H46" s="1">
        <v>60</v>
      </c>
      <c r="I46" s="1"/>
      <c r="J46" s="1">
        <v>451</v>
      </c>
      <c r="K46" s="1">
        <f t="shared" si="21"/>
        <v>-40</v>
      </c>
      <c r="L46" s="1">
        <f t="shared" si="4"/>
        <v>363</v>
      </c>
      <c r="M46" s="1">
        <v>48</v>
      </c>
      <c r="N46" s="1">
        <v>293.2</v>
      </c>
      <c r="O46" s="1">
        <f t="shared" si="22"/>
        <v>72.599999999999994</v>
      </c>
      <c r="P46" s="5">
        <f t="shared" si="27"/>
        <v>205</v>
      </c>
      <c r="Q46" s="5">
        <f t="shared" si="24"/>
        <v>55</v>
      </c>
      <c r="R46" s="5">
        <v>150</v>
      </c>
      <c r="S46" s="5"/>
      <c r="T46" s="1"/>
      <c r="U46" s="1">
        <f t="shared" si="25"/>
        <v>13.00550964187328</v>
      </c>
      <c r="V46" s="1">
        <f t="shared" si="7"/>
        <v>10.181818181818183</v>
      </c>
      <c r="W46" s="1">
        <v>74.2</v>
      </c>
      <c r="X46" s="1">
        <v>91.6</v>
      </c>
      <c r="Y46" s="1">
        <v>73.8</v>
      </c>
      <c r="Z46" s="1">
        <v>75.400000000000006</v>
      </c>
      <c r="AA46" s="1">
        <v>80.599999999999994</v>
      </c>
      <c r="AB46" s="1"/>
      <c r="AC46" s="1">
        <f t="shared" si="26"/>
        <v>22</v>
      </c>
      <c r="AD46" s="1">
        <f t="shared" si="9"/>
        <v>60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74</v>
      </c>
      <c r="B47" s="1" t="s">
        <v>31</v>
      </c>
      <c r="C47" s="1">
        <v>233</v>
      </c>
      <c r="D47" s="1">
        <v>392</v>
      </c>
      <c r="E47" s="1">
        <v>311</v>
      </c>
      <c r="F47" s="1">
        <v>266</v>
      </c>
      <c r="G47" s="6">
        <v>0.4</v>
      </c>
      <c r="H47" s="1">
        <v>60</v>
      </c>
      <c r="I47" s="1"/>
      <c r="J47" s="1">
        <v>332</v>
      </c>
      <c r="K47" s="1">
        <f t="shared" si="21"/>
        <v>-21</v>
      </c>
      <c r="L47" s="1">
        <f t="shared" si="4"/>
        <v>311</v>
      </c>
      <c r="M47" s="1"/>
      <c r="N47" s="1">
        <v>174.6</v>
      </c>
      <c r="O47" s="1">
        <f t="shared" si="22"/>
        <v>62.2</v>
      </c>
      <c r="P47" s="5">
        <v>400</v>
      </c>
      <c r="Q47" s="5">
        <f t="shared" si="24"/>
        <v>100</v>
      </c>
      <c r="R47" s="5">
        <v>300</v>
      </c>
      <c r="S47" s="5"/>
      <c r="T47" s="1"/>
      <c r="U47" s="1">
        <f t="shared" si="25"/>
        <v>13.514469453376206</v>
      </c>
      <c r="V47" s="1">
        <f t="shared" si="7"/>
        <v>7.083601286173633</v>
      </c>
      <c r="W47" s="1">
        <v>50.4</v>
      </c>
      <c r="X47" s="1">
        <v>64.8</v>
      </c>
      <c r="Y47" s="1">
        <v>55.8</v>
      </c>
      <c r="Z47" s="1">
        <v>55.4</v>
      </c>
      <c r="AA47" s="1">
        <v>59.2</v>
      </c>
      <c r="AB47" s="1"/>
      <c r="AC47" s="1">
        <f t="shared" si="26"/>
        <v>40</v>
      </c>
      <c r="AD47" s="1">
        <f t="shared" si="9"/>
        <v>120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1" t="s">
        <v>75</v>
      </c>
      <c r="B48" s="11" t="s">
        <v>31</v>
      </c>
      <c r="C48" s="11"/>
      <c r="D48" s="11">
        <v>3</v>
      </c>
      <c r="E48" s="9">
        <v>3</v>
      </c>
      <c r="F48" s="11"/>
      <c r="G48" s="12">
        <v>0</v>
      </c>
      <c r="H48" s="11" t="e">
        <v>#N/A</v>
      </c>
      <c r="I48" s="11"/>
      <c r="J48" s="11">
        <v>3</v>
      </c>
      <c r="K48" s="11">
        <f t="shared" si="21"/>
        <v>0</v>
      </c>
      <c r="L48" s="11">
        <f t="shared" si="4"/>
        <v>3</v>
      </c>
      <c r="M48" s="11"/>
      <c r="N48" s="11"/>
      <c r="O48" s="11">
        <f t="shared" si="22"/>
        <v>0.6</v>
      </c>
      <c r="P48" s="13"/>
      <c r="Q48" s="13"/>
      <c r="R48" s="13"/>
      <c r="S48" s="13"/>
      <c r="T48" s="11"/>
      <c r="U48" s="11">
        <f t="shared" si="11"/>
        <v>0</v>
      </c>
      <c r="V48" s="11">
        <f t="shared" si="7"/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4" t="s">
        <v>107</v>
      </c>
      <c r="AC48" s="11">
        <f t="shared" si="23"/>
        <v>0</v>
      </c>
      <c r="AD48" s="11">
        <f t="shared" si="9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76</v>
      </c>
      <c r="B49" s="11" t="s">
        <v>31</v>
      </c>
      <c r="C49" s="11"/>
      <c r="D49" s="11">
        <v>6</v>
      </c>
      <c r="E49" s="9">
        <v>6</v>
      </c>
      <c r="F49" s="11"/>
      <c r="G49" s="12">
        <v>0</v>
      </c>
      <c r="H49" s="11" t="e">
        <v>#N/A</v>
      </c>
      <c r="I49" s="11"/>
      <c r="J49" s="11">
        <v>6</v>
      </c>
      <c r="K49" s="11">
        <f t="shared" si="21"/>
        <v>0</v>
      </c>
      <c r="L49" s="11">
        <f t="shared" si="4"/>
        <v>6</v>
      </c>
      <c r="M49" s="11"/>
      <c r="N49" s="11"/>
      <c r="O49" s="11">
        <f t="shared" si="22"/>
        <v>1.2</v>
      </c>
      <c r="P49" s="13"/>
      <c r="Q49" s="13"/>
      <c r="R49" s="13"/>
      <c r="S49" s="13"/>
      <c r="T49" s="11"/>
      <c r="U49" s="11">
        <f t="shared" si="11"/>
        <v>0</v>
      </c>
      <c r="V49" s="11">
        <f t="shared" si="7"/>
        <v>0</v>
      </c>
      <c r="W49" s="11">
        <v>1.6</v>
      </c>
      <c r="X49" s="11">
        <v>0</v>
      </c>
      <c r="Y49" s="11">
        <v>0</v>
      </c>
      <c r="Z49" s="11">
        <v>0</v>
      </c>
      <c r="AA49" s="11">
        <v>0</v>
      </c>
      <c r="AB49" s="11" t="s">
        <v>77</v>
      </c>
      <c r="AC49" s="11">
        <f t="shared" si="23"/>
        <v>0</v>
      </c>
      <c r="AD49" s="11">
        <f t="shared" si="9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78</v>
      </c>
      <c r="B50" s="1" t="s">
        <v>31</v>
      </c>
      <c r="C50" s="1">
        <v>456</v>
      </c>
      <c r="D50" s="1">
        <v>336</v>
      </c>
      <c r="E50" s="1">
        <v>407</v>
      </c>
      <c r="F50" s="1">
        <v>328</v>
      </c>
      <c r="G50" s="6">
        <v>0.4</v>
      </c>
      <c r="H50" s="1">
        <v>60</v>
      </c>
      <c r="I50" s="1"/>
      <c r="J50" s="1">
        <v>403.2</v>
      </c>
      <c r="K50" s="1">
        <f t="shared" si="21"/>
        <v>3.8000000000000114</v>
      </c>
      <c r="L50" s="1">
        <f t="shared" si="4"/>
        <v>407</v>
      </c>
      <c r="M50" s="1"/>
      <c r="N50" s="1">
        <v>185</v>
      </c>
      <c r="O50" s="1">
        <f t="shared" si="22"/>
        <v>81.400000000000006</v>
      </c>
      <c r="P50" s="5">
        <v>550</v>
      </c>
      <c r="Q50" s="5">
        <f>P50-R50</f>
        <v>150</v>
      </c>
      <c r="R50" s="5">
        <v>400</v>
      </c>
      <c r="S50" s="5"/>
      <c r="T50" s="1"/>
      <c r="U50" s="1">
        <f>(F50+N50+Q50+R50)/O50</f>
        <v>13.058968058968057</v>
      </c>
      <c r="V50" s="1">
        <f t="shared" si="7"/>
        <v>6.302211302211302</v>
      </c>
      <c r="W50" s="1">
        <v>61.4</v>
      </c>
      <c r="X50" s="1">
        <v>80</v>
      </c>
      <c r="Y50" s="1">
        <v>77.8</v>
      </c>
      <c r="Z50" s="1">
        <v>76.2</v>
      </c>
      <c r="AA50" s="1">
        <v>64.8</v>
      </c>
      <c r="AB50" s="1"/>
      <c r="AC50" s="1">
        <f>Q50*G50</f>
        <v>60</v>
      </c>
      <c r="AD50" s="1">
        <f t="shared" si="9"/>
        <v>160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79</v>
      </c>
      <c r="B51" s="11" t="s">
        <v>33</v>
      </c>
      <c r="C51" s="11">
        <v>16.297999999999998</v>
      </c>
      <c r="D51" s="11">
        <v>316.34399999999999</v>
      </c>
      <c r="E51" s="11">
        <v>103.914</v>
      </c>
      <c r="F51" s="11">
        <v>210.41399999999999</v>
      </c>
      <c r="G51" s="12">
        <v>0</v>
      </c>
      <c r="H51" s="11">
        <v>45</v>
      </c>
      <c r="I51" s="11"/>
      <c r="J51" s="11">
        <v>100.1</v>
      </c>
      <c r="K51" s="11">
        <f t="shared" si="21"/>
        <v>3.8140000000000072</v>
      </c>
      <c r="L51" s="11">
        <f t="shared" si="4"/>
        <v>103.914</v>
      </c>
      <c r="M51" s="11"/>
      <c r="N51" s="11"/>
      <c r="O51" s="11">
        <f t="shared" si="22"/>
        <v>20.782800000000002</v>
      </c>
      <c r="P51" s="13"/>
      <c r="Q51" s="13"/>
      <c r="R51" s="13"/>
      <c r="S51" s="13"/>
      <c r="T51" s="11"/>
      <c r="U51" s="11">
        <f t="shared" si="11"/>
        <v>10.124429816964026</v>
      </c>
      <c r="V51" s="11">
        <f t="shared" si="7"/>
        <v>10.124429816964026</v>
      </c>
      <c r="W51" s="11">
        <v>18.8386</v>
      </c>
      <c r="X51" s="11">
        <v>43.7044</v>
      </c>
      <c r="Y51" s="11">
        <v>20.824999999999999</v>
      </c>
      <c r="Z51" s="11">
        <v>33.201999999999998</v>
      </c>
      <c r="AA51" s="11">
        <v>23.041599999999999</v>
      </c>
      <c r="AB51" s="11" t="s">
        <v>61</v>
      </c>
      <c r="AC51" s="11">
        <f t="shared" si="23"/>
        <v>0</v>
      </c>
      <c r="AD51" s="11">
        <f t="shared" si="9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80</v>
      </c>
      <c r="B52" s="1" t="s">
        <v>33</v>
      </c>
      <c r="C52" s="1">
        <v>385.8</v>
      </c>
      <c r="D52" s="1">
        <v>4.0000000000000001E-3</v>
      </c>
      <c r="E52" s="1">
        <v>213.46</v>
      </c>
      <c r="F52" s="1">
        <v>118.518</v>
      </c>
      <c r="G52" s="6">
        <v>1</v>
      </c>
      <c r="H52" s="1">
        <v>60</v>
      </c>
      <c r="I52" s="1"/>
      <c r="J52" s="1">
        <v>203.3</v>
      </c>
      <c r="K52" s="1">
        <f t="shared" si="21"/>
        <v>10.159999999999997</v>
      </c>
      <c r="L52" s="1">
        <f t="shared" si="4"/>
        <v>213.46</v>
      </c>
      <c r="M52" s="1"/>
      <c r="N52" s="1"/>
      <c r="O52" s="1">
        <f t="shared" si="22"/>
        <v>42.692</v>
      </c>
      <c r="P52" s="5">
        <f>ROUND(12*O52-N52-F52,0)</f>
        <v>394</v>
      </c>
      <c r="Q52" s="5">
        <f t="shared" ref="Q52:Q74" si="28">P52-R52</f>
        <v>144</v>
      </c>
      <c r="R52" s="5">
        <v>250</v>
      </c>
      <c r="S52" s="5"/>
      <c r="T52" s="1"/>
      <c r="U52" s="1">
        <f t="shared" ref="U52:U56" si="29">(F52+N52+Q52+R52)/O52</f>
        <v>12.005012648739811</v>
      </c>
      <c r="V52" s="1">
        <f t="shared" si="7"/>
        <v>2.7761173053499486</v>
      </c>
      <c r="W52" s="1">
        <v>24.231400000000001</v>
      </c>
      <c r="X52" s="1">
        <v>20.89</v>
      </c>
      <c r="Y52" s="1">
        <v>54.772399999999998</v>
      </c>
      <c r="Z52" s="1">
        <v>44.482199999999999</v>
      </c>
      <c r="AA52" s="1">
        <v>30.134</v>
      </c>
      <c r="AB52" s="1"/>
      <c r="AC52" s="1">
        <f t="shared" ref="AC52:AC74" si="30">Q52*G52</f>
        <v>144</v>
      </c>
      <c r="AD52" s="1">
        <f t="shared" si="9"/>
        <v>250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81</v>
      </c>
      <c r="B53" s="1" t="s">
        <v>33</v>
      </c>
      <c r="C53" s="1">
        <v>401.6</v>
      </c>
      <c r="D53" s="1">
        <v>1.5369999999999999</v>
      </c>
      <c r="E53" s="1">
        <v>254.304</v>
      </c>
      <c r="F53" s="1">
        <v>118.654</v>
      </c>
      <c r="G53" s="6">
        <v>1</v>
      </c>
      <c r="H53" s="1">
        <v>45</v>
      </c>
      <c r="I53" s="1"/>
      <c r="J53" s="1">
        <v>252.6</v>
      </c>
      <c r="K53" s="1">
        <f t="shared" si="21"/>
        <v>1.7040000000000077</v>
      </c>
      <c r="L53" s="1">
        <f t="shared" si="4"/>
        <v>254.304</v>
      </c>
      <c r="M53" s="1"/>
      <c r="N53" s="1">
        <v>220.4958</v>
      </c>
      <c r="O53" s="1">
        <f t="shared" si="22"/>
        <v>50.860799999999998</v>
      </c>
      <c r="P53" s="5">
        <f t="shared" ref="P53:P74" si="31">ROUND(13*O53-N53-F53,0)</f>
        <v>322</v>
      </c>
      <c r="Q53" s="5">
        <f t="shared" si="28"/>
        <v>122</v>
      </c>
      <c r="R53" s="5">
        <v>200</v>
      </c>
      <c r="S53" s="5"/>
      <c r="T53" s="1"/>
      <c r="U53" s="1">
        <f t="shared" si="29"/>
        <v>12.999201742796025</v>
      </c>
      <c r="V53" s="1">
        <f t="shared" si="7"/>
        <v>6.6681963319491642</v>
      </c>
      <c r="W53" s="1">
        <v>42.206200000000003</v>
      </c>
      <c r="X53" s="1">
        <v>43.836799999999997</v>
      </c>
      <c r="Y53" s="1">
        <v>55.180799999999998</v>
      </c>
      <c r="Z53" s="1">
        <v>44.988399999999999</v>
      </c>
      <c r="AA53" s="1">
        <v>38.730200000000004</v>
      </c>
      <c r="AB53" s="1"/>
      <c r="AC53" s="1">
        <f t="shared" si="30"/>
        <v>122</v>
      </c>
      <c r="AD53" s="1">
        <f t="shared" si="9"/>
        <v>200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82</v>
      </c>
      <c r="B54" s="1" t="s">
        <v>33</v>
      </c>
      <c r="C54" s="1">
        <v>62.3</v>
      </c>
      <c r="D54" s="1">
        <v>0.80800000000000005</v>
      </c>
      <c r="E54" s="1">
        <v>49.582000000000001</v>
      </c>
      <c r="F54" s="1">
        <v>11.382</v>
      </c>
      <c r="G54" s="6">
        <v>1</v>
      </c>
      <c r="H54" s="1">
        <v>45</v>
      </c>
      <c r="I54" s="1"/>
      <c r="J54" s="1">
        <v>44.5</v>
      </c>
      <c r="K54" s="1">
        <f t="shared" si="21"/>
        <v>5.0820000000000007</v>
      </c>
      <c r="L54" s="1">
        <f t="shared" si="4"/>
        <v>49.582000000000001</v>
      </c>
      <c r="M54" s="1"/>
      <c r="N54" s="1"/>
      <c r="O54" s="1">
        <f t="shared" si="22"/>
        <v>9.9163999999999994</v>
      </c>
      <c r="P54" s="5">
        <f>ROUND(10*O54-N54-F54,0)</f>
        <v>88</v>
      </c>
      <c r="Q54" s="5">
        <f t="shared" si="28"/>
        <v>88</v>
      </c>
      <c r="R54" s="5"/>
      <c r="S54" s="5"/>
      <c r="T54" s="1"/>
      <c r="U54" s="1">
        <f t="shared" si="29"/>
        <v>10.021983784437902</v>
      </c>
      <c r="V54" s="1">
        <f t="shared" si="7"/>
        <v>1.1477955709733372</v>
      </c>
      <c r="W54" s="1">
        <v>2.9453999999999998</v>
      </c>
      <c r="X54" s="1">
        <v>6.1807999999999996</v>
      </c>
      <c r="Y54" s="1">
        <v>9.4957999999999991</v>
      </c>
      <c r="Z54" s="1">
        <v>3.2189999999999999</v>
      </c>
      <c r="AA54" s="1">
        <v>0</v>
      </c>
      <c r="AB54" s="1"/>
      <c r="AC54" s="1">
        <f t="shared" si="30"/>
        <v>88</v>
      </c>
      <c r="AD54" s="1">
        <f t="shared" si="9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83</v>
      </c>
      <c r="B55" s="1" t="s">
        <v>31</v>
      </c>
      <c r="C55" s="1">
        <v>215</v>
      </c>
      <c r="D55" s="1">
        <v>10</v>
      </c>
      <c r="E55" s="1">
        <v>65</v>
      </c>
      <c r="F55" s="1">
        <v>146</v>
      </c>
      <c r="G55" s="6">
        <v>0.09</v>
      </c>
      <c r="H55" s="1">
        <v>60</v>
      </c>
      <c r="I55" s="1"/>
      <c r="J55" s="1">
        <v>65</v>
      </c>
      <c r="K55" s="1">
        <f t="shared" si="21"/>
        <v>0</v>
      </c>
      <c r="L55" s="1">
        <f t="shared" si="4"/>
        <v>65</v>
      </c>
      <c r="M55" s="1"/>
      <c r="N55" s="1"/>
      <c r="O55" s="1">
        <f t="shared" si="22"/>
        <v>13</v>
      </c>
      <c r="P55" s="5">
        <f t="shared" si="31"/>
        <v>23</v>
      </c>
      <c r="Q55" s="5">
        <f t="shared" si="28"/>
        <v>23</v>
      </c>
      <c r="R55" s="5"/>
      <c r="S55" s="5"/>
      <c r="T55" s="1"/>
      <c r="U55" s="1">
        <f t="shared" si="29"/>
        <v>13</v>
      </c>
      <c r="V55" s="1">
        <f t="shared" si="7"/>
        <v>11.23076923076923</v>
      </c>
      <c r="W55" s="1">
        <v>11.6</v>
      </c>
      <c r="X55" s="1">
        <v>21.2</v>
      </c>
      <c r="Y55" s="1">
        <v>29</v>
      </c>
      <c r="Z55" s="1">
        <v>21.6</v>
      </c>
      <c r="AA55" s="1">
        <v>2</v>
      </c>
      <c r="AB55" s="1"/>
      <c r="AC55" s="1">
        <f t="shared" si="30"/>
        <v>2.0699999999999998</v>
      </c>
      <c r="AD55" s="1">
        <f t="shared" si="9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1" t="s">
        <v>84</v>
      </c>
      <c r="B56" s="11" t="s">
        <v>33</v>
      </c>
      <c r="C56" s="11">
        <v>10.8</v>
      </c>
      <c r="D56" s="11">
        <v>66.400000000000006</v>
      </c>
      <c r="E56" s="11">
        <v>8.1880000000000006</v>
      </c>
      <c r="F56" s="11">
        <v>66.400000000000006</v>
      </c>
      <c r="G56" s="12">
        <v>0</v>
      </c>
      <c r="H56" s="11">
        <v>60</v>
      </c>
      <c r="I56" s="11"/>
      <c r="J56" s="11">
        <v>6</v>
      </c>
      <c r="K56" s="11">
        <f t="shared" si="21"/>
        <v>2.1880000000000006</v>
      </c>
      <c r="L56" s="11">
        <f t="shared" si="4"/>
        <v>8.1880000000000006</v>
      </c>
      <c r="M56" s="11"/>
      <c r="N56" s="11"/>
      <c r="O56" s="11">
        <f t="shared" si="22"/>
        <v>1.6376000000000002</v>
      </c>
      <c r="P56" s="13"/>
      <c r="Q56" s="13">
        <f t="shared" si="28"/>
        <v>0</v>
      </c>
      <c r="R56" s="13"/>
      <c r="S56" s="13"/>
      <c r="T56" s="11"/>
      <c r="U56" s="11">
        <f t="shared" si="29"/>
        <v>40.547142159257447</v>
      </c>
      <c r="V56" s="11">
        <f t="shared" si="7"/>
        <v>40.547142159257447</v>
      </c>
      <c r="W56" s="11">
        <v>3.278799999999999</v>
      </c>
      <c r="X56" s="11">
        <v>7.6183999999999994</v>
      </c>
      <c r="Y56" s="11">
        <v>4.3423999999999996</v>
      </c>
      <c r="Z56" s="11">
        <v>6.51</v>
      </c>
      <c r="AA56" s="11">
        <v>1.4194</v>
      </c>
      <c r="AB56" s="11" t="s">
        <v>130</v>
      </c>
      <c r="AC56" s="11">
        <f t="shared" si="30"/>
        <v>0</v>
      </c>
      <c r="AD56" s="11">
        <f t="shared" si="9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1" t="s">
        <v>85</v>
      </c>
      <c r="B57" s="11" t="s">
        <v>33</v>
      </c>
      <c r="C57" s="11">
        <v>28.95</v>
      </c>
      <c r="D57" s="11">
        <v>31.934999999999999</v>
      </c>
      <c r="E57" s="11">
        <v>5.4</v>
      </c>
      <c r="F57" s="11">
        <v>51.42</v>
      </c>
      <c r="G57" s="12">
        <v>0</v>
      </c>
      <c r="H57" s="11">
        <v>60</v>
      </c>
      <c r="I57" s="11"/>
      <c r="J57" s="11">
        <v>5</v>
      </c>
      <c r="K57" s="11">
        <f t="shared" si="21"/>
        <v>0.40000000000000036</v>
      </c>
      <c r="L57" s="11">
        <f t="shared" si="4"/>
        <v>5.4</v>
      </c>
      <c r="M57" s="11"/>
      <c r="N57" s="11"/>
      <c r="O57" s="11">
        <f t="shared" si="22"/>
        <v>1.08</v>
      </c>
      <c r="P57" s="13"/>
      <c r="Q57" s="13"/>
      <c r="R57" s="13"/>
      <c r="S57" s="13"/>
      <c r="T57" s="11"/>
      <c r="U57" s="11">
        <f t="shared" ref="U57" si="32">(F57+N57+Q57)/O57</f>
        <v>47.611111111111107</v>
      </c>
      <c r="V57" s="11">
        <f t="shared" si="7"/>
        <v>47.611111111111107</v>
      </c>
      <c r="W57" s="11">
        <v>2.9742000000000002</v>
      </c>
      <c r="X57" s="11">
        <v>5.3914</v>
      </c>
      <c r="Y57" s="11">
        <v>2.1646000000000001</v>
      </c>
      <c r="Z57" s="11">
        <v>5.6883999999999997</v>
      </c>
      <c r="AA57" s="11">
        <v>0</v>
      </c>
      <c r="AB57" s="11" t="s">
        <v>130</v>
      </c>
      <c r="AC57" s="11">
        <f t="shared" si="30"/>
        <v>0</v>
      </c>
      <c r="AD57" s="11">
        <f t="shared" si="9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86</v>
      </c>
      <c r="B58" s="1" t="s">
        <v>33</v>
      </c>
      <c r="C58" s="1"/>
      <c r="D58" s="1">
        <v>48.929000000000002</v>
      </c>
      <c r="E58" s="1">
        <v>1.3740000000000001</v>
      </c>
      <c r="F58" s="1">
        <v>47.555</v>
      </c>
      <c r="G58" s="6">
        <v>1</v>
      </c>
      <c r="H58" s="1">
        <v>60</v>
      </c>
      <c r="I58" s="1"/>
      <c r="J58" s="1">
        <v>1.5</v>
      </c>
      <c r="K58" s="1">
        <f t="shared" si="21"/>
        <v>-0.12599999999999989</v>
      </c>
      <c r="L58" s="1">
        <f t="shared" si="4"/>
        <v>1.3740000000000001</v>
      </c>
      <c r="M58" s="1"/>
      <c r="N58" s="1"/>
      <c r="O58" s="1">
        <f t="shared" si="22"/>
        <v>0.27480000000000004</v>
      </c>
      <c r="P58" s="5"/>
      <c r="Q58" s="5">
        <f t="shared" si="28"/>
        <v>0</v>
      </c>
      <c r="R58" s="5"/>
      <c r="S58" s="5"/>
      <c r="T58" s="1"/>
      <c r="U58" s="1">
        <f t="shared" ref="U58:U74" si="33">(F58+N58+Q58+R58)/O58</f>
        <v>173.05312954876271</v>
      </c>
      <c r="V58" s="1">
        <f t="shared" si="7"/>
        <v>173.05312954876271</v>
      </c>
      <c r="W58" s="1">
        <v>0.26800000000000002</v>
      </c>
      <c r="X58" s="1">
        <v>5.6823999999999986</v>
      </c>
      <c r="Y58" s="1">
        <v>1.8882000000000001</v>
      </c>
      <c r="Z58" s="1">
        <v>0.80920000000000003</v>
      </c>
      <c r="AA58" s="1">
        <v>2.1756000000000002</v>
      </c>
      <c r="AB58" s="1"/>
      <c r="AC58" s="1">
        <f t="shared" si="30"/>
        <v>0</v>
      </c>
      <c r="AD58" s="1">
        <f t="shared" si="9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1" t="s">
        <v>87</v>
      </c>
      <c r="B59" s="11" t="s">
        <v>31</v>
      </c>
      <c r="C59" s="11">
        <v>47</v>
      </c>
      <c r="D59" s="11">
        <v>162</v>
      </c>
      <c r="E59" s="11">
        <v>36</v>
      </c>
      <c r="F59" s="11">
        <v>168</v>
      </c>
      <c r="G59" s="12">
        <v>0</v>
      </c>
      <c r="H59" s="11">
        <v>45</v>
      </c>
      <c r="I59" s="11"/>
      <c r="J59" s="11">
        <v>30</v>
      </c>
      <c r="K59" s="11">
        <f t="shared" si="21"/>
        <v>6</v>
      </c>
      <c r="L59" s="11">
        <f t="shared" si="4"/>
        <v>36</v>
      </c>
      <c r="M59" s="11"/>
      <c r="N59" s="11"/>
      <c r="O59" s="11">
        <f t="shared" si="22"/>
        <v>7.2</v>
      </c>
      <c r="P59" s="13"/>
      <c r="Q59" s="13">
        <f t="shared" si="28"/>
        <v>0</v>
      </c>
      <c r="R59" s="13"/>
      <c r="S59" s="13"/>
      <c r="T59" s="11"/>
      <c r="U59" s="11">
        <f t="shared" si="33"/>
        <v>23.333333333333332</v>
      </c>
      <c r="V59" s="11">
        <f t="shared" si="7"/>
        <v>23.333333333333332</v>
      </c>
      <c r="W59" s="11">
        <v>4.2</v>
      </c>
      <c r="X59" s="11">
        <v>18</v>
      </c>
      <c r="Y59" s="11">
        <v>6</v>
      </c>
      <c r="Z59" s="11">
        <v>9.6</v>
      </c>
      <c r="AA59" s="11">
        <v>17</v>
      </c>
      <c r="AB59" s="11" t="s">
        <v>130</v>
      </c>
      <c r="AC59" s="11">
        <f t="shared" si="30"/>
        <v>0</v>
      </c>
      <c r="AD59" s="11">
        <f t="shared" si="9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88</v>
      </c>
      <c r="B60" s="1" t="s">
        <v>33</v>
      </c>
      <c r="C60" s="1">
        <v>138.80000000000001</v>
      </c>
      <c r="D60" s="1">
        <v>136.49100000000001</v>
      </c>
      <c r="E60" s="1">
        <v>130.464</v>
      </c>
      <c r="F60" s="1">
        <v>126.244</v>
      </c>
      <c r="G60" s="6">
        <v>1</v>
      </c>
      <c r="H60" s="1">
        <v>45</v>
      </c>
      <c r="I60" s="1"/>
      <c r="J60" s="1">
        <v>114.5</v>
      </c>
      <c r="K60" s="1">
        <f t="shared" si="21"/>
        <v>15.963999999999999</v>
      </c>
      <c r="L60" s="1">
        <f t="shared" si="4"/>
        <v>130.464</v>
      </c>
      <c r="M60" s="1"/>
      <c r="N60" s="1"/>
      <c r="O60" s="1">
        <f t="shared" si="22"/>
        <v>26.0928</v>
      </c>
      <c r="P60" s="5">
        <f t="shared" si="31"/>
        <v>213</v>
      </c>
      <c r="Q60" s="5">
        <f t="shared" si="28"/>
        <v>113</v>
      </c>
      <c r="R60" s="5">
        <v>100</v>
      </c>
      <c r="S60" s="5"/>
      <c r="T60" s="1"/>
      <c r="U60" s="1">
        <f t="shared" si="33"/>
        <v>13.001441010546971</v>
      </c>
      <c r="V60" s="1">
        <f t="shared" si="7"/>
        <v>4.8382695609516801</v>
      </c>
      <c r="W60" s="1">
        <v>18.1708</v>
      </c>
      <c r="X60" s="1">
        <v>26.787199999999999</v>
      </c>
      <c r="Y60" s="1">
        <v>24.6662</v>
      </c>
      <c r="Z60" s="1">
        <v>24.563199999999998</v>
      </c>
      <c r="AA60" s="1">
        <v>20.092600000000001</v>
      </c>
      <c r="AB60" s="1"/>
      <c r="AC60" s="1">
        <f t="shared" si="30"/>
        <v>113</v>
      </c>
      <c r="AD60" s="1">
        <f t="shared" si="9"/>
        <v>100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89</v>
      </c>
      <c r="B61" s="1" t="s">
        <v>31</v>
      </c>
      <c r="C61" s="1"/>
      <c r="D61" s="1">
        <v>1088</v>
      </c>
      <c r="E61" s="1">
        <v>640</v>
      </c>
      <c r="F61" s="1">
        <v>447</v>
      </c>
      <c r="G61" s="6">
        <v>0.28000000000000003</v>
      </c>
      <c r="H61" s="1">
        <v>45</v>
      </c>
      <c r="I61" s="1"/>
      <c r="J61" s="1">
        <v>639</v>
      </c>
      <c r="K61" s="1">
        <f t="shared" si="21"/>
        <v>1</v>
      </c>
      <c r="L61" s="1">
        <f t="shared" si="4"/>
        <v>400</v>
      </c>
      <c r="M61" s="1">
        <v>240</v>
      </c>
      <c r="N61" s="1">
        <v>200</v>
      </c>
      <c r="O61" s="1">
        <f t="shared" si="22"/>
        <v>80</v>
      </c>
      <c r="P61" s="15">
        <f t="shared" si="31"/>
        <v>393</v>
      </c>
      <c r="Q61" s="5">
        <v>200</v>
      </c>
      <c r="R61" s="5">
        <v>350</v>
      </c>
      <c r="S61" s="15">
        <v>500</v>
      </c>
      <c r="T61" s="16"/>
      <c r="U61" s="1">
        <f t="shared" si="33"/>
        <v>14.9625</v>
      </c>
      <c r="V61" s="1">
        <f t="shared" si="7"/>
        <v>8.0875000000000004</v>
      </c>
      <c r="W61" s="1">
        <v>14</v>
      </c>
      <c r="X61" s="1">
        <v>94.4</v>
      </c>
      <c r="Y61" s="1">
        <v>41.8</v>
      </c>
      <c r="Z61" s="1">
        <v>96</v>
      </c>
      <c r="AA61" s="1">
        <v>85.8</v>
      </c>
      <c r="AB61" s="1"/>
      <c r="AC61" s="1">
        <f t="shared" si="30"/>
        <v>56.000000000000007</v>
      </c>
      <c r="AD61" s="1">
        <f t="shared" si="9"/>
        <v>98.000000000000014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90</v>
      </c>
      <c r="B62" s="1" t="s">
        <v>31</v>
      </c>
      <c r="C62" s="1"/>
      <c r="D62" s="1">
        <v>808</v>
      </c>
      <c r="E62" s="1">
        <v>412</v>
      </c>
      <c r="F62" s="1">
        <v>394</v>
      </c>
      <c r="G62" s="6">
        <v>0.28000000000000003</v>
      </c>
      <c r="H62" s="1">
        <v>45</v>
      </c>
      <c r="I62" s="1"/>
      <c r="J62" s="1">
        <v>414</v>
      </c>
      <c r="K62" s="1">
        <f t="shared" si="21"/>
        <v>-2</v>
      </c>
      <c r="L62" s="1">
        <f t="shared" si="4"/>
        <v>172</v>
      </c>
      <c r="M62" s="1">
        <v>240</v>
      </c>
      <c r="N62" s="1">
        <v>150</v>
      </c>
      <c r="O62" s="1">
        <f t="shared" si="22"/>
        <v>34.4</v>
      </c>
      <c r="P62" s="15"/>
      <c r="Q62" s="5">
        <f t="shared" si="28"/>
        <v>0</v>
      </c>
      <c r="R62" s="5"/>
      <c r="S62" s="15"/>
      <c r="T62" s="16"/>
      <c r="U62" s="1">
        <f t="shared" si="33"/>
        <v>15.813953488372094</v>
      </c>
      <c r="V62" s="1">
        <f t="shared" si="7"/>
        <v>15.813953488372094</v>
      </c>
      <c r="W62" s="1">
        <v>28</v>
      </c>
      <c r="X62" s="1">
        <v>65.400000000000006</v>
      </c>
      <c r="Y62" s="1">
        <v>43.6</v>
      </c>
      <c r="Z62" s="1">
        <v>60.6</v>
      </c>
      <c r="AA62" s="1">
        <v>55.8</v>
      </c>
      <c r="AB62" s="1"/>
      <c r="AC62" s="1">
        <f t="shared" si="30"/>
        <v>0</v>
      </c>
      <c r="AD62" s="1">
        <f t="shared" si="9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91</v>
      </c>
      <c r="B63" s="1" t="s">
        <v>31</v>
      </c>
      <c r="C63" s="1">
        <v>332</v>
      </c>
      <c r="D63" s="1">
        <v>842</v>
      </c>
      <c r="E63" s="9">
        <f>578+E48</f>
        <v>581</v>
      </c>
      <c r="F63" s="1">
        <v>484</v>
      </c>
      <c r="G63" s="6">
        <v>0.35</v>
      </c>
      <c r="H63" s="1">
        <v>45</v>
      </c>
      <c r="I63" s="1"/>
      <c r="J63" s="1">
        <v>676</v>
      </c>
      <c r="K63" s="1">
        <f t="shared" si="21"/>
        <v>-95</v>
      </c>
      <c r="L63" s="1">
        <f t="shared" si="4"/>
        <v>533</v>
      </c>
      <c r="M63" s="1">
        <v>48</v>
      </c>
      <c r="N63" s="1">
        <v>173.9999999999998</v>
      </c>
      <c r="O63" s="1">
        <f t="shared" si="22"/>
        <v>106.6</v>
      </c>
      <c r="P63" s="5">
        <v>800</v>
      </c>
      <c r="Q63" s="5">
        <f t="shared" si="28"/>
        <v>300</v>
      </c>
      <c r="R63" s="5">
        <v>500</v>
      </c>
      <c r="S63" s="5"/>
      <c r="T63" s="1"/>
      <c r="U63" s="1">
        <f t="shared" si="33"/>
        <v>13.677298311444652</v>
      </c>
      <c r="V63" s="1">
        <f t="shared" si="7"/>
        <v>6.1726078799249509</v>
      </c>
      <c r="W63" s="1">
        <v>85.8</v>
      </c>
      <c r="X63" s="1">
        <v>112.4</v>
      </c>
      <c r="Y63" s="1">
        <v>98.6</v>
      </c>
      <c r="Z63" s="1">
        <v>95.4</v>
      </c>
      <c r="AA63" s="1">
        <v>75.599999999999994</v>
      </c>
      <c r="AB63" s="1"/>
      <c r="AC63" s="1">
        <f t="shared" si="30"/>
        <v>105</v>
      </c>
      <c r="AD63" s="1">
        <f t="shared" si="9"/>
        <v>175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92</v>
      </c>
      <c r="B64" s="1" t="s">
        <v>31</v>
      </c>
      <c r="C64" s="1">
        <v>219</v>
      </c>
      <c r="D64" s="1">
        <v>1024</v>
      </c>
      <c r="E64" s="1">
        <v>550</v>
      </c>
      <c r="F64" s="1">
        <v>571</v>
      </c>
      <c r="G64" s="6">
        <v>0.28000000000000003</v>
      </c>
      <c r="H64" s="1">
        <v>45</v>
      </c>
      <c r="I64" s="1"/>
      <c r="J64" s="1">
        <v>638</v>
      </c>
      <c r="K64" s="1">
        <f t="shared" si="21"/>
        <v>-88</v>
      </c>
      <c r="L64" s="1">
        <f t="shared" si="4"/>
        <v>374</v>
      </c>
      <c r="M64" s="1">
        <v>176</v>
      </c>
      <c r="N64" s="1">
        <v>128.6</v>
      </c>
      <c r="O64" s="1">
        <f t="shared" si="22"/>
        <v>74.8</v>
      </c>
      <c r="P64" s="15">
        <f t="shared" si="31"/>
        <v>273</v>
      </c>
      <c r="Q64" s="5">
        <f t="shared" si="28"/>
        <v>123</v>
      </c>
      <c r="R64" s="5">
        <v>150</v>
      </c>
      <c r="S64" s="15"/>
      <c r="T64" s="16"/>
      <c r="U64" s="1">
        <f t="shared" si="33"/>
        <v>13.002673796791445</v>
      </c>
      <c r="V64" s="1">
        <f t="shared" si="7"/>
        <v>9.3529411764705888</v>
      </c>
      <c r="W64" s="1">
        <v>77.2</v>
      </c>
      <c r="X64" s="1">
        <v>103.4</v>
      </c>
      <c r="Y64" s="1">
        <v>82</v>
      </c>
      <c r="Z64" s="1">
        <v>83.6</v>
      </c>
      <c r="AA64" s="1">
        <v>91.4</v>
      </c>
      <c r="AB64" s="1"/>
      <c r="AC64" s="1">
        <f t="shared" si="30"/>
        <v>34.440000000000005</v>
      </c>
      <c r="AD64" s="1">
        <f t="shared" si="9"/>
        <v>42.000000000000007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93</v>
      </c>
      <c r="B65" s="1" t="s">
        <v>31</v>
      </c>
      <c r="C65" s="1">
        <v>482</v>
      </c>
      <c r="D65" s="1">
        <v>1208</v>
      </c>
      <c r="E65" s="9">
        <f>984+E49</f>
        <v>990</v>
      </c>
      <c r="F65" s="1">
        <v>547</v>
      </c>
      <c r="G65" s="6">
        <v>0.35</v>
      </c>
      <c r="H65" s="1">
        <v>45</v>
      </c>
      <c r="I65" s="1"/>
      <c r="J65" s="1">
        <v>984</v>
      </c>
      <c r="K65" s="1">
        <f t="shared" si="21"/>
        <v>6</v>
      </c>
      <c r="L65" s="1">
        <f t="shared" si="4"/>
        <v>670</v>
      </c>
      <c r="M65" s="1">
        <v>320</v>
      </c>
      <c r="N65" s="1">
        <v>300</v>
      </c>
      <c r="O65" s="1">
        <f t="shared" si="22"/>
        <v>134</v>
      </c>
      <c r="P65" s="15">
        <v>950</v>
      </c>
      <c r="Q65" s="5">
        <f t="shared" si="28"/>
        <v>250</v>
      </c>
      <c r="R65" s="5">
        <v>700</v>
      </c>
      <c r="S65" s="15"/>
      <c r="T65" s="16"/>
      <c r="U65" s="1">
        <f t="shared" si="33"/>
        <v>13.41044776119403</v>
      </c>
      <c r="V65" s="1">
        <f t="shared" si="7"/>
        <v>6.3208955223880601</v>
      </c>
      <c r="W65" s="1">
        <v>95</v>
      </c>
      <c r="X65" s="1">
        <v>133.4</v>
      </c>
      <c r="Y65" s="1">
        <v>112.4</v>
      </c>
      <c r="Z65" s="1">
        <v>111.6</v>
      </c>
      <c r="AA65" s="1">
        <v>110.8</v>
      </c>
      <c r="AB65" s="10" t="s">
        <v>108</v>
      </c>
      <c r="AC65" s="1">
        <f t="shared" si="30"/>
        <v>87.5</v>
      </c>
      <c r="AD65" s="1">
        <f t="shared" si="9"/>
        <v>244.99999999999997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94</v>
      </c>
      <c r="B66" s="1" t="s">
        <v>31</v>
      </c>
      <c r="C66" s="1">
        <v>164</v>
      </c>
      <c r="D66" s="1">
        <v>858</v>
      </c>
      <c r="E66" s="1">
        <v>502</v>
      </c>
      <c r="F66" s="1">
        <v>466</v>
      </c>
      <c r="G66" s="6">
        <v>0.28000000000000003</v>
      </c>
      <c r="H66" s="1">
        <v>45</v>
      </c>
      <c r="I66" s="1"/>
      <c r="J66" s="1">
        <v>601</v>
      </c>
      <c r="K66" s="1">
        <f t="shared" si="21"/>
        <v>-99</v>
      </c>
      <c r="L66" s="1">
        <f t="shared" si="4"/>
        <v>182</v>
      </c>
      <c r="M66" s="1">
        <v>320</v>
      </c>
      <c r="N66" s="1"/>
      <c r="O66" s="1">
        <f t="shared" si="22"/>
        <v>36.4</v>
      </c>
      <c r="P66" s="15">
        <v>8</v>
      </c>
      <c r="Q66" s="5">
        <f t="shared" si="28"/>
        <v>8</v>
      </c>
      <c r="R66" s="5"/>
      <c r="S66" s="15"/>
      <c r="T66" s="16"/>
      <c r="U66" s="1">
        <f t="shared" si="33"/>
        <v>13.021978021978022</v>
      </c>
      <c r="V66" s="1">
        <f t="shared" si="7"/>
        <v>12.802197802197803</v>
      </c>
      <c r="W66" s="1">
        <v>31.4</v>
      </c>
      <c r="X66" s="1">
        <v>62.2</v>
      </c>
      <c r="Y66" s="1">
        <v>46.6</v>
      </c>
      <c r="Z66" s="1">
        <v>45.6</v>
      </c>
      <c r="AA66" s="1">
        <v>54.2</v>
      </c>
      <c r="AB66" s="1"/>
      <c r="AC66" s="1">
        <f t="shared" si="30"/>
        <v>2.2400000000000002</v>
      </c>
      <c r="AD66" s="1">
        <f t="shared" si="9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95</v>
      </c>
      <c r="B67" s="1" t="s">
        <v>31</v>
      </c>
      <c r="C67" s="1">
        <v>376</v>
      </c>
      <c r="D67" s="1">
        <v>1334</v>
      </c>
      <c r="E67" s="1">
        <v>723</v>
      </c>
      <c r="F67" s="1">
        <v>890</v>
      </c>
      <c r="G67" s="6">
        <v>0.35</v>
      </c>
      <c r="H67" s="1">
        <v>45</v>
      </c>
      <c r="I67" s="1"/>
      <c r="J67" s="1">
        <v>784</v>
      </c>
      <c r="K67" s="1">
        <f t="shared" si="21"/>
        <v>-61</v>
      </c>
      <c r="L67" s="1">
        <f t="shared" si="4"/>
        <v>483</v>
      </c>
      <c r="M67" s="1">
        <v>240</v>
      </c>
      <c r="N67" s="1">
        <v>166.40000000000009</v>
      </c>
      <c r="O67" s="1">
        <f t="shared" si="22"/>
        <v>96.6</v>
      </c>
      <c r="P67" s="15">
        <f t="shared" si="31"/>
        <v>199</v>
      </c>
      <c r="Q67" s="5">
        <f t="shared" si="28"/>
        <v>99</v>
      </c>
      <c r="R67" s="5">
        <v>100</v>
      </c>
      <c r="S67" s="15"/>
      <c r="T67" s="16"/>
      <c r="U67" s="1">
        <f t="shared" si="33"/>
        <v>12.995859213250519</v>
      </c>
      <c r="V67" s="1">
        <f t="shared" si="7"/>
        <v>10.935817805383024</v>
      </c>
      <c r="W67" s="1">
        <v>107</v>
      </c>
      <c r="X67" s="1">
        <v>146.19999999999999</v>
      </c>
      <c r="Y67" s="1">
        <v>120.8</v>
      </c>
      <c r="Z67" s="1">
        <v>124.6</v>
      </c>
      <c r="AA67" s="1">
        <v>122</v>
      </c>
      <c r="AB67" s="1"/>
      <c r="AC67" s="1">
        <f t="shared" si="30"/>
        <v>34.65</v>
      </c>
      <c r="AD67" s="1">
        <f t="shared" si="9"/>
        <v>35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96</v>
      </c>
      <c r="B68" s="1" t="s">
        <v>31</v>
      </c>
      <c r="C68" s="1">
        <v>50</v>
      </c>
      <c r="D68" s="1">
        <v>248</v>
      </c>
      <c r="E68" s="1">
        <v>206</v>
      </c>
      <c r="F68" s="1">
        <v>48</v>
      </c>
      <c r="G68" s="6">
        <v>0.28000000000000003</v>
      </c>
      <c r="H68" s="1">
        <v>45</v>
      </c>
      <c r="I68" s="1"/>
      <c r="J68" s="1">
        <v>233</v>
      </c>
      <c r="K68" s="1">
        <f t="shared" ref="K68:K78" si="34">E68-J68</f>
        <v>-27</v>
      </c>
      <c r="L68" s="1">
        <f t="shared" si="4"/>
        <v>86</v>
      </c>
      <c r="M68" s="1">
        <v>120</v>
      </c>
      <c r="N68" s="1">
        <v>361.8</v>
      </c>
      <c r="O68" s="1">
        <f t="shared" si="22"/>
        <v>17.2</v>
      </c>
      <c r="P68" s="5"/>
      <c r="Q68" s="5">
        <f t="shared" si="28"/>
        <v>0</v>
      </c>
      <c r="R68" s="5"/>
      <c r="S68" s="5"/>
      <c r="T68" s="1"/>
      <c r="U68" s="1">
        <f t="shared" si="33"/>
        <v>23.825581395348838</v>
      </c>
      <c r="V68" s="1">
        <f t="shared" si="7"/>
        <v>23.825581395348838</v>
      </c>
      <c r="W68" s="1">
        <v>35.799999999999997</v>
      </c>
      <c r="X68" s="1">
        <v>24.8</v>
      </c>
      <c r="Y68" s="1">
        <v>3.4</v>
      </c>
      <c r="Z68" s="1">
        <v>33.4</v>
      </c>
      <c r="AA68" s="1">
        <v>3.2</v>
      </c>
      <c r="AB68" s="1"/>
      <c r="AC68" s="1">
        <f t="shared" si="30"/>
        <v>0</v>
      </c>
      <c r="AD68" s="1">
        <f t="shared" si="9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97</v>
      </c>
      <c r="B69" s="1" t="s">
        <v>31</v>
      </c>
      <c r="C69" s="1">
        <v>151</v>
      </c>
      <c r="D69" s="1">
        <v>40</v>
      </c>
      <c r="E69" s="9">
        <f>122+E76</f>
        <v>126</v>
      </c>
      <c r="F69" s="1">
        <v>59</v>
      </c>
      <c r="G69" s="6">
        <v>0.5</v>
      </c>
      <c r="H69" s="1">
        <v>45</v>
      </c>
      <c r="I69" s="1"/>
      <c r="J69" s="1">
        <v>123</v>
      </c>
      <c r="K69" s="1">
        <f t="shared" si="34"/>
        <v>3</v>
      </c>
      <c r="L69" s="1">
        <f t="shared" si="4"/>
        <v>126</v>
      </c>
      <c r="M69" s="1"/>
      <c r="N69" s="1">
        <v>66.400000000000006</v>
      </c>
      <c r="O69" s="1">
        <f t="shared" ref="O69:O78" si="35">L69/5</f>
        <v>25.2</v>
      </c>
      <c r="P69" s="5">
        <f t="shared" si="31"/>
        <v>202</v>
      </c>
      <c r="Q69" s="5">
        <f t="shared" si="28"/>
        <v>82</v>
      </c>
      <c r="R69" s="5">
        <v>120</v>
      </c>
      <c r="S69" s="5"/>
      <c r="T69" s="1"/>
      <c r="U69" s="1">
        <f t="shared" si="33"/>
        <v>12.992063492063492</v>
      </c>
      <c r="V69" s="1">
        <f t="shared" si="7"/>
        <v>4.9761904761904763</v>
      </c>
      <c r="W69" s="1">
        <v>17.600000000000001</v>
      </c>
      <c r="X69" s="1">
        <v>20.8</v>
      </c>
      <c r="Y69" s="1">
        <v>25.8</v>
      </c>
      <c r="Z69" s="1">
        <v>17.600000000000001</v>
      </c>
      <c r="AA69" s="1">
        <v>25</v>
      </c>
      <c r="AB69" s="1"/>
      <c r="AC69" s="1">
        <f t="shared" si="30"/>
        <v>41</v>
      </c>
      <c r="AD69" s="1">
        <f t="shared" si="9"/>
        <v>60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98</v>
      </c>
      <c r="B70" s="1" t="s">
        <v>31</v>
      </c>
      <c r="C70" s="1">
        <v>676</v>
      </c>
      <c r="D70" s="1">
        <v>440</v>
      </c>
      <c r="E70" s="9">
        <f>705+E77</f>
        <v>790</v>
      </c>
      <c r="F70" s="1">
        <v>219</v>
      </c>
      <c r="G70" s="6">
        <v>0.41</v>
      </c>
      <c r="H70" s="1">
        <v>45</v>
      </c>
      <c r="I70" s="1"/>
      <c r="J70" s="1">
        <v>703</v>
      </c>
      <c r="K70" s="1">
        <f t="shared" si="34"/>
        <v>87</v>
      </c>
      <c r="L70" s="1">
        <f t="shared" si="4"/>
        <v>790</v>
      </c>
      <c r="M70" s="1"/>
      <c r="N70" s="1">
        <v>566.19999999999982</v>
      </c>
      <c r="O70" s="1">
        <f t="shared" si="35"/>
        <v>158</v>
      </c>
      <c r="P70" s="5">
        <v>1300</v>
      </c>
      <c r="Q70" s="5">
        <f t="shared" si="28"/>
        <v>500</v>
      </c>
      <c r="R70" s="5">
        <v>800</v>
      </c>
      <c r="S70" s="5"/>
      <c r="T70" s="1"/>
      <c r="U70" s="1">
        <f t="shared" si="33"/>
        <v>13.197468354430379</v>
      </c>
      <c r="V70" s="1">
        <f t="shared" si="7"/>
        <v>4.9696202531645559</v>
      </c>
      <c r="W70" s="1">
        <v>111.4</v>
      </c>
      <c r="X70" s="1">
        <v>119.2</v>
      </c>
      <c r="Y70" s="1">
        <v>137.19999999999999</v>
      </c>
      <c r="Z70" s="1">
        <v>130.80000000000001</v>
      </c>
      <c r="AA70" s="1">
        <v>54.4</v>
      </c>
      <c r="AB70" s="1"/>
      <c r="AC70" s="1">
        <f t="shared" si="30"/>
        <v>205</v>
      </c>
      <c r="AD70" s="1">
        <f t="shared" si="9"/>
        <v>328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99</v>
      </c>
      <c r="B71" s="11" t="s">
        <v>31</v>
      </c>
      <c r="C71" s="11">
        <v>24</v>
      </c>
      <c r="D71" s="11">
        <v>80</v>
      </c>
      <c r="E71" s="11">
        <v>26</v>
      </c>
      <c r="F71" s="11">
        <v>77</v>
      </c>
      <c r="G71" s="12">
        <v>0</v>
      </c>
      <c r="H71" s="11">
        <v>45</v>
      </c>
      <c r="I71" s="11"/>
      <c r="J71" s="11">
        <v>31</v>
      </c>
      <c r="K71" s="11">
        <f t="shared" si="34"/>
        <v>-5</v>
      </c>
      <c r="L71" s="11">
        <f t="shared" ref="L71:L78" si="36">E71-M71</f>
        <v>26</v>
      </c>
      <c r="M71" s="11"/>
      <c r="N71" s="11"/>
      <c r="O71" s="11">
        <f t="shared" si="35"/>
        <v>5.2</v>
      </c>
      <c r="P71" s="13"/>
      <c r="Q71" s="13">
        <f t="shared" si="28"/>
        <v>0</v>
      </c>
      <c r="R71" s="13"/>
      <c r="S71" s="13"/>
      <c r="T71" s="11"/>
      <c r="U71" s="11">
        <f t="shared" si="33"/>
        <v>14.807692307692307</v>
      </c>
      <c r="V71" s="11">
        <f t="shared" ref="V71:V78" si="37">(F71+N71)/O71</f>
        <v>14.807692307692307</v>
      </c>
      <c r="W71" s="11">
        <v>3</v>
      </c>
      <c r="X71" s="11">
        <v>9.4</v>
      </c>
      <c r="Y71" s="11">
        <v>6</v>
      </c>
      <c r="Z71" s="11">
        <v>7.6</v>
      </c>
      <c r="AA71" s="11">
        <v>10.6</v>
      </c>
      <c r="AB71" s="11" t="s">
        <v>130</v>
      </c>
      <c r="AC71" s="11">
        <f t="shared" si="30"/>
        <v>0</v>
      </c>
      <c r="AD71" s="11">
        <f t="shared" ref="AD71:AD88" si="38">R71*G71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100</v>
      </c>
      <c r="B72" s="1" t="s">
        <v>31</v>
      </c>
      <c r="C72" s="1">
        <v>115</v>
      </c>
      <c r="D72" s="1">
        <v>390</v>
      </c>
      <c r="E72" s="1">
        <v>144</v>
      </c>
      <c r="F72" s="1">
        <v>340</v>
      </c>
      <c r="G72" s="6">
        <v>0.41</v>
      </c>
      <c r="H72" s="1">
        <v>45</v>
      </c>
      <c r="I72" s="1"/>
      <c r="J72" s="1">
        <v>158</v>
      </c>
      <c r="K72" s="1">
        <f t="shared" si="34"/>
        <v>-14</v>
      </c>
      <c r="L72" s="1">
        <f t="shared" si="36"/>
        <v>144</v>
      </c>
      <c r="M72" s="1"/>
      <c r="N72" s="1"/>
      <c r="O72" s="1">
        <f t="shared" si="35"/>
        <v>28.8</v>
      </c>
      <c r="P72" s="5">
        <f t="shared" si="31"/>
        <v>34</v>
      </c>
      <c r="Q72" s="5">
        <f t="shared" si="28"/>
        <v>34</v>
      </c>
      <c r="R72" s="5"/>
      <c r="S72" s="5"/>
      <c r="T72" s="1"/>
      <c r="U72" s="1">
        <f t="shared" si="33"/>
        <v>12.986111111111111</v>
      </c>
      <c r="V72" s="1">
        <f t="shared" si="37"/>
        <v>11.805555555555555</v>
      </c>
      <c r="W72" s="1">
        <v>15.4</v>
      </c>
      <c r="X72" s="1">
        <v>43.6</v>
      </c>
      <c r="Y72" s="1">
        <v>25</v>
      </c>
      <c r="Z72" s="1">
        <v>24.4</v>
      </c>
      <c r="AA72" s="1">
        <v>41.6</v>
      </c>
      <c r="AB72" s="1"/>
      <c r="AC72" s="1">
        <f t="shared" si="30"/>
        <v>13.94</v>
      </c>
      <c r="AD72" s="1">
        <f t="shared" si="38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101</v>
      </c>
      <c r="B73" s="1" t="s">
        <v>31</v>
      </c>
      <c r="C73" s="1"/>
      <c r="D73" s="1">
        <v>50</v>
      </c>
      <c r="E73" s="1">
        <v>50</v>
      </c>
      <c r="F73" s="1"/>
      <c r="G73" s="6">
        <v>0.4</v>
      </c>
      <c r="H73" s="1">
        <v>60</v>
      </c>
      <c r="I73" s="1"/>
      <c r="J73" s="1">
        <v>68</v>
      </c>
      <c r="K73" s="1">
        <f t="shared" si="34"/>
        <v>-18</v>
      </c>
      <c r="L73" s="1">
        <f t="shared" si="36"/>
        <v>50</v>
      </c>
      <c r="M73" s="1"/>
      <c r="N73" s="1">
        <v>20</v>
      </c>
      <c r="O73" s="1">
        <f t="shared" si="35"/>
        <v>10</v>
      </c>
      <c r="P73" s="5">
        <f>ROUND(11*O73-N73-F73,0)</f>
        <v>90</v>
      </c>
      <c r="Q73" s="5">
        <f t="shared" si="28"/>
        <v>90</v>
      </c>
      <c r="R73" s="5"/>
      <c r="S73" s="5"/>
      <c r="T73" s="1"/>
      <c r="U73" s="1">
        <f t="shared" si="33"/>
        <v>11</v>
      </c>
      <c r="V73" s="1">
        <f t="shared" si="37"/>
        <v>2</v>
      </c>
      <c r="W73" s="1">
        <v>0</v>
      </c>
      <c r="X73" s="1">
        <v>5.8</v>
      </c>
      <c r="Y73" s="1">
        <v>0</v>
      </c>
      <c r="Z73" s="1">
        <v>4</v>
      </c>
      <c r="AA73" s="1">
        <v>0</v>
      </c>
      <c r="AB73" s="1"/>
      <c r="AC73" s="1">
        <f t="shared" si="30"/>
        <v>36</v>
      </c>
      <c r="AD73" s="1">
        <f t="shared" si="38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102</v>
      </c>
      <c r="B74" s="1" t="s">
        <v>33</v>
      </c>
      <c r="C74" s="1">
        <v>189.2</v>
      </c>
      <c r="D74" s="1">
        <v>555.947</v>
      </c>
      <c r="E74" s="1">
        <v>316.37</v>
      </c>
      <c r="F74" s="1">
        <v>392.38200000000001</v>
      </c>
      <c r="G74" s="6">
        <v>1</v>
      </c>
      <c r="H74" s="1">
        <v>60</v>
      </c>
      <c r="I74" s="1"/>
      <c r="J74" s="1">
        <v>335.35500000000002</v>
      </c>
      <c r="K74" s="1">
        <f t="shared" si="34"/>
        <v>-18.985000000000014</v>
      </c>
      <c r="L74" s="1">
        <f t="shared" si="36"/>
        <v>225.43</v>
      </c>
      <c r="M74" s="1">
        <v>90.94</v>
      </c>
      <c r="N74" s="1"/>
      <c r="O74" s="1">
        <f t="shared" si="35"/>
        <v>45.085999999999999</v>
      </c>
      <c r="P74" s="15">
        <f t="shared" si="31"/>
        <v>194</v>
      </c>
      <c r="Q74" s="5">
        <f t="shared" si="28"/>
        <v>94</v>
      </c>
      <c r="R74" s="5">
        <v>100</v>
      </c>
      <c r="S74" s="15"/>
      <c r="T74" s="16"/>
      <c r="U74" s="1">
        <f t="shared" si="33"/>
        <v>13.00585547620104</v>
      </c>
      <c r="V74" s="1">
        <f t="shared" si="37"/>
        <v>8.7029676618018907</v>
      </c>
      <c r="W74" s="1">
        <v>9.3604000000000021</v>
      </c>
      <c r="X74" s="1">
        <v>50.205399999999997</v>
      </c>
      <c r="Y74" s="1">
        <v>33.2654</v>
      </c>
      <c r="Z74" s="1">
        <v>35.995199999999997</v>
      </c>
      <c r="AA74" s="1">
        <v>30.628799999999998</v>
      </c>
      <c r="AB74" s="1"/>
      <c r="AC74" s="1">
        <f t="shared" si="30"/>
        <v>94</v>
      </c>
      <c r="AD74" s="1">
        <f t="shared" si="38"/>
        <v>100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103</v>
      </c>
      <c r="B75" s="1" t="s">
        <v>33</v>
      </c>
      <c r="C75" s="1"/>
      <c r="D75" s="1">
        <v>1.3440000000000001</v>
      </c>
      <c r="E75" s="9">
        <v>1.3440000000000001</v>
      </c>
      <c r="F75" s="1"/>
      <c r="G75" s="6">
        <v>0</v>
      </c>
      <c r="H75" s="1" t="e">
        <v>#N/A</v>
      </c>
      <c r="I75" s="1"/>
      <c r="J75" s="1">
        <v>1</v>
      </c>
      <c r="K75" s="1">
        <f t="shared" si="34"/>
        <v>0.34400000000000008</v>
      </c>
      <c r="L75" s="1">
        <f t="shared" si="36"/>
        <v>1.3440000000000001</v>
      </c>
      <c r="M75" s="1"/>
      <c r="N75" s="1"/>
      <c r="O75" s="1">
        <f t="shared" si="35"/>
        <v>0.26880000000000004</v>
      </c>
      <c r="P75" s="5"/>
      <c r="Q75" s="5"/>
      <c r="R75" s="5"/>
      <c r="S75" s="5"/>
      <c r="T75" s="1"/>
      <c r="U75" s="1">
        <f t="shared" ref="U75:U78" si="39">(F75+N75+P75)/O75</f>
        <v>0</v>
      </c>
      <c r="V75" s="1">
        <f t="shared" si="37"/>
        <v>0</v>
      </c>
      <c r="W75" s="1">
        <v>0.2</v>
      </c>
      <c r="X75" s="1">
        <v>0.2</v>
      </c>
      <c r="Y75" s="1">
        <v>0.2</v>
      </c>
      <c r="Z75" s="1">
        <v>0.2</v>
      </c>
      <c r="AA75" s="1">
        <v>0.2</v>
      </c>
      <c r="AB75" s="1"/>
      <c r="AC75" s="1">
        <f t="shared" ref="AC75:AC78" si="40">P75*G75</f>
        <v>0</v>
      </c>
      <c r="AD75" s="1">
        <f t="shared" si="38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104</v>
      </c>
      <c r="B76" s="1" t="s">
        <v>31</v>
      </c>
      <c r="C76" s="1"/>
      <c r="D76" s="1">
        <v>5.3440000000000003</v>
      </c>
      <c r="E76" s="9">
        <v>4</v>
      </c>
      <c r="F76" s="1"/>
      <c r="G76" s="6">
        <v>0</v>
      </c>
      <c r="H76" s="1" t="e">
        <v>#N/A</v>
      </c>
      <c r="I76" s="1"/>
      <c r="J76" s="1">
        <v>4</v>
      </c>
      <c r="K76" s="1">
        <f t="shared" si="34"/>
        <v>0</v>
      </c>
      <c r="L76" s="1">
        <f t="shared" si="36"/>
        <v>4</v>
      </c>
      <c r="M76" s="1"/>
      <c r="N76" s="1"/>
      <c r="O76" s="1">
        <f t="shared" si="35"/>
        <v>0.8</v>
      </c>
      <c r="P76" s="5"/>
      <c r="Q76" s="5"/>
      <c r="R76" s="5"/>
      <c r="S76" s="5"/>
      <c r="T76" s="1"/>
      <c r="U76" s="1">
        <f t="shared" si="39"/>
        <v>0</v>
      </c>
      <c r="V76" s="1">
        <f t="shared" si="37"/>
        <v>0</v>
      </c>
      <c r="W76" s="1">
        <v>0.2</v>
      </c>
      <c r="X76" s="1">
        <v>0.4</v>
      </c>
      <c r="Y76" s="1">
        <v>1.2</v>
      </c>
      <c r="Z76" s="1">
        <v>0.6</v>
      </c>
      <c r="AA76" s="1">
        <v>1.4</v>
      </c>
      <c r="AB76" s="1"/>
      <c r="AC76" s="1">
        <f t="shared" si="40"/>
        <v>0</v>
      </c>
      <c r="AD76" s="1">
        <f t="shared" si="38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105</v>
      </c>
      <c r="B77" s="1" t="s">
        <v>31</v>
      </c>
      <c r="C77" s="1"/>
      <c r="D77" s="1">
        <v>85</v>
      </c>
      <c r="E77" s="9">
        <v>85</v>
      </c>
      <c r="F77" s="1"/>
      <c r="G77" s="6">
        <v>0</v>
      </c>
      <c r="H77" s="1" t="e">
        <v>#N/A</v>
      </c>
      <c r="I77" s="1"/>
      <c r="J77" s="1">
        <v>85</v>
      </c>
      <c r="K77" s="1">
        <f t="shared" si="34"/>
        <v>0</v>
      </c>
      <c r="L77" s="1">
        <f t="shared" si="36"/>
        <v>85</v>
      </c>
      <c r="M77" s="1"/>
      <c r="N77" s="1"/>
      <c r="O77" s="1">
        <f t="shared" si="35"/>
        <v>17</v>
      </c>
      <c r="P77" s="5"/>
      <c r="Q77" s="5"/>
      <c r="R77" s="5"/>
      <c r="S77" s="5"/>
      <c r="T77" s="1"/>
      <c r="U77" s="1">
        <f t="shared" si="39"/>
        <v>0</v>
      </c>
      <c r="V77" s="1">
        <f t="shared" si="37"/>
        <v>0</v>
      </c>
      <c r="W77" s="1">
        <v>11.4</v>
      </c>
      <c r="X77" s="1">
        <v>15.6</v>
      </c>
      <c r="Y77" s="1">
        <v>14</v>
      </c>
      <c r="Z77" s="1">
        <v>16.2</v>
      </c>
      <c r="AA77" s="1">
        <v>4.4000000000000004</v>
      </c>
      <c r="AB77" s="1"/>
      <c r="AC77" s="1">
        <f t="shared" si="40"/>
        <v>0</v>
      </c>
      <c r="AD77" s="1">
        <f t="shared" si="38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106</v>
      </c>
      <c r="B78" s="1" t="s">
        <v>33</v>
      </c>
      <c r="C78" s="1"/>
      <c r="D78" s="1">
        <v>91.096999999999994</v>
      </c>
      <c r="E78" s="9">
        <v>91.096999999999994</v>
      </c>
      <c r="F78" s="1"/>
      <c r="G78" s="6">
        <v>0</v>
      </c>
      <c r="H78" s="1" t="e">
        <v>#N/A</v>
      </c>
      <c r="I78" s="1"/>
      <c r="J78" s="1">
        <v>103</v>
      </c>
      <c r="K78" s="1">
        <f t="shared" si="34"/>
        <v>-11.903000000000006</v>
      </c>
      <c r="L78" s="1">
        <f t="shared" si="36"/>
        <v>91.096999999999994</v>
      </c>
      <c r="M78" s="1"/>
      <c r="N78" s="1"/>
      <c r="O78" s="1">
        <f t="shared" si="35"/>
        <v>18.2194</v>
      </c>
      <c r="P78" s="5"/>
      <c r="Q78" s="5"/>
      <c r="R78" s="5"/>
      <c r="S78" s="5"/>
      <c r="T78" s="1"/>
      <c r="U78" s="1">
        <f t="shared" si="39"/>
        <v>0</v>
      </c>
      <c r="V78" s="1">
        <f t="shared" si="37"/>
        <v>0</v>
      </c>
      <c r="W78" s="1">
        <v>11.6456</v>
      </c>
      <c r="X78" s="1">
        <v>8.6864000000000008</v>
      </c>
      <c r="Y78" s="1">
        <v>22.745999999999999</v>
      </c>
      <c r="Z78" s="1">
        <v>19.212800000000001</v>
      </c>
      <c r="AA78" s="1">
        <v>11.0916</v>
      </c>
      <c r="AB78" s="1"/>
      <c r="AC78" s="1">
        <f t="shared" si="40"/>
        <v>0</v>
      </c>
      <c r="AD78" s="1">
        <f t="shared" si="38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7" t="s">
        <v>124</v>
      </c>
      <c r="B79" s="17" t="s">
        <v>31</v>
      </c>
      <c r="C79" s="17"/>
      <c r="D79" s="17"/>
      <c r="E79" s="17"/>
      <c r="F79" s="17"/>
      <c r="G79" s="18">
        <v>0.41</v>
      </c>
      <c r="H79" s="17"/>
      <c r="I79" s="17"/>
      <c r="J79" s="17"/>
      <c r="K79" s="17"/>
      <c r="L79" s="17"/>
      <c r="M79" s="17"/>
      <c r="N79" s="17"/>
      <c r="O79" s="17"/>
      <c r="P79" s="17"/>
      <c r="Q79" s="5">
        <v>100</v>
      </c>
      <c r="R79" s="25"/>
      <c r="S79" s="17" t="s">
        <v>109</v>
      </c>
      <c r="T79" s="17" t="s">
        <v>110</v>
      </c>
      <c r="U79" s="19"/>
      <c r="V79" s="19"/>
      <c r="W79" s="19"/>
      <c r="X79" s="19"/>
      <c r="Y79" s="19"/>
      <c r="Z79" s="19"/>
      <c r="AA79" s="19"/>
      <c r="AB79" s="19"/>
      <c r="AC79" s="1">
        <f t="shared" ref="AC79:AC85" si="41">Q79*G79</f>
        <v>41</v>
      </c>
      <c r="AD79" s="1">
        <f t="shared" si="38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7" t="s">
        <v>125</v>
      </c>
      <c r="B80" s="17" t="s">
        <v>31</v>
      </c>
      <c r="C80" s="17"/>
      <c r="D80" s="17"/>
      <c r="E80" s="17"/>
      <c r="F80" s="17"/>
      <c r="G80" s="18">
        <v>0.35</v>
      </c>
      <c r="H80" s="17"/>
      <c r="I80" s="17"/>
      <c r="J80" s="17"/>
      <c r="K80" s="17"/>
      <c r="L80" s="17"/>
      <c r="M80" s="17"/>
      <c r="N80" s="17"/>
      <c r="O80" s="17"/>
      <c r="P80" s="17"/>
      <c r="Q80" s="5">
        <v>100</v>
      </c>
      <c r="R80" s="25"/>
      <c r="S80" s="17" t="s">
        <v>109</v>
      </c>
      <c r="T80" s="17" t="s">
        <v>111</v>
      </c>
      <c r="U80" s="19"/>
      <c r="V80" s="19"/>
      <c r="W80" s="19"/>
      <c r="X80" s="19"/>
      <c r="Y80" s="19"/>
      <c r="Z80" s="19"/>
      <c r="AA80" s="19"/>
      <c r="AB80" s="19" t="s">
        <v>129</v>
      </c>
      <c r="AC80" s="1">
        <f t="shared" si="41"/>
        <v>35</v>
      </c>
      <c r="AD80" s="1">
        <f t="shared" si="38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7" t="s">
        <v>112</v>
      </c>
      <c r="B81" s="17" t="s">
        <v>31</v>
      </c>
      <c r="C81" s="17"/>
      <c r="D81" s="17"/>
      <c r="E81" s="17"/>
      <c r="F81" s="17"/>
      <c r="G81" s="18">
        <v>0.16</v>
      </c>
      <c r="H81" s="17"/>
      <c r="I81" s="17"/>
      <c r="J81" s="17"/>
      <c r="K81" s="17"/>
      <c r="L81" s="17"/>
      <c r="M81" s="17"/>
      <c r="N81" s="17"/>
      <c r="O81" s="17"/>
      <c r="P81" s="17"/>
      <c r="Q81" s="5">
        <v>100</v>
      </c>
      <c r="R81" s="25"/>
      <c r="S81" s="17" t="s">
        <v>109</v>
      </c>
      <c r="T81" s="17" t="s">
        <v>113</v>
      </c>
      <c r="U81" s="19"/>
      <c r="V81" s="19"/>
      <c r="W81" s="19"/>
      <c r="X81" s="19"/>
      <c r="Y81" s="19"/>
      <c r="Z81" s="19"/>
      <c r="AA81" s="19"/>
      <c r="AB81" s="19" t="s">
        <v>129</v>
      </c>
      <c r="AC81" s="1">
        <f t="shared" si="41"/>
        <v>16</v>
      </c>
      <c r="AD81" s="1">
        <f t="shared" si="38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7" t="s">
        <v>114</v>
      </c>
      <c r="B82" s="17" t="s">
        <v>31</v>
      </c>
      <c r="C82" s="17"/>
      <c r="D82" s="17"/>
      <c r="E82" s="17"/>
      <c r="F82" s="17"/>
      <c r="G82" s="18">
        <v>0.4</v>
      </c>
      <c r="H82" s="17"/>
      <c r="I82" s="17"/>
      <c r="J82" s="17"/>
      <c r="K82" s="17"/>
      <c r="L82" s="17"/>
      <c r="M82" s="17"/>
      <c r="N82" s="17"/>
      <c r="O82" s="17"/>
      <c r="P82" s="17"/>
      <c r="Q82" s="5">
        <v>100</v>
      </c>
      <c r="R82" s="25"/>
      <c r="S82" s="17" t="s">
        <v>109</v>
      </c>
      <c r="T82" s="17" t="s">
        <v>115</v>
      </c>
      <c r="U82" s="19"/>
      <c r="V82" s="19"/>
      <c r="W82" s="19"/>
      <c r="X82" s="19"/>
      <c r="Y82" s="19"/>
      <c r="Z82" s="19"/>
      <c r="AA82" s="19"/>
      <c r="AB82" s="19" t="s">
        <v>129</v>
      </c>
      <c r="AC82" s="1">
        <f t="shared" si="41"/>
        <v>40</v>
      </c>
      <c r="AD82" s="1">
        <f t="shared" si="38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7" t="s">
        <v>116</v>
      </c>
      <c r="B83" s="17" t="s">
        <v>31</v>
      </c>
      <c r="C83" s="17"/>
      <c r="D83" s="17"/>
      <c r="E83" s="17"/>
      <c r="F83" s="17"/>
      <c r="G83" s="18">
        <v>0.22</v>
      </c>
      <c r="H83" s="17"/>
      <c r="I83" s="17"/>
      <c r="J83" s="17"/>
      <c r="K83" s="17"/>
      <c r="L83" s="17"/>
      <c r="M83" s="17"/>
      <c r="N83" s="17"/>
      <c r="O83" s="17"/>
      <c r="P83" s="17"/>
      <c r="Q83" s="5">
        <v>20</v>
      </c>
      <c r="R83" s="25"/>
      <c r="S83" s="17">
        <v>20</v>
      </c>
      <c r="T83" s="17"/>
      <c r="U83" s="19"/>
      <c r="V83" s="19"/>
      <c r="W83" s="19"/>
      <c r="X83" s="19"/>
      <c r="Y83" s="19"/>
      <c r="Z83" s="19"/>
      <c r="AA83" s="19"/>
      <c r="AB83" s="19"/>
      <c r="AC83" s="1">
        <f t="shared" si="41"/>
        <v>4.4000000000000004</v>
      </c>
      <c r="AD83" s="1">
        <f t="shared" si="38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26" t="s">
        <v>117</v>
      </c>
      <c r="B84" s="26" t="s">
        <v>31</v>
      </c>
      <c r="C84" s="17"/>
      <c r="D84" s="17"/>
      <c r="E84" s="17"/>
      <c r="F84" s="17"/>
      <c r="G84" s="18">
        <v>0.1</v>
      </c>
      <c r="H84" s="17"/>
      <c r="I84" s="17"/>
      <c r="J84" s="17"/>
      <c r="K84" s="17"/>
      <c r="L84" s="17"/>
      <c r="M84" s="17"/>
      <c r="N84" s="17"/>
      <c r="O84" s="17"/>
      <c r="P84" s="17"/>
      <c r="Q84" s="5">
        <v>100</v>
      </c>
      <c r="R84" s="25"/>
      <c r="S84" s="17" t="s">
        <v>109</v>
      </c>
      <c r="T84" s="17"/>
      <c r="U84" s="19"/>
      <c r="V84" s="19"/>
      <c r="W84" s="19"/>
      <c r="X84" s="19"/>
      <c r="Y84" s="19"/>
      <c r="Z84" s="19"/>
      <c r="AA84" s="19"/>
      <c r="AB84" s="19"/>
      <c r="AC84" s="1">
        <f t="shared" si="41"/>
        <v>10</v>
      </c>
      <c r="AD84" s="1">
        <f t="shared" si="38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26" t="s">
        <v>118</v>
      </c>
      <c r="B85" s="26" t="s">
        <v>31</v>
      </c>
      <c r="C85" s="17"/>
      <c r="D85" s="17"/>
      <c r="E85" s="17"/>
      <c r="F85" s="17"/>
      <c r="G85" s="18">
        <v>0.1</v>
      </c>
      <c r="H85" s="17"/>
      <c r="I85" s="17"/>
      <c r="J85" s="17"/>
      <c r="K85" s="17"/>
      <c r="L85" s="17"/>
      <c r="M85" s="17"/>
      <c r="N85" s="17"/>
      <c r="O85" s="17"/>
      <c r="P85" s="17"/>
      <c r="Q85" s="5">
        <v>100</v>
      </c>
      <c r="R85" s="25"/>
      <c r="S85" s="17" t="s">
        <v>109</v>
      </c>
      <c r="T85" s="17"/>
      <c r="U85" s="19"/>
      <c r="V85" s="19"/>
      <c r="W85" s="19"/>
      <c r="X85" s="19"/>
      <c r="Y85" s="19"/>
      <c r="Z85" s="19"/>
      <c r="AA85" s="19"/>
      <c r="AB85" s="19"/>
      <c r="AC85" s="1">
        <f t="shared" si="41"/>
        <v>10</v>
      </c>
      <c r="AD85" s="1">
        <f t="shared" si="38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0" t="s">
        <v>126</v>
      </c>
      <c r="B86" s="21" t="s">
        <v>31</v>
      </c>
      <c r="C86" s="22"/>
      <c r="D86" s="22"/>
      <c r="E86" s="22"/>
      <c r="F86" s="22"/>
      <c r="G86" s="23">
        <v>0.75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>
        <v>0</v>
      </c>
      <c r="T86" s="24" t="s">
        <v>119</v>
      </c>
      <c r="U86" s="24"/>
      <c r="V86" s="24"/>
      <c r="W86" s="24"/>
      <c r="X86" s="24"/>
      <c r="Y86" s="24"/>
      <c r="Z86" s="24"/>
      <c r="AA86" s="24"/>
      <c r="AB86" s="19" t="s">
        <v>129</v>
      </c>
      <c r="AC86" s="24"/>
      <c r="AD86" s="24">
        <f t="shared" si="38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20" t="s">
        <v>127</v>
      </c>
      <c r="B87" s="21" t="s">
        <v>31</v>
      </c>
      <c r="C87" s="22"/>
      <c r="D87" s="22"/>
      <c r="E87" s="22"/>
      <c r="F87" s="22"/>
      <c r="G87" s="23">
        <v>0.4</v>
      </c>
      <c r="H87" s="22"/>
      <c r="I87" s="22"/>
      <c r="J87" s="22"/>
      <c r="K87" s="22"/>
      <c r="L87" s="22"/>
      <c r="M87" s="22"/>
      <c r="N87" s="22"/>
      <c r="O87" s="22"/>
      <c r="P87" s="22"/>
      <c r="Q87" s="5">
        <v>100</v>
      </c>
      <c r="R87" s="25"/>
      <c r="S87" s="22" t="s">
        <v>120</v>
      </c>
      <c r="T87" s="22" t="s">
        <v>119</v>
      </c>
      <c r="U87" s="22"/>
      <c r="V87" s="22"/>
      <c r="W87" s="22"/>
      <c r="X87" s="22"/>
      <c r="Y87" s="22"/>
      <c r="Z87" s="22"/>
      <c r="AA87" s="22"/>
      <c r="AB87" s="22"/>
      <c r="AC87" s="1">
        <f t="shared" ref="AC87:AC88" si="42">Q87*G87</f>
        <v>40</v>
      </c>
      <c r="AD87" s="1">
        <f t="shared" si="38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0" t="s">
        <v>128</v>
      </c>
      <c r="B88" s="21" t="s">
        <v>33</v>
      </c>
      <c r="C88" s="22"/>
      <c r="D88" s="22"/>
      <c r="E88" s="22"/>
      <c r="F88" s="22"/>
      <c r="G88" s="23">
        <v>1</v>
      </c>
      <c r="H88" s="22"/>
      <c r="I88" s="22"/>
      <c r="J88" s="22"/>
      <c r="K88" s="22"/>
      <c r="L88" s="22"/>
      <c r="M88" s="22"/>
      <c r="N88" s="22"/>
      <c r="O88" s="22"/>
      <c r="P88" s="22"/>
      <c r="Q88" s="5">
        <v>150</v>
      </c>
      <c r="R88" s="25">
        <v>200</v>
      </c>
      <c r="S88" s="22">
        <v>350</v>
      </c>
      <c r="T88" s="22" t="s">
        <v>119</v>
      </c>
      <c r="U88" s="22"/>
      <c r="V88" s="22"/>
      <c r="W88" s="22"/>
      <c r="X88" s="22"/>
      <c r="Y88" s="22"/>
      <c r="Z88" s="22"/>
      <c r="AA88" s="22"/>
      <c r="AB88" s="22"/>
      <c r="AC88" s="1">
        <f t="shared" si="42"/>
        <v>150</v>
      </c>
      <c r="AD88" s="1">
        <f t="shared" si="38"/>
        <v>200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88" xr:uid="{A3593D34-F838-4722-B625-5040B5747FB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2024-04-09T10:52:59Z</dcterms:created>
  <dcterms:modified xsi:type="dcterms:W3CDTF">2024-04-11T06:28:51Z</dcterms:modified>
</cp:coreProperties>
</file>