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C1688380-9774-4672-8CFD-01D009725A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" i="1" l="1"/>
  <c r="U33" i="1"/>
  <c r="R33" i="1"/>
  <c r="R27" i="1" l="1"/>
  <c r="V27" i="1"/>
  <c r="U27" i="1"/>
  <c r="V46" i="1" l="1"/>
  <c r="U46" i="1"/>
  <c r="AD43" i="1"/>
  <c r="Q43" i="1"/>
  <c r="U43" i="1" s="1"/>
  <c r="V43" i="1" l="1"/>
  <c r="P5" i="1" l="1"/>
  <c r="Q48" i="1" l="1"/>
  <c r="V48" i="1" s="1"/>
  <c r="Q47" i="1"/>
  <c r="U47" i="1" s="1"/>
  <c r="Q46" i="1"/>
  <c r="Q45" i="1"/>
  <c r="U45" i="1" s="1"/>
  <c r="Q7" i="1"/>
  <c r="V7" i="1" s="1"/>
  <c r="Q8" i="1"/>
  <c r="Q9" i="1"/>
  <c r="V9" i="1" s="1"/>
  <c r="Q10" i="1"/>
  <c r="Q11" i="1"/>
  <c r="V11" i="1" s="1"/>
  <c r="Q12" i="1"/>
  <c r="Q13" i="1"/>
  <c r="V13" i="1" s="1"/>
  <c r="Q14" i="1"/>
  <c r="Q15" i="1"/>
  <c r="V15" i="1" s="1"/>
  <c r="Q16" i="1"/>
  <c r="Q17" i="1"/>
  <c r="V17" i="1" s="1"/>
  <c r="Q18" i="1"/>
  <c r="Q19" i="1"/>
  <c r="V19" i="1" s="1"/>
  <c r="Q20" i="1"/>
  <c r="Q21" i="1"/>
  <c r="V21" i="1" s="1"/>
  <c r="Q22" i="1"/>
  <c r="Q23" i="1"/>
  <c r="V23" i="1" s="1"/>
  <c r="Q24" i="1"/>
  <c r="Q25" i="1"/>
  <c r="V25" i="1" s="1"/>
  <c r="Q26" i="1"/>
  <c r="U26" i="1" s="1"/>
  <c r="Q27" i="1"/>
  <c r="Q28" i="1"/>
  <c r="Q29" i="1"/>
  <c r="U29" i="1" s="1"/>
  <c r="Q30" i="1"/>
  <c r="V30" i="1" s="1"/>
  <c r="Q31" i="1"/>
  <c r="Q32" i="1"/>
  <c r="V32" i="1" s="1"/>
  <c r="Q33" i="1"/>
  <c r="Q34" i="1"/>
  <c r="V34" i="1" s="1"/>
  <c r="Q35" i="1"/>
  <c r="Q36" i="1"/>
  <c r="V36" i="1" s="1"/>
  <c r="Q37" i="1"/>
  <c r="Q38" i="1"/>
  <c r="V38" i="1" s="1"/>
  <c r="Q39" i="1"/>
  <c r="U39" i="1" s="1"/>
  <c r="Q40" i="1"/>
  <c r="V40" i="1" s="1"/>
  <c r="Q41" i="1"/>
  <c r="Q42" i="1"/>
  <c r="V42" i="1" s="1"/>
  <c r="Q6" i="1"/>
  <c r="V6" i="1" s="1"/>
  <c r="U48" i="1" l="1"/>
  <c r="V28" i="1"/>
  <c r="R28" i="1"/>
  <c r="U28" i="1" s="1"/>
  <c r="R34" i="1"/>
  <c r="U34" i="1" s="1"/>
  <c r="R13" i="1"/>
  <c r="U13" i="1" s="1"/>
  <c r="R11" i="1"/>
  <c r="U11" i="1" s="1"/>
  <c r="R9" i="1"/>
  <c r="U9" i="1" s="1"/>
  <c r="U7" i="1"/>
  <c r="R19" i="1"/>
  <c r="U19" i="1" s="1"/>
  <c r="U25" i="1"/>
  <c r="U30" i="1"/>
  <c r="U32" i="1"/>
  <c r="R40" i="1"/>
  <c r="R38" i="1"/>
  <c r="U38" i="1" s="1"/>
  <c r="R22" i="1"/>
  <c r="R16" i="1"/>
  <c r="U16" i="1" s="1"/>
  <c r="U22" i="1"/>
  <c r="R6" i="1"/>
  <c r="U6" i="1" s="1"/>
  <c r="R12" i="1"/>
  <c r="U12" i="1" s="1"/>
  <c r="R10" i="1"/>
  <c r="U10" i="1" s="1"/>
  <c r="U8" i="1"/>
  <c r="R18" i="1"/>
  <c r="U18" i="1" s="1"/>
  <c r="R24" i="1"/>
  <c r="U24" i="1" s="1"/>
  <c r="R31" i="1"/>
  <c r="U31" i="1" s="1"/>
  <c r="U35" i="1"/>
  <c r="R37" i="1"/>
  <c r="U37" i="1" s="1"/>
  <c r="U41" i="1"/>
  <c r="R20" i="1"/>
  <c r="U20" i="1" s="1"/>
  <c r="R14" i="1"/>
  <c r="U14" i="1" s="1"/>
  <c r="U40" i="1"/>
  <c r="U36" i="1"/>
  <c r="U21" i="1"/>
  <c r="U17" i="1"/>
  <c r="U42" i="1"/>
  <c r="U23" i="1"/>
  <c r="U15" i="1"/>
  <c r="V41" i="1"/>
  <c r="V39" i="1"/>
  <c r="V37" i="1"/>
  <c r="V35" i="1"/>
  <c r="V31" i="1"/>
  <c r="V29" i="1"/>
  <c r="V26" i="1"/>
  <c r="V24" i="1"/>
  <c r="V22" i="1"/>
  <c r="V20" i="1"/>
  <c r="V18" i="1"/>
  <c r="V16" i="1"/>
  <c r="V14" i="1"/>
  <c r="V12" i="1"/>
  <c r="V10" i="1"/>
  <c r="V8" i="1"/>
  <c r="V45" i="1"/>
  <c r="V47" i="1"/>
  <c r="AD7" i="1" l="1"/>
  <c r="AD8" i="1"/>
  <c r="AD9" i="1"/>
  <c r="AD10" i="1"/>
  <c r="AD11" i="1"/>
  <c r="AD12" i="1"/>
  <c r="AD13" i="1"/>
  <c r="AD14" i="1"/>
  <c r="AD16" i="1"/>
  <c r="AD18" i="1"/>
  <c r="AD19" i="1"/>
  <c r="AD20" i="1"/>
  <c r="AD22" i="1"/>
  <c r="AD24" i="1"/>
  <c r="AD25" i="1"/>
  <c r="AD26" i="1"/>
  <c r="AD27" i="1"/>
  <c r="AD15" i="1"/>
  <c r="AD17" i="1"/>
  <c r="AD21" i="1"/>
  <c r="AD23" i="1"/>
  <c r="AD29" i="1"/>
  <c r="AD30" i="1"/>
  <c r="AD28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6" i="1"/>
  <c r="K42" i="1"/>
  <c r="K41" i="1"/>
  <c r="K40" i="1"/>
  <c r="K39" i="1"/>
  <c r="K38" i="1"/>
  <c r="K37" i="1"/>
  <c r="K36" i="1"/>
  <c r="K35" i="1"/>
  <c r="K34" i="1"/>
  <c r="K33" i="1"/>
  <c r="K32" i="1"/>
  <c r="K31" i="1"/>
  <c r="K28" i="1"/>
  <c r="K30" i="1"/>
  <c r="K29" i="1"/>
  <c r="K23" i="1"/>
  <c r="K21" i="1"/>
  <c r="K17" i="1"/>
  <c r="K15" i="1"/>
  <c r="K27" i="1"/>
  <c r="K26" i="1"/>
  <c r="K25" i="1"/>
  <c r="K24" i="1"/>
  <c r="K22" i="1"/>
  <c r="K20" i="1"/>
  <c r="K19" i="1"/>
  <c r="K18" i="1"/>
  <c r="K16" i="1"/>
  <c r="K14" i="1"/>
  <c r="K13" i="1"/>
  <c r="K12" i="1"/>
  <c r="K11" i="1"/>
  <c r="K48" i="1"/>
  <c r="K10" i="1"/>
  <c r="K9" i="1"/>
  <c r="K46" i="1"/>
  <c r="K47" i="1"/>
  <c r="K45" i="1"/>
  <c r="K8" i="1"/>
  <c r="K7" i="1"/>
  <c r="K6" i="1"/>
  <c r="AB5" i="1"/>
  <c r="AA5" i="1"/>
  <c r="Z5" i="1"/>
  <c r="Y5" i="1"/>
  <c r="X5" i="1"/>
  <c r="W5" i="1"/>
  <c r="S5" i="1"/>
  <c r="R5" i="1"/>
  <c r="Q5" i="1"/>
  <c r="O5" i="1"/>
  <c r="N5" i="1"/>
  <c r="M5" i="1"/>
  <c r="L5" i="1"/>
  <c r="J5" i="1"/>
  <c r="F5" i="1"/>
  <c r="E5" i="1"/>
  <c r="K5" i="1" l="1"/>
  <c r="AD5" i="1"/>
</calcChain>
</file>

<file path=xl/sharedStrings.xml><?xml version="1.0" encoding="utf-8"?>
<sst xmlns="http://schemas.openxmlformats.org/spreadsheetml/2006/main" count="143" uniqueCount="86">
  <si>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</si>
  <si>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</si>
  <si>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</si>
  <si>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</si>
  <si>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</si>
  <si>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</si>
  <si>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</si>
  <si>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</si>
  <si>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</si>
  <si>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</si>
  <si>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</si>
  <si>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</si>
  <si>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</si>
  <si>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</si>
  <si>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</si>
  <si>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</si>
  <si>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</si>
  <si>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</si>
  <si>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</si>
  <si>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</si>
  <si>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</si>
  <si>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</si>
  <si>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</si>
  <si>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</si>
  <si>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</si>
  <si>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</si>
  <si>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</si>
  <si>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</si>
  <si>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</si>
  <si>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</si>
  <si>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</si>
  <si>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</si>
  <si>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</si>
  <si>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</si>
  <si>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</si>
  <si>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</si>
  <si>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</si>
  <si>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</si>
  <si>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</si>
  <si>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</si>
  <si>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</si>
  <si>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</si>
  <si>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</si>
  <si>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</si>
  <si>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</si>
  <si>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</si>
  <si>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</si>
  <si>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</si>
  <si>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</si>
  <si>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</si>
  <si>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</si>
  <si>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</si>
  <si>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</si>
  <si>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</si>
  <si>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</si>
  <si>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</si>
  <si>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</si>
  <si>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</si>
  <si>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</si>
  <si>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</si>
  <si>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</si>
  <si>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</si>
  <si>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</si>
  <si>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</si>
  <si>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</si>
  <si>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</si>
  <si>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</si>
  <si>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</si>
  <si>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</si>
  <si>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</si>
  <si>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</si>
  <si>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</si>
  <si>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</si>
  <si>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</si>
  <si>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</si>
  <si>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</si>
  <si>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</si>
  <si>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</si>
  <si>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 ДОЗАКАЗАЛ еще 600кг / 08,07 завод не отгрузил 600кг и 18,08 не отгрузил 985кг</t>
  </si>
  <si>
    <t>Сыч/Прод Коровино Тильзитер Оригин 50% ВЕС (5 кг брус) СЗМЖ  ОСТАНКИНО</t>
  </si>
  <si>
    <t>ПРЕДЗАКАЗ (сделан 28,08 800кг)/ нет в бланке</t>
  </si>
  <si>
    <t>получили</t>
  </si>
  <si>
    <t>отгрузят</t>
  </si>
  <si>
    <t>не отгрузили</t>
  </si>
  <si>
    <t>Сыр ПАПА МОЖЕТ "Тильзитер" ж. 45% газ.среда, 400 гр (8 шт)</t>
  </si>
  <si>
    <t>завод отгрузил без согласования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</si>
</sst>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6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3" xfId="1" applyNumberFormat="1" applyBorder="1"/>
    <xf numFmtId="164" fontId="1" fillId="8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9" xfId="1" applyNumberFormat="1" applyBorder="1"/>
    <xf numFmtId="0" fontId="0" fillId="0" borderId="1" xfId="0" applyBorder="1"/>
    <xf numFmtId="164" fontId="1" fillId="6" borderId="10" xfId="1" applyNumberFormat="1" applyFill="1" applyBorder="1"/>
    <xf numFmtId="164" fontId="1" fillId="0" borderId="1" xfId="1" applyNumberFormat="1" applyFill="1" applyBorder="1"/>
    <xf numFmtId="2" fontId="1" fillId="0" borderId="1" xfId="1" applyNumberFormat="1" applyFill="1" applyBorder="1"/>
    <xf numFmtId="0" fontId="0" fillId="0" borderId="1" xfId="0" applyFill="1" applyBorder="1"/>
    <xf numFmtId="164" fontId="2" fillId="2" borderId="5" xfId="1" applyNumberFormat="1" applyFont="1" applyFill="1" applyBorder="1"/>
    <xf numFmtId="164" fontId="1" fillId="0" borderId="11" xfId="1" applyNumberFormat="1" applyBorder="1"/>
    <xf numFmtId="164" fontId="1" fillId="3" borderId="11" xfId="1" applyNumberFormat="1" applyFill="1" applyBorder="1"/>
    <xf numFmtId="164" fontId="2" fillId="2" borderId="3" xfId="1" applyNumberFormat="1" applyFont="1" applyFill="1" applyBorder="1"/>
    <xf numFmtId="164" fontId="1" fillId="0" borderId="12" xfId="1" applyNumberFormat="1" applyBorder="1"/>
    <xf numFmtId="164" fontId="1" fillId="3" borderId="12" xfId="1" applyNumberFormat="1" applyFill="1" applyBorder="1"/>
    <xf numFmtId="164" fontId="1" fillId="6" borderId="12" xfId="1" applyNumberFormat="1" applyFill="1" applyBorder="1"/>
    <xf numFmtId="164" fontId="1" fillId="6" borderId="11" xfId="1" applyNumberFormat="1" applyFill="1" applyBorder="1"/>
    <xf numFmtId="164" fontId="1" fillId="7" borderId="12" xfId="1" applyNumberFormat="1" applyFill="1" applyBorder="1"/>
    <xf numFmtId="164" fontId="1" fillId="7" borderId="11" xfId="1" applyNumberFormat="1" applyFill="1" applyBorder="1"/>
    <xf numFmtId="164" fontId="1" fillId="0" borderId="12" xfId="1" applyNumberFormat="1" applyFill="1" applyBorder="1"/>
    <xf numFmtId="164" fontId="1" fillId="0" borderId="11" xfId="1" applyNumberFormat="1" applyFill="1" applyBorder="1"/>
    <xf numFmtId="164" fontId="1" fillId="5" borderId="12" xfId="1" applyNumberFormat="1" applyFill="1" applyBorder="1"/>
    <xf numFmtId="164" fontId="1" fillId="5" borderId="11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1" fillId="9" borderId="1" xfId="1" applyNumberForma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4" fillId="10" borderId="12" xfId="1" applyNumberFormat="1" applyFont="1" applyFill="1" applyBorder="1"/>
    <xf numFmtId="164" fontId="4" fillId="10" borderId="11" xfId="1" applyNumberFormat="1" applyFont="1" applyFill="1" applyBorder="1"/>
    <xf numFmtId="164" fontId="4" fillId="10" borderId="1" xfId="1" applyNumberFormat="1" applyFont="1" applyFill="1"/>
    <xf numFmtId="164" fontId="4" fillId="9" borderId="12" xfId="1" applyNumberFormat="1" applyFont="1" applyFill="1" applyBorder="1"/>
    <xf numFmtId="164" fontId="1" fillId="8" borderId="1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7109375" customWidth="1"/>
    <col min="3" max="6" width="6.7109375" customWidth="1"/>
    <col min="7" max="7" width="5.7109375" style="8" customWidth="1"/>
    <col min="8" max="8" width="5.7109375" customWidth="1"/>
    <col min="9" max="9" width="9.7109375" customWidth="1"/>
    <col min="10" max="15" width="6.7109375" customWidth="1"/>
    <col min="16" max="16" width="9.7109375" customWidth="1"/>
    <col min="17" max="19" width="6.7109375" customWidth="1"/>
    <col min="20" max="20" width="21.7109375" customWidth="1"/>
    <col min="21" max="22" width="5.7109375" customWidth="1"/>
    <col min="23" max="28" width="6.28515625" customWidth="1"/>
    <col min="29" max="29" width="34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53" t="s">
        <v>83</v>
      </c>
      <c r="O1" s="5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5" t="s">
        <v>81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40" t="s">
        <v>13</v>
      </c>
      <c r="P3" s="37" t="s">
        <v>82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41" t="s">
        <v>24</v>
      </c>
      <c r="P4" s="38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11469.92</v>
      </c>
      <c r="F5" s="4">
        <f>SUM(F6:F496)</f>
        <v>33367.127000000008</v>
      </c>
      <c r="G5" s="6"/>
      <c r="H5" s="1"/>
      <c r="I5" s="1"/>
      <c r="J5" s="4">
        <f t="shared" ref="J5:S5" si="0">SUM(J6:J496)</f>
        <v>11391.5</v>
      </c>
      <c r="K5" s="4">
        <f t="shared" si="0"/>
        <v>78.420000000000073</v>
      </c>
      <c r="L5" s="4">
        <f t="shared" si="0"/>
        <v>0</v>
      </c>
      <c r="M5" s="4">
        <f t="shared" si="0"/>
        <v>0</v>
      </c>
      <c r="N5" s="4">
        <f t="shared" si="0"/>
        <v>25745.680799999995</v>
      </c>
      <c r="O5" s="42">
        <f t="shared" si="0"/>
        <v>6728.3288000000002</v>
      </c>
      <c r="P5" s="39">
        <f t="shared" ref="P5" si="1">SUM(P6:P500)</f>
        <v>4674</v>
      </c>
      <c r="Q5" s="4">
        <f t="shared" si="0"/>
        <v>2293.9839999999999</v>
      </c>
      <c r="R5" s="4">
        <f t="shared" si="0"/>
        <v>14367.553</v>
      </c>
      <c r="S5" s="4">
        <f t="shared" si="0"/>
        <v>0</v>
      </c>
      <c r="T5" s="1"/>
      <c r="U5" s="1"/>
      <c r="V5" s="1"/>
      <c r="W5" s="4">
        <f t="shared" ref="W5:AB5" si="2">SUM(W6:W496)</f>
        <v>1838.1256000000001</v>
      </c>
      <c r="X5" s="4">
        <f t="shared" si="2"/>
        <v>2279.9508000000005</v>
      </c>
      <c r="Y5" s="4">
        <f t="shared" si="2"/>
        <v>2029.2131999999999</v>
      </c>
      <c r="Z5" s="4">
        <f t="shared" si="2"/>
        <v>2148.5771999999997</v>
      </c>
      <c r="AA5" s="4">
        <f t="shared" si="2"/>
        <v>1979.6814000000006</v>
      </c>
      <c r="AB5" s="4">
        <f t="shared" si="2"/>
        <v>1750.8572000000001</v>
      </c>
      <c r="AC5" s="1"/>
      <c r="AD5" s="4">
        <f>SUM(AD6:AD496)</f>
        <v>4747.8130000000001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252</v>
      </c>
      <c r="D6" s="1">
        <v>240</v>
      </c>
      <c r="E6" s="1">
        <v>130</v>
      </c>
      <c r="F6" s="1">
        <v>359</v>
      </c>
      <c r="G6" s="6">
        <v>0.14000000000000001</v>
      </c>
      <c r="H6" s="1">
        <v>180</v>
      </c>
      <c r="I6" s="1">
        <v>9988421</v>
      </c>
      <c r="J6" s="1">
        <v>117</v>
      </c>
      <c r="K6" s="1">
        <f t="shared" ref="K6:K42" si="3">E6-J6</f>
        <v>13</v>
      </c>
      <c r="L6" s="1"/>
      <c r="M6" s="1"/>
      <c r="N6" s="18">
        <v>245</v>
      </c>
      <c r="O6" s="41"/>
      <c r="P6" s="38"/>
      <c r="Q6" s="1">
        <f>E6/5</f>
        <v>26</v>
      </c>
      <c r="R6" s="5">
        <f>20*Q6-O6-F6</f>
        <v>161</v>
      </c>
      <c r="S6" s="5"/>
      <c r="T6" s="1"/>
      <c r="U6" s="1">
        <f>(F6+O6+R6)/Q6</f>
        <v>20</v>
      </c>
      <c r="V6" s="1">
        <f>(F6+O6)/Q6</f>
        <v>13.807692307692308</v>
      </c>
      <c r="W6" s="1">
        <v>9.6</v>
      </c>
      <c r="X6" s="1">
        <v>22.6</v>
      </c>
      <c r="Y6" s="1">
        <v>10</v>
      </c>
      <c r="Z6" s="1">
        <v>25.4</v>
      </c>
      <c r="AA6" s="1">
        <v>30.4</v>
      </c>
      <c r="AB6" s="1">
        <v>18.2</v>
      </c>
      <c r="AC6" s="1"/>
      <c r="AD6" s="1">
        <f>R6*G6</f>
        <v>22.540000000000003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67</v>
      </c>
      <c r="D7" s="1">
        <v>576</v>
      </c>
      <c r="E7" s="1">
        <v>65</v>
      </c>
      <c r="F7" s="1">
        <v>576</v>
      </c>
      <c r="G7" s="6">
        <v>0.18</v>
      </c>
      <c r="H7" s="1">
        <v>270</v>
      </c>
      <c r="I7" s="1">
        <v>9988438</v>
      </c>
      <c r="J7" s="1">
        <v>94</v>
      </c>
      <c r="K7" s="1">
        <f t="shared" si="3"/>
        <v>-29</v>
      </c>
      <c r="L7" s="1"/>
      <c r="M7" s="1"/>
      <c r="N7" s="18">
        <v>581.20000000000005</v>
      </c>
      <c r="O7" s="41"/>
      <c r="P7" s="38"/>
      <c r="Q7" s="1">
        <f t="shared" ref="Q7:Q43" si="4">E7/5</f>
        <v>13</v>
      </c>
      <c r="R7" s="5"/>
      <c r="S7" s="5"/>
      <c r="T7" s="1"/>
      <c r="U7" s="1">
        <f t="shared" ref="U7:U43" si="5">(F7+O7+R7)/Q7</f>
        <v>44.307692307692307</v>
      </c>
      <c r="V7" s="1">
        <f t="shared" ref="V7:V43" si="6">(F7+O7)/Q7</f>
        <v>44.307692307692307</v>
      </c>
      <c r="W7" s="1">
        <v>26.4</v>
      </c>
      <c r="X7" s="1">
        <v>31.2</v>
      </c>
      <c r="Y7" s="1">
        <v>21.8</v>
      </c>
      <c r="Z7" s="1">
        <v>17.600000000000001</v>
      </c>
      <c r="AA7" s="1">
        <v>22.8</v>
      </c>
      <c r="AB7" s="1">
        <v>25.8</v>
      </c>
      <c r="AC7" s="27" t="s">
        <v>32</v>
      </c>
      <c r="AD7" s="1">
        <f t="shared" ref="AD7:AD43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41</v>
      </c>
      <c r="D8" s="1">
        <v>736</v>
      </c>
      <c r="E8" s="1">
        <v>40</v>
      </c>
      <c r="F8" s="1">
        <v>736</v>
      </c>
      <c r="G8" s="6">
        <v>0.18</v>
      </c>
      <c r="H8" s="1">
        <v>270</v>
      </c>
      <c r="I8" s="1">
        <v>9988445</v>
      </c>
      <c r="J8" s="1">
        <v>65</v>
      </c>
      <c r="K8" s="1">
        <f t="shared" si="3"/>
        <v>-25</v>
      </c>
      <c r="L8" s="1"/>
      <c r="M8" s="1"/>
      <c r="N8" s="18">
        <v>740</v>
      </c>
      <c r="O8" s="41"/>
      <c r="P8" s="38"/>
      <c r="Q8" s="1">
        <f t="shared" si="4"/>
        <v>8</v>
      </c>
      <c r="R8" s="5"/>
      <c r="S8" s="5"/>
      <c r="T8" s="1"/>
      <c r="U8" s="1">
        <f t="shared" si="5"/>
        <v>92</v>
      </c>
      <c r="V8" s="1">
        <f t="shared" si="6"/>
        <v>92</v>
      </c>
      <c r="W8" s="1">
        <v>31</v>
      </c>
      <c r="X8" s="1">
        <v>37.4</v>
      </c>
      <c r="Y8" s="1">
        <v>15.4</v>
      </c>
      <c r="Z8" s="1">
        <v>23.8</v>
      </c>
      <c r="AA8" s="1">
        <v>24.4</v>
      </c>
      <c r="AB8" s="1">
        <v>32.6</v>
      </c>
      <c r="AC8" s="27" t="s">
        <v>32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31</v>
      </c>
      <c r="C9" s="1">
        <v>163</v>
      </c>
      <c r="D9" s="1"/>
      <c r="E9" s="1">
        <v>89</v>
      </c>
      <c r="F9" s="1">
        <v>74</v>
      </c>
      <c r="G9" s="6">
        <v>0.4</v>
      </c>
      <c r="H9" s="1">
        <v>270</v>
      </c>
      <c r="I9" s="1">
        <v>9988452</v>
      </c>
      <c r="J9" s="1">
        <v>79</v>
      </c>
      <c r="K9" s="1">
        <f t="shared" si="3"/>
        <v>10</v>
      </c>
      <c r="L9" s="1"/>
      <c r="M9" s="1"/>
      <c r="N9" s="1"/>
      <c r="O9" s="41">
        <v>30.800000000000011</v>
      </c>
      <c r="P9" s="38">
        <v>32</v>
      </c>
      <c r="Q9" s="1">
        <f t="shared" si="4"/>
        <v>17.8</v>
      </c>
      <c r="R9" s="5">
        <f t="shared" ref="R9:R13" si="8">20*Q9-O9-F9</f>
        <v>251.2</v>
      </c>
      <c r="S9" s="5"/>
      <c r="T9" s="1"/>
      <c r="U9" s="1">
        <f t="shared" si="5"/>
        <v>20</v>
      </c>
      <c r="V9" s="1">
        <f t="shared" si="6"/>
        <v>5.8876404494382024</v>
      </c>
      <c r="W9" s="1">
        <v>11.4</v>
      </c>
      <c r="X9" s="1">
        <v>7.6</v>
      </c>
      <c r="Y9" s="1">
        <v>10</v>
      </c>
      <c r="Z9" s="1">
        <v>4</v>
      </c>
      <c r="AA9" s="1">
        <v>7.2</v>
      </c>
      <c r="AB9" s="1">
        <v>19.2</v>
      </c>
      <c r="AC9" s="1"/>
      <c r="AD9" s="1">
        <f t="shared" si="7"/>
        <v>100.48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31</v>
      </c>
      <c r="C10" s="1">
        <v>129</v>
      </c>
      <c r="D10" s="1"/>
      <c r="E10" s="1">
        <v>56</v>
      </c>
      <c r="F10" s="1">
        <v>73</v>
      </c>
      <c r="G10" s="6">
        <v>0.4</v>
      </c>
      <c r="H10" s="1">
        <v>270</v>
      </c>
      <c r="I10" s="1">
        <v>9988476</v>
      </c>
      <c r="J10" s="1">
        <v>48</v>
      </c>
      <c r="K10" s="1">
        <f t="shared" si="3"/>
        <v>8</v>
      </c>
      <c r="L10" s="1"/>
      <c r="M10" s="1"/>
      <c r="N10" s="1"/>
      <c r="O10" s="41"/>
      <c r="P10" s="38"/>
      <c r="Q10" s="1">
        <f t="shared" si="4"/>
        <v>11.2</v>
      </c>
      <c r="R10" s="5">
        <f t="shared" si="8"/>
        <v>151</v>
      </c>
      <c r="S10" s="5"/>
      <c r="T10" s="1"/>
      <c r="U10" s="1">
        <f t="shared" si="5"/>
        <v>20</v>
      </c>
      <c r="V10" s="1">
        <f t="shared" si="6"/>
        <v>6.5178571428571432</v>
      </c>
      <c r="W10" s="1">
        <v>4.8</v>
      </c>
      <c r="X10" s="1">
        <v>4.4000000000000004</v>
      </c>
      <c r="Y10" s="1">
        <v>3.6</v>
      </c>
      <c r="Z10" s="1">
        <v>4.4000000000000004</v>
      </c>
      <c r="AA10" s="1">
        <v>10.6</v>
      </c>
      <c r="AB10" s="1">
        <v>8.1999999999999993</v>
      </c>
      <c r="AC10" s="1"/>
      <c r="AD10" s="1">
        <f t="shared" si="7"/>
        <v>60.400000000000006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31</v>
      </c>
      <c r="C11" s="1">
        <v>369</v>
      </c>
      <c r="D11" s="1">
        <v>588</v>
      </c>
      <c r="E11" s="1">
        <v>267</v>
      </c>
      <c r="F11" s="1">
        <v>682</v>
      </c>
      <c r="G11" s="6">
        <v>0.18</v>
      </c>
      <c r="H11" s="1">
        <v>150</v>
      </c>
      <c r="I11" s="1">
        <v>5034819</v>
      </c>
      <c r="J11" s="1">
        <v>251</v>
      </c>
      <c r="K11" s="1">
        <f t="shared" si="3"/>
        <v>16</v>
      </c>
      <c r="L11" s="1"/>
      <c r="M11" s="1"/>
      <c r="N11" s="18">
        <v>642.20000000000005</v>
      </c>
      <c r="O11" s="41"/>
      <c r="P11" s="38"/>
      <c r="Q11" s="1">
        <f t="shared" si="4"/>
        <v>53.4</v>
      </c>
      <c r="R11" s="5">
        <f t="shared" si="8"/>
        <v>386</v>
      </c>
      <c r="S11" s="5"/>
      <c r="T11" s="1"/>
      <c r="U11" s="1">
        <f t="shared" si="5"/>
        <v>20</v>
      </c>
      <c r="V11" s="1">
        <f t="shared" si="6"/>
        <v>12.771535580524345</v>
      </c>
      <c r="W11" s="1">
        <v>32.200000000000003</v>
      </c>
      <c r="X11" s="1">
        <v>47.2</v>
      </c>
      <c r="Y11" s="1">
        <v>48.8</v>
      </c>
      <c r="Z11" s="1">
        <v>49</v>
      </c>
      <c r="AA11" s="1">
        <v>31.6</v>
      </c>
      <c r="AB11" s="1">
        <v>41.8</v>
      </c>
      <c r="AC11" s="1"/>
      <c r="AD11" s="1">
        <f t="shared" si="7"/>
        <v>69.48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38</v>
      </c>
      <c r="C12" s="1">
        <v>74</v>
      </c>
      <c r="D12" s="1">
        <v>29.38</v>
      </c>
      <c r="E12" s="1">
        <v>33.298000000000002</v>
      </c>
      <c r="F12" s="1">
        <v>70.081999999999994</v>
      </c>
      <c r="G12" s="6">
        <v>1</v>
      </c>
      <c r="H12" s="1">
        <v>150</v>
      </c>
      <c r="I12" s="1">
        <v>5039845</v>
      </c>
      <c r="J12" s="1">
        <v>30</v>
      </c>
      <c r="K12" s="1">
        <f t="shared" si="3"/>
        <v>3.2980000000000018</v>
      </c>
      <c r="L12" s="1"/>
      <c r="M12" s="1"/>
      <c r="N12" s="18">
        <v>35.113799999999983</v>
      </c>
      <c r="O12" s="41"/>
      <c r="P12" s="38"/>
      <c r="Q12" s="1">
        <f t="shared" si="4"/>
        <v>6.6596000000000002</v>
      </c>
      <c r="R12" s="5">
        <f t="shared" si="8"/>
        <v>63.110000000000014</v>
      </c>
      <c r="S12" s="5"/>
      <c r="T12" s="1"/>
      <c r="U12" s="1">
        <f t="shared" si="5"/>
        <v>20</v>
      </c>
      <c r="V12" s="1">
        <f t="shared" si="6"/>
        <v>10.523454862153882</v>
      </c>
      <c r="W12" s="1">
        <v>1.4776</v>
      </c>
      <c r="X12" s="1">
        <v>4.7723999999999993</v>
      </c>
      <c r="Y12" s="1">
        <v>5.2393999999999998</v>
      </c>
      <c r="Z12" s="1">
        <v>3.3344</v>
      </c>
      <c r="AA12" s="1">
        <v>3.9319999999999999</v>
      </c>
      <c r="AB12" s="1">
        <v>1.8196000000000001</v>
      </c>
      <c r="AC12" s="1"/>
      <c r="AD12" s="1">
        <f t="shared" si="7"/>
        <v>63.110000000000014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46</v>
      </c>
      <c r="B13" s="1" t="s">
        <v>31</v>
      </c>
      <c r="C13" s="1">
        <v>313</v>
      </c>
      <c r="D13" s="1">
        <v>344</v>
      </c>
      <c r="E13" s="1">
        <v>200</v>
      </c>
      <c r="F13" s="1">
        <v>442</v>
      </c>
      <c r="G13" s="6">
        <v>0.1</v>
      </c>
      <c r="H13" s="1">
        <v>90</v>
      </c>
      <c r="I13" s="1">
        <v>8444163</v>
      </c>
      <c r="J13" s="1">
        <v>180</v>
      </c>
      <c r="K13" s="1">
        <f t="shared" si="3"/>
        <v>20</v>
      </c>
      <c r="L13" s="1"/>
      <c r="M13" s="1"/>
      <c r="N13" s="18">
        <v>344.6</v>
      </c>
      <c r="O13" s="41"/>
      <c r="P13" s="38"/>
      <c r="Q13" s="1">
        <f t="shared" si="4"/>
        <v>40</v>
      </c>
      <c r="R13" s="5">
        <f t="shared" si="8"/>
        <v>358</v>
      </c>
      <c r="S13" s="5"/>
      <c r="T13" s="1"/>
      <c r="U13" s="1">
        <f t="shared" si="5"/>
        <v>20</v>
      </c>
      <c r="V13" s="1">
        <f t="shared" si="6"/>
        <v>11.05</v>
      </c>
      <c r="W13" s="1">
        <v>28.6</v>
      </c>
      <c r="X13" s="1">
        <v>31.8</v>
      </c>
      <c r="Y13" s="1">
        <v>38.4</v>
      </c>
      <c r="Z13" s="1">
        <v>30.6</v>
      </c>
      <c r="AA13" s="1">
        <v>31</v>
      </c>
      <c r="AB13" s="1">
        <v>35.799999999999997</v>
      </c>
      <c r="AC13" s="1"/>
      <c r="AD13" s="1">
        <f t="shared" si="7"/>
        <v>35.800000000000004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47</v>
      </c>
      <c r="B14" s="16" t="s">
        <v>31</v>
      </c>
      <c r="C14" s="16"/>
      <c r="D14" s="16"/>
      <c r="E14" s="16"/>
      <c r="F14" s="17"/>
      <c r="G14" s="6">
        <v>0.18</v>
      </c>
      <c r="H14" s="1">
        <v>150</v>
      </c>
      <c r="I14" s="1">
        <v>5038411</v>
      </c>
      <c r="J14" s="1"/>
      <c r="K14" s="1">
        <f t="shared" si="3"/>
        <v>0</v>
      </c>
      <c r="L14" s="1"/>
      <c r="M14" s="1"/>
      <c r="N14" s="18">
        <v>1630</v>
      </c>
      <c r="O14" s="41"/>
      <c r="P14" s="38"/>
      <c r="Q14" s="1">
        <f t="shared" si="4"/>
        <v>0</v>
      </c>
      <c r="R14" s="5">
        <f>20*(Q14+Q15)-O14-O15-F14-F15</f>
        <v>981</v>
      </c>
      <c r="S14" s="5"/>
      <c r="T14" s="1"/>
      <c r="U14" s="1" t="e">
        <f t="shared" si="5"/>
        <v>#DIV/0!</v>
      </c>
      <c r="V14" s="1" t="e">
        <f t="shared" si="6"/>
        <v>#DIV/0!</v>
      </c>
      <c r="W14" s="1">
        <v>-0.2</v>
      </c>
      <c r="X14" s="1">
        <v>-0.8</v>
      </c>
      <c r="Y14" s="1">
        <v>33.6</v>
      </c>
      <c r="Z14" s="1">
        <v>129</v>
      </c>
      <c r="AA14" s="1">
        <v>119</v>
      </c>
      <c r="AB14" s="1">
        <v>84.2</v>
      </c>
      <c r="AC14" s="1"/>
      <c r="AD14" s="1">
        <f t="shared" si="7"/>
        <v>176.57999999999998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8" t="s">
        <v>57</v>
      </c>
      <c r="B15" s="29" t="s">
        <v>31</v>
      </c>
      <c r="C15" s="29">
        <v>901</v>
      </c>
      <c r="D15" s="29">
        <v>1572</v>
      </c>
      <c r="E15" s="29">
        <v>687</v>
      </c>
      <c r="F15" s="30">
        <v>1767</v>
      </c>
      <c r="G15" s="19">
        <v>0</v>
      </c>
      <c r="H15" s="18" t="e">
        <v>#N/A</v>
      </c>
      <c r="I15" s="18" t="s">
        <v>58</v>
      </c>
      <c r="J15" s="18">
        <v>641</v>
      </c>
      <c r="K15" s="18">
        <f>E15-J15</f>
        <v>46</v>
      </c>
      <c r="L15" s="18"/>
      <c r="M15" s="18"/>
      <c r="N15" s="18"/>
      <c r="O15" s="43"/>
      <c r="P15" s="44"/>
      <c r="Q15" s="18">
        <f t="shared" si="4"/>
        <v>137.4</v>
      </c>
      <c r="R15" s="20"/>
      <c r="S15" s="20"/>
      <c r="T15" s="18"/>
      <c r="U15" s="18">
        <f t="shared" si="5"/>
        <v>12.860262008733624</v>
      </c>
      <c r="V15" s="18">
        <f t="shared" si="6"/>
        <v>12.860262008733624</v>
      </c>
      <c r="W15" s="18">
        <v>76</v>
      </c>
      <c r="X15" s="18">
        <v>116.4</v>
      </c>
      <c r="Y15" s="18">
        <v>37.799999999999997</v>
      </c>
      <c r="Z15" s="18">
        <v>2.2000000000000002</v>
      </c>
      <c r="AA15" s="18">
        <v>0</v>
      </c>
      <c r="AB15" s="18">
        <v>0</v>
      </c>
      <c r="AC15" s="18"/>
      <c r="AD15" s="18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48</v>
      </c>
      <c r="B16" s="16" t="s">
        <v>31</v>
      </c>
      <c r="C16" s="16"/>
      <c r="D16" s="16"/>
      <c r="E16" s="16"/>
      <c r="F16" s="17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41"/>
      <c r="P16" s="38"/>
      <c r="Q16" s="1">
        <f t="shared" si="4"/>
        <v>0</v>
      </c>
      <c r="R16" s="5">
        <f>20*(Q16+Q17)-O16-O17-F16-F17</f>
        <v>2018</v>
      </c>
      <c r="S16" s="5"/>
      <c r="T16" s="1"/>
      <c r="U16" s="1" t="e">
        <f t="shared" si="5"/>
        <v>#DIV/0!</v>
      </c>
      <c r="V16" s="1" t="e">
        <f t="shared" si="6"/>
        <v>#DIV/0!</v>
      </c>
      <c r="W16" s="1">
        <v>-0.2</v>
      </c>
      <c r="X16" s="1">
        <v>-0.6</v>
      </c>
      <c r="Y16" s="1">
        <v>-0.4</v>
      </c>
      <c r="Z16" s="1">
        <v>-0.2</v>
      </c>
      <c r="AA16" s="1">
        <v>87.6</v>
      </c>
      <c r="AB16" s="1">
        <v>84.2</v>
      </c>
      <c r="AC16" s="1"/>
      <c r="AD16" s="1">
        <f t="shared" si="7"/>
        <v>363.24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8" t="s">
        <v>59</v>
      </c>
      <c r="B17" s="29" t="s">
        <v>31</v>
      </c>
      <c r="C17" s="29">
        <v>1630</v>
      </c>
      <c r="D17" s="29"/>
      <c r="E17" s="29">
        <v>728</v>
      </c>
      <c r="F17" s="30">
        <v>894</v>
      </c>
      <c r="G17" s="19">
        <v>0</v>
      </c>
      <c r="H17" s="18" t="e">
        <v>#N/A</v>
      </c>
      <c r="I17" s="18" t="s">
        <v>58</v>
      </c>
      <c r="J17" s="18">
        <v>676</v>
      </c>
      <c r="K17" s="18">
        <f>E17-J17</f>
        <v>52</v>
      </c>
      <c r="L17" s="18"/>
      <c r="M17" s="18"/>
      <c r="N17" s="18"/>
      <c r="O17" s="43"/>
      <c r="P17" s="44"/>
      <c r="Q17" s="18">
        <f t="shared" si="4"/>
        <v>145.6</v>
      </c>
      <c r="R17" s="20"/>
      <c r="S17" s="20"/>
      <c r="T17" s="18"/>
      <c r="U17" s="18">
        <f t="shared" si="5"/>
        <v>6.1401098901098905</v>
      </c>
      <c r="V17" s="18">
        <f t="shared" si="6"/>
        <v>6.1401098901098905</v>
      </c>
      <c r="W17" s="18">
        <v>53.8</v>
      </c>
      <c r="X17" s="18">
        <v>80.400000000000006</v>
      </c>
      <c r="Y17" s="18">
        <v>0</v>
      </c>
      <c r="Z17" s="18">
        <v>0</v>
      </c>
      <c r="AA17" s="18">
        <v>0</v>
      </c>
      <c r="AB17" s="18">
        <v>0</v>
      </c>
      <c r="AC17" s="18"/>
      <c r="AD17" s="18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31</v>
      </c>
      <c r="C18" s="1">
        <v>553</v>
      </c>
      <c r="D18" s="1">
        <v>1880</v>
      </c>
      <c r="E18" s="1">
        <v>491</v>
      </c>
      <c r="F18" s="1">
        <v>1932</v>
      </c>
      <c r="G18" s="6">
        <v>0.18</v>
      </c>
      <c r="H18" s="1">
        <v>150</v>
      </c>
      <c r="I18" s="1">
        <v>5038831</v>
      </c>
      <c r="J18" s="1">
        <v>488</v>
      </c>
      <c r="K18" s="1">
        <f t="shared" si="3"/>
        <v>3</v>
      </c>
      <c r="L18" s="1"/>
      <c r="M18" s="1"/>
      <c r="N18" s="18">
        <v>1882</v>
      </c>
      <c r="O18" s="41"/>
      <c r="P18" s="38"/>
      <c r="Q18" s="1">
        <f t="shared" si="4"/>
        <v>98.2</v>
      </c>
      <c r="R18" s="5">
        <f t="shared" ref="R18:R19" si="9">20*Q18-O18-F18</f>
        <v>32</v>
      </c>
      <c r="S18" s="5"/>
      <c r="T18" s="1"/>
      <c r="U18" s="1">
        <f t="shared" si="5"/>
        <v>20</v>
      </c>
      <c r="V18" s="1">
        <f t="shared" si="6"/>
        <v>19.674134419551933</v>
      </c>
      <c r="W18" s="1">
        <v>58.6</v>
      </c>
      <c r="X18" s="1">
        <v>109</v>
      </c>
      <c r="Y18" s="1">
        <v>27.8</v>
      </c>
      <c r="Z18" s="1">
        <v>58.8</v>
      </c>
      <c r="AA18" s="1">
        <v>77.599999999999994</v>
      </c>
      <c r="AB18" s="1">
        <v>34.6</v>
      </c>
      <c r="AC18" s="1"/>
      <c r="AD18" s="1">
        <f t="shared" si="7"/>
        <v>5.76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50</v>
      </c>
      <c r="B19" s="1" t="s">
        <v>31</v>
      </c>
      <c r="C19" s="1">
        <v>830</v>
      </c>
      <c r="D19" s="1">
        <v>730</v>
      </c>
      <c r="E19" s="1">
        <v>548</v>
      </c>
      <c r="F19" s="1">
        <v>1002</v>
      </c>
      <c r="G19" s="6">
        <v>0.18</v>
      </c>
      <c r="H19" s="1">
        <v>120</v>
      </c>
      <c r="I19" s="1">
        <v>5038855</v>
      </c>
      <c r="J19" s="1">
        <v>546</v>
      </c>
      <c r="K19" s="1">
        <f t="shared" si="3"/>
        <v>2</v>
      </c>
      <c r="L19" s="1"/>
      <c r="M19" s="1"/>
      <c r="N19" s="18">
        <v>726.59999999999991</v>
      </c>
      <c r="O19" s="41"/>
      <c r="P19" s="38"/>
      <c r="Q19" s="1">
        <f t="shared" si="4"/>
        <v>109.6</v>
      </c>
      <c r="R19" s="5">
        <f t="shared" si="9"/>
        <v>1190</v>
      </c>
      <c r="S19" s="5"/>
      <c r="T19" s="1"/>
      <c r="U19" s="1">
        <f t="shared" si="5"/>
        <v>20</v>
      </c>
      <c r="V19" s="1">
        <f t="shared" si="6"/>
        <v>9.1423357664233578</v>
      </c>
      <c r="W19" s="1">
        <v>1</v>
      </c>
      <c r="X19" s="1">
        <v>70.2</v>
      </c>
      <c r="Y19" s="1">
        <v>86.4</v>
      </c>
      <c r="Z19" s="1">
        <v>59.4</v>
      </c>
      <c r="AA19" s="1">
        <v>2</v>
      </c>
      <c r="AB19" s="1">
        <v>31.2</v>
      </c>
      <c r="AC19" s="1"/>
      <c r="AD19" s="1">
        <f t="shared" si="7"/>
        <v>214.2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5" t="s">
        <v>51</v>
      </c>
      <c r="B20" s="16" t="s">
        <v>31</v>
      </c>
      <c r="C20" s="16"/>
      <c r="D20" s="16"/>
      <c r="E20" s="16"/>
      <c r="F20" s="17"/>
      <c r="G20" s="6">
        <v>0.18</v>
      </c>
      <c r="H20" s="1">
        <v>150</v>
      </c>
      <c r="I20" s="1">
        <v>5038435</v>
      </c>
      <c r="J20" s="1">
        <v>7</v>
      </c>
      <c r="K20" s="1">
        <f t="shared" si="3"/>
        <v>-7</v>
      </c>
      <c r="L20" s="1"/>
      <c r="M20" s="1"/>
      <c r="N20" s="18">
        <v>2495.4</v>
      </c>
      <c r="O20" s="41"/>
      <c r="P20" s="38"/>
      <c r="Q20" s="1">
        <f t="shared" si="4"/>
        <v>0</v>
      </c>
      <c r="R20" s="5">
        <f>20*(Q20+Q21)-O20-O21-F20-F21</f>
        <v>874</v>
      </c>
      <c r="S20" s="5"/>
      <c r="T20" s="1"/>
      <c r="U20" s="1" t="e">
        <f t="shared" si="5"/>
        <v>#DIV/0!</v>
      </c>
      <c r="V20" s="1" t="e">
        <f t="shared" si="6"/>
        <v>#DIV/0!</v>
      </c>
      <c r="W20" s="1">
        <v>117.4</v>
      </c>
      <c r="X20" s="1">
        <v>168.6</v>
      </c>
      <c r="Y20" s="1">
        <v>159.6</v>
      </c>
      <c r="Z20" s="1">
        <v>174.2</v>
      </c>
      <c r="AA20" s="1">
        <v>151.19999999999999</v>
      </c>
      <c r="AB20" s="1">
        <v>114.6</v>
      </c>
      <c r="AC20" s="1"/>
      <c r="AD20" s="1">
        <f t="shared" si="7"/>
        <v>157.32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8" t="s">
        <v>60</v>
      </c>
      <c r="B21" s="29" t="s">
        <v>31</v>
      </c>
      <c r="C21" s="29">
        <v>1114</v>
      </c>
      <c r="D21" s="29">
        <v>2616</v>
      </c>
      <c r="E21" s="29">
        <v>917</v>
      </c>
      <c r="F21" s="30">
        <v>2794</v>
      </c>
      <c r="G21" s="19">
        <v>0</v>
      </c>
      <c r="H21" s="18" t="e">
        <v>#N/A</v>
      </c>
      <c r="I21" s="18" t="s">
        <v>58</v>
      </c>
      <c r="J21" s="18">
        <v>865</v>
      </c>
      <c r="K21" s="18">
        <f>E21-J21</f>
        <v>52</v>
      </c>
      <c r="L21" s="18"/>
      <c r="M21" s="18"/>
      <c r="N21" s="18"/>
      <c r="O21" s="43"/>
      <c r="P21" s="44"/>
      <c r="Q21" s="18">
        <f t="shared" si="4"/>
        <v>183.4</v>
      </c>
      <c r="R21" s="20"/>
      <c r="S21" s="20"/>
      <c r="T21" s="18"/>
      <c r="U21" s="18">
        <f t="shared" si="5"/>
        <v>15.234460196292257</v>
      </c>
      <c r="V21" s="18">
        <f t="shared" si="6"/>
        <v>15.234460196292257</v>
      </c>
      <c r="W21" s="18">
        <v>8.4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/>
      <c r="AD21" s="18">
        <f>R21*G21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52</v>
      </c>
      <c r="B22" s="16" t="s">
        <v>31</v>
      </c>
      <c r="C22" s="16"/>
      <c r="D22" s="16"/>
      <c r="E22" s="16"/>
      <c r="F22" s="17"/>
      <c r="G22" s="6">
        <v>0.18</v>
      </c>
      <c r="H22" s="1">
        <v>120</v>
      </c>
      <c r="I22" s="1">
        <v>5038398</v>
      </c>
      <c r="J22" s="1"/>
      <c r="K22" s="1">
        <f t="shared" si="3"/>
        <v>0</v>
      </c>
      <c r="L22" s="1"/>
      <c r="M22" s="1"/>
      <c r="N22" s="18">
        <v>1019.8</v>
      </c>
      <c r="O22" s="41"/>
      <c r="P22" s="38"/>
      <c r="Q22" s="1">
        <f t="shared" si="4"/>
        <v>0</v>
      </c>
      <c r="R22" s="5">
        <f>20*(Q22+Q23)-O22-O23-F22-F23</f>
        <v>773</v>
      </c>
      <c r="S22" s="5"/>
      <c r="T22" s="1"/>
      <c r="U22" s="1" t="e">
        <f t="shared" si="5"/>
        <v>#DIV/0!</v>
      </c>
      <c r="V22" s="1" t="e">
        <f t="shared" si="6"/>
        <v>#DIV/0!</v>
      </c>
      <c r="W22" s="1">
        <v>-1.2</v>
      </c>
      <c r="X22" s="1">
        <v>-0.4</v>
      </c>
      <c r="Y22" s="1">
        <v>61</v>
      </c>
      <c r="Z22" s="1">
        <v>78.599999999999994</v>
      </c>
      <c r="AA22" s="1">
        <v>70.2</v>
      </c>
      <c r="AB22" s="1">
        <v>58.6</v>
      </c>
      <c r="AC22" s="1"/>
      <c r="AD22" s="1">
        <f t="shared" si="7"/>
        <v>139.13999999999999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8" t="s">
        <v>61</v>
      </c>
      <c r="B23" s="29" t="s">
        <v>31</v>
      </c>
      <c r="C23" s="29">
        <v>960</v>
      </c>
      <c r="D23" s="29">
        <v>1020</v>
      </c>
      <c r="E23" s="29">
        <v>549</v>
      </c>
      <c r="F23" s="30">
        <v>1423</v>
      </c>
      <c r="G23" s="19">
        <v>0</v>
      </c>
      <c r="H23" s="18" t="e">
        <v>#N/A</v>
      </c>
      <c r="I23" s="18" t="s">
        <v>58</v>
      </c>
      <c r="J23" s="18">
        <v>520</v>
      </c>
      <c r="K23" s="18">
        <f>E23-J23</f>
        <v>29</v>
      </c>
      <c r="L23" s="18"/>
      <c r="M23" s="18"/>
      <c r="N23" s="18"/>
      <c r="O23" s="43"/>
      <c r="P23" s="44"/>
      <c r="Q23" s="18">
        <f t="shared" si="4"/>
        <v>109.8</v>
      </c>
      <c r="R23" s="20"/>
      <c r="S23" s="20"/>
      <c r="T23" s="18"/>
      <c r="U23" s="18">
        <f t="shared" si="5"/>
        <v>12.95992714025501</v>
      </c>
      <c r="V23" s="18">
        <f t="shared" si="6"/>
        <v>12.95992714025501</v>
      </c>
      <c r="W23" s="18">
        <v>43</v>
      </c>
      <c r="X23" s="18">
        <v>86.4</v>
      </c>
      <c r="Y23" s="18">
        <v>36.200000000000003</v>
      </c>
      <c r="Z23" s="18">
        <v>2.6</v>
      </c>
      <c r="AA23" s="18">
        <v>0</v>
      </c>
      <c r="AB23" s="18">
        <v>0</v>
      </c>
      <c r="AC23" s="18"/>
      <c r="AD23" s="18">
        <f>R23*G23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38</v>
      </c>
      <c r="C24" s="1">
        <v>370.5</v>
      </c>
      <c r="D24" s="1">
        <v>806.73</v>
      </c>
      <c r="E24" s="1">
        <v>312.87900000000002</v>
      </c>
      <c r="F24" s="1">
        <v>824.21799999999996</v>
      </c>
      <c r="G24" s="6">
        <v>1</v>
      </c>
      <c r="H24" s="1">
        <v>150</v>
      </c>
      <c r="I24" s="1">
        <v>5038572</v>
      </c>
      <c r="J24" s="1">
        <v>310</v>
      </c>
      <c r="K24" s="1">
        <f t="shared" si="3"/>
        <v>2.8790000000000191</v>
      </c>
      <c r="L24" s="1"/>
      <c r="M24" s="1"/>
      <c r="N24" s="18">
        <v>871.75759999999968</v>
      </c>
      <c r="O24" s="41"/>
      <c r="P24" s="38"/>
      <c r="Q24" s="1">
        <f t="shared" si="4"/>
        <v>62.575800000000001</v>
      </c>
      <c r="R24" s="5">
        <f t="shared" ref="R24" si="10">20*Q24-O24-F24</f>
        <v>427.29800000000012</v>
      </c>
      <c r="S24" s="5"/>
      <c r="T24" s="1"/>
      <c r="U24" s="1">
        <f t="shared" si="5"/>
        <v>20</v>
      </c>
      <c r="V24" s="1">
        <f t="shared" si="6"/>
        <v>13.171513588320085</v>
      </c>
      <c r="W24" s="1">
        <v>40.5334</v>
      </c>
      <c r="X24" s="1">
        <v>58.145400000000002</v>
      </c>
      <c r="Y24" s="1">
        <v>55.015000000000001</v>
      </c>
      <c r="Z24" s="1">
        <v>43.8446</v>
      </c>
      <c r="AA24" s="1">
        <v>41.725200000000001</v>
      </c>
      <c r="AB24" s="1">
        <v>36.576799999999999</v>
      </c>
      <c r="AC24" s="1"/>
      <c r="AD24" s="1">
        <f t="shared" si="7"/>
        <v>427.29800000000012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38</v>
      </c>
      <c r="C25" s="1">
        <v>53</v>
      </c>
      <c r="D25" s="1">
        <v>244.86199999999999</v>
      </c>
      <c r="E25" s="1">
        <v>46.936999999999998</v>
      </c>
      <c r="F25" s="1">
        <v>243.26</v>
      </c>
      <c r="G25" s="6">
        <v>1</v>
      </c>
      <c r="H25" s="1">
        <v>150</v>
      </c>
      <c r="I25" s="1">
        <v>5038596</v>
      </c>
      <c r="J25" s="1">
        <v>69</v>
      </c>
      <c r="K25" s="1">
        <f t="shared" si="3"/>
        <v>-22.063000000000002</v>
      </c>
      <c r="L25" s="1"/>
      <c r="M25" s="1"/>
      <c r="N25" s="18">
        <v>245.30900000000011</v>
      </c>
      <c r="O25" s="41">
        <v>344.51679999999988</v>
      </c>
      <c r="P25" s="38">
        <v>357</v>
      </c>
      <c r="Q25" s="1">
        <f t="shared" si="4"/>
        <v>9.3873999999999995</v>
      </c>
      <c r="R25" s="5"/>
      <c r="S25" s="5"/>
      <c r="T25" s="1"/>
      <c r="U25" s="1">
        <f t="shared" si="5"/>
        <v>62.613375375503324</v>
      </c>
      <c r="V25" s="1">
        <f t="shared" si="6"/>
        <v>62.613375375503324</v>
      </c>
      <c r="W25" s="1">
        <v>37.362400000000001</v>
      </c>
      <c r="X25" s="1">
        <v>18.924600000000002</v>
      </c>
      <c r="Y25" s="1">
        <v>18.137</v>
      </c>
      <c r="Z25" s="1">
        <v>26.192</v>
      </c>
      <c r="AA25" s="1">
        <v>19.080200000000001</v>
      </c>
      <c r="AB25" s="1">
        <v>18.5352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2" t="s">
        <v>55</v>
      </c>
      <c r="B26" s="22" t="s">
        <v>38</v>
      </c>
      <c r="C26" s="22"/>
      <c r="D26" s="22"/>
      <c r="E26" s="22">
        <v>-2.52</v>
      </c>
      <c r="F26" s="22"/>
      <c r="G26" s="23">
        <v>1</v>
      </c>
      <c r="H26" s="22">
        <v>120</v>
      </c>
      <c r="I26" s="22">
        <v>8785204</v>
      </c>
      <c r="J26" s="22"/>
      <c r="K26" s="22">
        <f t="shared" si="3"/>
        <v>-2.52</v>
      </c>
      <c r="L26" s="22"/>
      <c r="M26" s="22"/>
      <c r="N26" s="55">
        <v>987.92580000000021</v>
      </c>
      <c r="O26" s="45"/>
      <c r="P26" s="46"/>
      <c r="Q26" s="22">
        <f t="shared" si="4"/>
        <v>-0.504</v>
      </c>
      <c r="R26" s="24"/>
      <c r="S26" s="24"/>
      <c r="T26" s="22"/>
      <c r="U26" s="22">
        <f t="shared" si="5"/>
        <v>0</v>
      </c>
      <c r="V26" s="22">
        <f t="shared" si="6"/>
        <v>0</v>
      </c>
      <c r="W26" s="22">
        <v>42.703600000000002</v>
      </c>
      <c r="X26" s="22">
        <v>69.075400000000002</v>
      </c>
      <c r="Y26" s="22">
        <v>68.072199999999995</v>
      </c>
      <c r="Z26" s="22">
        <v>62.484000000000002</v>
      </c>
      <c r="AA26" s="22">
        <v>61.851399999999998</v>
      </c>
      <c r="AB26" s="22">
        <v>59.042400000000001</v>
      </c>
      <c r="AC26" s="21" t="s">
        <v>80</v>
      </c>
      <c r="AD26" s="22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32" customFormat="1" x14ac:dyDescent="0.25">
      <c r="A27" s="1" t="s">
        <v>56</v>
      </c>
      <c r="B27" s="1" t="s">
        <v>38</v>
      </c>
      <c r="C27" s="1">
        <v>84</v>
      </c>
      <c r="D27" s="1">
        <v>140.66</v>
      </c>
      <c r="E27" s="1">
        <v>86.7</v>
      </c>
      <c r="F27" s="1">
        <v>131.37</v>
      </c>
      <c r="G27" s="6">
        <v>1</v>
      </c>
      <c r="H27" s="1">
        <v>180</v>
      </c>
      <c r="I27" s="1">
        <v>5038619</v>
      </c>
      <c r="J27" s="1">
        <v>93.5</v>
      </c>
      <c r="K27" s="1">
        <f t="shared" si="3"/>
        <v>-6.7999999999999972</v>
      </c>
      <c r="L27" s="1"/>
      <c r="M27" s="1"/>
      <c r="N27" s="18">
        <v>136.45959999999999</v>
      </c>
      <c r="O27" s="59">
        <v>303.14440000000002</v>
      </c>
      <c r="P27" s="38"/>
      <c r="Q27" s="1">
        <f t="shared" si="4"/>
        <v>17.34</v>
      </c>
      <c r="R27" s="5">
        <f>20*Q27-F27</f>
        <v>215.43</v>
      </c>
      <c r="S27" s="31"/>
      <c r="T27" s="1"/>
      <c r="U27" s="1">
        <f>(F27+R27)/Q27</f>
        <v>20</v>
      </c>
      <c r="V27" s="1">
        <f>(F27)/Q27</f>
        <v>7.5761245674740492</v>
      </c>
      <c r="W27" s="1">
        <v>28.722999999999999</v>
      </c>
      <c r="X27" s="1">
        <v>14.097200000000001</v>
      </c>
      <c r="Y27" s="1">
        <v>17.603999999999999</v>
      </c>
      <c r="Z27" s="1">
        <v>21.029599999999999</v>
      </c>
      <c r="AA27" s="1">
        <v>15.728999999999999</v>
      </c>
      <c r="AB27" s="1">
        <v>15.2584</v>
      </c>
      <c r="AC27" s="1"/>
      <c r="AD27" s="1">
        <f t="shared" si="7"/>
        <v>215.43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36" customFormat="1" x14ac:dyDescent="0.25">
      <c r="A28" s="34" t="s">
        <v>66</v>
      </c>
      <c r="B28" s="34" t="s">
        <v>38</v>
      </c>
      <c r="C28" s="34">
        <v>914</v>
      </c>
      <c r="D28" s="34">
        <v>250.4</v>
      </c>
      <c r="E28" s="34">
        <v>484.24400000000003</v>
      </c>
      <c r="F28" s="34">
        <v>652.173</v>
      </c>
      <c r="G28" s="35">
        <v>1</v>
      </c>
      <c r="H28" s="34">
        <v>120</v>
      </c>
      <c r="I28" s="34">
        <v>5522704</v>
      </c>
      <c r="J28" s="34">
        <v>506</v>
      </c>
      <c r="K28" s="34">
        <f>E28-J28</f>
        <v>-21.755999999999972</v>
      </c>
      <c r="L28" s="34"/>
      <c r="M28" s="34"/>
      <c r="N28" s="18">
        <v>168</v>
      </c>
      <c r="O28" s="47"/>
      <c r="P28" s="48"/>
      <c r="Q28" s="34">
        <f t="shared" si="4"/>
        <v>96.848800000000011</v>
      </c>
      <c r="R28" s="5">
        <f t="shared" ref="R28" si="11">20*Q28-O28-F28</f>
        <v>1284.8030000000001</v>
      </c>
      <c r="S28" s="5"/>
      <c r="T28" s="34"/>
      <c r="U28" s="34">
        <f t="shared" si="5"/>
        <v>20</v>
      </c>
      <c r="V28" s="34">
        <f t="shared" si="6"/>
        <v>6.7339295892153537</v>
      </c>
      <c r="W28" s="34">
        <v>14.2014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/>
      <c r="AD28" s="34">
        <f>R28*G28</f>
        <v>1284.8030000000001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 s="32" customFormat="1" x14ac:dyDescent="0.25">
      <c r="A29" s="18" t="s">
        <v>62</v>
      </c>
      <c r="B29" s="18" t="s">
        <v>38</v>
      </c>
      <c r="C29" s="18"/>
      <c r="D29" s="18"/>
      <c r="E29" s="18"/>
      <c r="F29" s="18"/>
      <c r="G29" s="19">
        <v>0</v>
      </c>
      <c r="H29" s="18">
        <v>120</v>
      </c>
      <c r="I29" s="18" t="s">
        <v>63</v>
      </c>
      <c r="J29" s="18"/>
      <c r="K29" s="18">
        <f t="shared" si="3"/>
        <v>0</v>
      </c>
      <c r="L29" s="18"/>
      <c r="M29" s="18"/>
      <c r="N29" s="18"/>
      <c r="O29" s="43"/>
      <c r="P29" s="44"/>
      <c r="Q29" s="18">
        <f t="shared" si="4"/>
        <v>0</v>
      </c>
      <c r="R29" s="33"/>
      <c r="S29" s="33"/>
      <c r="T29" s="18"/>
      <c r="U29" s="18" t="e">
        <f t="shared" si="5"/>
        <v>#DIV/0!</v>
      </c>
      <c r="V29" s="18" t="e">
        <f t="shared" si="6"/>
        <v>#DIV/0!</v>
      </c>
      <c r="W29" s="18">
        <v>4.8178000000000001</v>
      </c>
      <c r="X29" s="18">
        <v>11.331</v>
      </c>
      <c r="Y29" s="18">
        <v>4.3624000000000001</v>
      </c>
      <c r="Z29" s="18">
        <v>14.099600000000001</v>
      </c>
      <c r="AA29" s="18">
        <v>7.3918000000000008</v>
      </c>
      <c r="AB29" s="18">
        <v>9.6750000000000007</v>
      </c>
      <c r="AC29" s="18" t="s">
        <v>64</v>
      </c>
      <c r="AD29" s="18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31</v>
      </c>
      <c r="C30" s="1">
        <v>285</v>
      </c>
      <c r="D30" s="1">
        <v>552</v>
      </c>
      <c r="E30" s="1">
        <v>153</v>
      </c>
      <c r="F30" s="1">
        <v>673</v>
      </c>
      <c r="G30" s="6">
        <v>0.1</v>
      </c>
      <c r="H30" s="1">
        <v>60</v>
      </c>
      <c r="I30" s="1">
        <v>8444170</v>
      </c>
      <c r="J30" s="1">
        <v>137</v>
      </c>
      <c r="K30" s="1">
        <f t="shared" si="3"/>
        <v>16</v>
      </c>
      <c r="L30" s="1"/>
      <c r="M30" s="1"/>
      <c r="N30" s="18">
        <v>548</v>
      </c>
      <c r="O30" s="41"/>
      <c r="P30" s="38"/>
      <c r="Q30" s="1">
        <f t="shared" si="4"/>
        <v>30.6</v>
      </c>
      <c r="R30" s="5"/>
      <c r="S30" s="5"/>
      <c r="T30" s="1"/>
      <c r="U30" s="1">
        <f t="shared" si="5"/>
        <v>21.993464052287582</v>
      </c>
      <c r="V30" s="1">
        <f t="shared" si="6"/>
        <v>21.993464052287582</v>
      </c>
      <c r="W30" s="1">
        <v>35</v>
      </c>
      <c r="X30" s="1">
        <v>40</v>
      </c>
      <c r="Y30" s="1">
        <v>38.4</v>
      </c>
      <c r="Z30" s="1">
        <v>53.6</v>
      </c>
      <c r="AA30" s="1">
        <v>33</v>
      </c>
      <c r="AB30" s="1">
        <v>35.799999999999997</v>
      </c>
      <c r="AC30" s="1"/>
      <c r="AD30" s="1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31</v>
      </c>
      <c r="C31" s="1">
        <v>576</v>
      </c>
      <c r="D31" s="1">
        <v>128</v>
      </c>
      <c r="E31" s="1">
        <v>236</v>
      </c>
      <c r="F31" s="1">
        <v>466</v>
      </c>
      <c r="G31" s="6">
        <v>0.14000000000000001</v>
      </c>
      <c r="H31" s="1">
        <v>180</v>
      </c>
      <c r="I31" s="1">
        <v>9988391</v>
      </c>
      <c r="J31" s="1">
        <v>192</v>
      </c>
      <c r="K31" s="1">
        <f t="shared" si="3"/>
        <v>44</v>
      </c>
      <c r="L31" s="1"/>
      <c r="M31" s="1"/>
      <c r="N31" s="18">
        <v>125</v>
      </c>
      <c r="O31" s="41"/>
      <c r="P31" s="38"/>
      <c r="Q31" s="1">
        <f t="shared" si="4"/>
        <v>47.2</v>
      </c>
      <c r="R31" s="5">
        <f t="shared" ref="R31:R37" si="12">20*Q31-O31-F31</f>
        <v>478</v>
      </c>
      <c r="S31" s="5"/>
      <c r="T31" s="1"/>
      <c r="U31" s="1">
        <f t="shared" si="5"/>
        <v>20</v>
      </c>
      <c r="V31" s="1">
        <f t="shared" si="6"/>
        <v>9.8728813559322024</v>
      </c>
      <c r="W31" s="1">
        <v>21.8</v>
      </c>
      <c r="X31" s="1">
        <v>32.4</v>
      </c>
      <c r="Y31" s="1">
        <v>26.8</v>
      </c>
      <c r="Z31" s="1">
        <v>42.6</v>
      </c>
      <c r="AA31" s="1">
        <v>57.6</v>
      </c>
      <c r="AB31" s="1">
        <v>40.200000000000003</v>
      </c>
      <c r="AC31" s="1"/>
      <c r="AD31" s="1">
        <f t="shared" si="7"/>
        <v>66.92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31</v>
      </c>
      <c r="C32" s="1">
        <v>627</v>
      </c>
      <c r="D32" s="1">
        <v>1328</v>
      </c>
      <c r="E32" s="1">
        <v>340</v>
      </c>
      <c r="F32" s="1">
        <v>1614</v>
      </c>
      <c r="G32" s="6">
        <v>0.18</v>
      </c>
      <c r="H32" s="1">
        <v>270</v>
      </c>
      <c r="I32" s="1">
        <v>9988681</v>
      </c>
      <c r="J32" s="1">
        <v>307</v>
      </c>
      <c r="K32" s="1">
        <f t="shared" si="3"/>
        <v>33</v>
      </c>
      <c r="L32" s="1"/>
      <c r="M32" s="1"/>
      <c r="N32" s="18">
        <v>1324.8</v>
      </c>
      <c r="O32" s="41"/>
      <c r="P32" s="38"/>
      <c r="Q32" s="1">
        <f t="shared" si="4"/>
        <v>68</v>
      </c>
      <c r="R32" s="5"/>
      <c r="S32" s="5"/>
      <c r="T32" s="1"/>
      <c r="U32" s="1">
        <f t="shared" si="5"/>
        <v>23.735294117647058</v>
      </c>
      <c r="V32" s="1">
        <f t="shared" si="6"/>
        <v>23.735294117647058</v>
      </c>
      <c r="W32" s="1">
        <v>51</v>
      </c>
      <c r="X32" s="1">
        <v>88.6</v>
      </c>
      <c r="Y32" s="1">
        <v>68</v>
      </c>
      <c r="Z32" s="1">
        <v>62.6</v>
      </c>
      <c r="AA32" s="1">
        <v>62.8</v>
      </c>
      <c r="AB32" s="1">
        <v>67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38</v>
      </c>
      <c r="C33" s="1">
        <v>99.7</v>
      </c>
      <c r="D33" s="1">
        <v>40.844000000000001</v>
      </c>
      <c r="E33" s="1">
        <v>83.998999999999995</v>
      </c>
      <c r="F33" s="1">
        <v>34.101999999999997</v>
      </c>
      <c r="G33" s="6">
        <v>1</v>
      </c>
      <c r="H33" s="1">
        <v>120</v>
      </c>
      <c r="I33" s="1">
        <v>8785228</v>
      </c>
      <c r="J33" s="1">
        <v>86</v>
      </c>
      <c r="K33" s="1">
        <f t="shared" si="3"/>
        <v>-2.0010000000000048</v>
      </c>
      <c r="L33" s="1"/>
      <c r="M33" s="1"/>
      <c r="N33" s="1"/>
      <c r="O33" s="60">
        <v>249.86760000000001</v>
      </c>
      <c r="P33" s="38">
        <v>151</v>
      </c>
      <c r="Q33" s="1">
        <f t="shared" si="4"/>
        <v>16.799799999999998</v>
      </c>
      <c r="R33" s="5">
        <f>20*Q33-P33-F33</f>
        <v>150.89399999999998</v>
      </c>
      <c r="S33" s="5"/>
      <c r="T33" s="1"/>
      <c r="U33" s="1">
        <f>(F33+P33+R33)/Q33</f>
        <v>20</v>
      </c>
      <c r="V33" s="1">
        <f>(F33+P33)/Q33</f>
        <v>11.018107358420936</v>
      </c>
      <c r="W33" s="1">
        <v>19.5928</v>
      </c>
      <c r="X33" s="1">
        <v>5.5107999999999997</v>
      </c>
      <c r="Y33" s="1">
        <v>7.2912000000000008</v>
      </c>
      <c r="Z33" s="1">
        <v>6.1344000000000003</v>
      </c>
      <c r="AA33" s="1">
        <v>6.8471999999999991</v>
      </c>
      <c r="AB33" s="1">
        <v>7.5377999999999998</v>
      </c>
      <c r="AC33" s="1"/>
      <c r="AD33" s="1">
        <f t="shared" si="7"/>
        <v>150.89399999999998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38</v>
      </c>
      <c r="C34" s="1">
        <v>85</v>
      </c>
      <c r="D34" s="1">
        <v>93.28</v>
      </c>
      <c r="E34" s="1">
        <v>71.858000000000004</v>
      </c>
      <c r="F34" s="1">
        <v>93.28</v>
      </c>
      <c r="G34" s="6">
        <v>1</v>
      </c>
      <c r="H34" s="1">
        <v>120</v>
      </c>
      <c r="I34" s="1">
        <v>8785198</v>
      </c>
      <c r="J34" s="1">
        <v>67.5</v>
      </c>
      <c r="K34" s="1">
        <f t="shared" si="3"/>
        <v>4.3580000000000041</v>
      </c>
      <c r="L34" s="1"/>
      <c r="M34" s="1"/>
      <c r="N34" s="54">
        <v>255.11500000000009</v>
      </c>
      <c r="O34" s="41"/>
      <c r="P34" s="38"/>
      <c r="Q34" s="1">
        <f t="shared" si="4"/>
        <v>14.371600000000001</v>
      </c>
      <c r="R34" s="5">
        <f>20*Q34-O34-F34</f>
        <v>194.15200000000002</v>
      </c>
      <c r="S34" s="5"/>
      <c r="T34" s="1"/>
      <c r="U34" s="1">
        <f t="shared" si="5"/>
        <v>20</v>
      </c>
      <c r="V34" s="1">
        <f t="shared" si="6"/>
        <v>6.4905786412090505</v>
      </c>
      <c r="W34" s="1">
        <v>5.4588000000000001</v>
      </c>
      <c r="X34" s="1">
        <v>14.820399999999999</v>
      </c>
      <c r="Y34" s="1">
        <v>12.5158</v>
      </c>
      <c r="Z34" s="1">
        <v>11.3908</v>
      </c>
      <c r="AA34" s="1">
        <v>9.4038000000000004</v>
      </c>
      <c r="AB34" s="1">
        <v>7.4261999999999997</v>
      </c>
      <c r="AC34" s="1"/>
      <c r="AD34" s="1">
        <f t="shared" si="7"/>
        <v>194.15200000000002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31</v>
      </c>
      <c r="C35" s="1">
        <v>170</v>
      </c>
      <c r="D35" s="1">
        <v>918</v>
      </c>
      <c r="E35" s="1">
        <v>155</v>
      </c>
      <c r="F35" s="1">
        <v>918</v>
      </c>
      <c r="G35" s="6">
        <v>0.1</v>
      </c>
      <c r="H35" s="1">
        <v>60</v>
      </c>
      <c r="I35" s="1">
        <v>8444187</v>
      </c>
      <c r="J35" s="1">
        <v>240</v>
      </c>
      <c r="K35" s="1">
        <f t="shared" si="3"/>
        <v>-85</v>
      </c>
      <c r="L35" s="1"/>
      <c r="M35" s="1"/>
      <c r="N35" s="18">
        <v>920.40000000000009</v>
      </c>
      <c r="O35" s="41"/>
      <c r="P35" s="38"/>
      <c r="Q35" s="1">
        <f t="shared" si="4"/>
        <v>31</v>
      </c>
      <c r="R35" s="5"/>
      <c r="S35" s="5"/>
      <c r="T35" s="1"/>
      <c r="U35" s="1">
        <f t="shared" si="5"/>
        <v>29.612903225806452</v>
      </c>
      <c r="V35" s="1">
        <f t="shared" si="6"/>
        <v>29.612903225806452</v>
      </c>
      <c r="W35" s="1">
        <v>59.6</v>
      </c>
      <c r="X35" s="1">
        <v>72.2</v>
      </c>
      <c r="Y35" s="1">
        <v>76.599999999999994</v>
      </c>
      <c r="Z35" s="1">
        <v>76</v>
      </c>
      <c r="AA35" s="1">
        <v>69.8</v>
      </c>
      <c r="AB35" s="1">
        <v>78.599999999999994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31</v>
      </c>
      <c r="C36" s="1">
        <v>519</v>
      </c>
      <c r="D36" s="1">
        <v>948</v>
      </c>
      <c r="E36" s="1">
        <v>225</v>
      </c>
      <c r="F36" s="1">
        <v>1237</v>
      </c>
      <c r="G36" s="6">
        <v>0.1</v>
      </c>
      <c r="H36" s="1">
        <v>90</v>
      </c>
      <c r="I36" s="1">
        <v>8444194</v>
      </c>
      <c r="J36" s="1">
        <v>222</v>
      </c>
      <c r="K36" s="1">
        <f t="shared" si="3"/>
        <v>3</v>
      </c>
      <c r="L36" s="1"/>
      <c r="M36" s="1"/>
      <c r="N36" s="18">
        <v>945</v>
      </c>
      <c r="O36" s="41"/>
      <c r="P36" s="38"/>
      <c r="Q36" s="1">
        <f t="shared" si="4"/>
        <v>45</v>
      </c>
      <c r="R36" s="5"/>
      <c r="S36" s="5"/>
      <c r="T36" s="1"/>
      <c r="U36" s="1">
        <f t="shared" si="5"/>
        <v>27.488888888888887</v>
      </c>
      <c r="V36" s="1">
        <f t="shared" si="6"/>
        <v>27.488888888888887</v>
      </c>
      <c r="W36" s="1">
        <v>62.8</v>
      </c>
      <c r="X36" s="1">
        <v>71</v>
      </c>
      <c r="Y36" s="1">
        <v>73.599999999999994</v>
      </c>
      <c r="Z36" s="1">
        <v>76.599999999999994</v>
      </c>
      <c r="AA36" s="1">
        <v>56.4</v>
      </c>
      <c r="AB36" s="1">
        <v>76.2</v>
      </c>
      <c r="AC36" s="27" t="s">
        <v>32</v>
      </c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" t="s">
        <v>73</v>
      </c>
      <c r="B37" s="1" t="s">
        <v>31</v>
      </c>
      <c r="C37" s="1">
        <v>597</v>
      </c>
      <c r="D37" s="1">
        <v>1170</v>
      </c>
      <c r="E37" s="1">
        <v>597</v>
      </c>
      <c r="F37" s="1">
        <v>1170</v>
      </c>
      <c r="G37" s="6">
        <v>0.2</v>
      </c>
      <c r="H37" s="1">
        <v>120</v>
      </c>
      <c r="I37" s="1">
        <v>783798</v>
      </c>
      <c r="J37" s="1">
        <v>616</v>
      </c>
      <c r="K37" s="1">
        <f t="shared" si="3"/>
        <v>-19</v>
      </c>
      <c r="L37" s="1"/>
      <c r="M37" s="1"/>
      <c r="N37" s="18">
        <v>1163</v>
      </c>
      <c r="O37" s="41"/>
      <c r="P37" s="38"/>
      <c r="Q37" s="1">
        <f t="shared" si="4"/>
        <v>119.4</v>
      </c>
      <c r="R37" s="5">
        <f t="shared" si="12"/>
        <v>1218</v>
      </c>
      <c r="S37" s="5"/>
      <c r="T37" s="1"/>
      <c r="U37" s="1">
        <f t="shared" si="5"/>
        <v>20</v>
      </c>
      <c r="V37" s="1">
        <f t="shared" si="6"/>
        <v>9.7989949748743719</v>
      </c>
      <c r="W37" s="1">
        <v>54.6</v>
      </c>
      <c r="X37" s="1">
        <v>81.400000000000006</v>
      </c>
      <c r="Y37" s="1">
        <v>79.599999999999994</v>
      </c>
      <c r="Z37" s="1">
        <v>101.6</v>
      </c>
      <c r="AA37" s="1">
        <v>88.4</v>
      </c>
      <c r="AB37" s="1">
        <v>60</v>
      </c>
      <c r="AC37" s="1"/>
      <c r="AD37" s="1">
        <f t="shared" si="7"/>
        <v>243.60000000000002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6" t="s">
        <v>74</v>
      </c>
      <c r="B38" s="13" t="s">
        <v>38</v>
      </c>
      <c r="C38" s="13">
        <v>380.6</v>
      </c>
      <c r="D38" s="13">
        <v>546.81200000000001</v>
      </c>
      <c r="E38" s="13">
        <v>220.607</v>
      </c>
      <c r="F38" s="14">
        <v>706.80499999999995</v>
      </c>
      <c r="G38" s="6">
        <v>1</v>
      </c>
      <c r="H38" s="1">
        <v>120</v>
      </c>
      <c r="I38" s="1">
        <v>783811</v>
      </c>
      <c r="J38" s="1">
        <v>224.5</v>
      </c>
      <c r="K38" s="1">
        <f t="shared" si="3"/>
        <v>-3.8930000000000007</v>
      </c>
      <c r="L38" s="1"/>
      <c r="M38" s="1"/>
      <c r="N38" s="18">
        <v>500</v>
      </c>
      <c r="O38" s="41"/>
      <c r="P38" s="38"/>
      <c r="Q38" s="1">
        <f t="shared" si="4"/>
        <v>44.121400000000001</v>
      </c>
      <c r="R38" s="5">
        <f>20*(Q38+Q39)-O38-O39-F38-F39</f>
        <v>530.66599999999983</v>
      </c>
      <c r="S38" s="5"/>
      <c r="T38" s="1"/>
      <c r="U38" s="1">
        <f t="shared" si="5"/>
        <v>28.046956805541068</v>
      </c>
      <c r="V38" s="1">
        <f t="shared" si="6"/>
        <v>16.019550603561989</v>
      </c>
      <c r="W38" s="1">
        <v>22.287199999999999</v>
      </c>
      <c r="X38" s="1">
        <v>27.791599999999999</v>
      </c>
      <c r="Y38" s="1">
        <v>0</v>
      </c>
      <c r="Z38" s="1">
        <v>64.076400000000007</v>
      </c>
      <c r="AA38" s="1">
        <v>12.148400000000001</v>
      </c>
      <c r="AB38" s="1">
        <v>11.885999999999999</v>
      </c>
      <c r="AC38" s="1"/>
      <c r="AD38" s="1">
        <f t="shared" si="7"/>
        <v>530.66599999999983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28" t="s">
        <v>75</v>
      </c>
      <c r="B39" s="29" t="s">
        <v>38</v>
      </c>
      <c r="C39" s="29">
        <v>410.2</v>
      </c>
      <c r="D39" s="29"/>
      <c r="E39" s="29">
        <v>151.477</v>
      </c>
      <c r="F39" s="30">
        <v>250.86500000000001</v>
      </c>
      <c r="G39" s="19">
        <v>0</v>
      </c>
      <c r="H39" s="18" t="e">
        <v>#N/A</v>
      </c>
      <c r="I39" s="18" t="s">
        <v>58</v>
      </c>
      <c r="J39" s="18">
        <v>136.5</v>
      </c>
      <c r="K39" s="18">
        <f t="shared" si="3"/>
        <v>14.977000000000004</v>
      </c>
      <c r="L39" s="18"/>
      <c r="M39" s="18"/>
      <c r="N39" s="18"/>
      <c r="O39" s="43"/>
      <c r="P39" s="44"/>
      <c r="Q39" s="18">
        <f t="shared" si="4"/>
        <v>30.295400000000001</v>
      </c>
      <c r="R39" s="20"/>
      <c r="S39" s="20"/>
      <c r="T39" s="18"/>
      <c r="U39" s="18">
        <f t="shared" si="5"/>
        <v>8.2806300626497755</v>
      </c>
      <c r="V39" s="18">
        <f t="shared" si="6"/>
        <v>8.2806300626497755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/>
      <c r="AD39" s="18">
        <f t="shared" si="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76</v>
      </c>
      <c r="B40" s="1" t="s">
        <v>31</v>
      </c>
      <c r="C40" s="1">
        <v>680</v>
      </c>
      <c r="D40" s="1">
        <v>810</v>
      </c>
      <c r="E40" s="1">
        <v>524</v>
      </c>
      <c r="F40" s="1">
        <v>966</v>
      </c>
      <c r="G40" s="6">
        <v>0.2</v>
      </c>
      <c r="H40" s="1">
        <v>120</v>
      </c>
      <c r="I40" s="1">
        <v>783804</v>
      </c>
      <c r="J40" s="1">
        <v>498</v>
      </c>
      <c r="K40" s="1">
        <f t="shared" si="3"/>
        <v>26</v>
      </c>
      <c r="L40" s="1"/>
      <c r="M40" s="1"/>
      <c r="N40" s="18">
        <v>813</v>
      </c>
      <c r="O40" s="41"/>
      <c r="P40" s="38"/>
      <c r="Q40" s="1">
        <f t="shared" si="4"/>
        <v>104.8</v>
      </c>
      <c r="R40" s="5">
        <f t="shared" ref="R40" si="13">20*Q40-O40-F40</f>
        <v>1130</v>
      </c>
      <c r="S40" s="5"/>
      <c r="T40" s="1"/>
      <c r="U40" s="1">
        <f t="shared" si="5"/>
        <v>20</v>
      </c>
      <c r="V40" s="1">
        <f t="shared" si="6"/>
        <v>9.2175572519083975</v>
      </c>
      <c r="W40" s="1">
        <v>30.6</v>
      </c>
      <c r="X40" s="1">
        <v>66</v>
      </c>
      <c r="Y40" s="1">
        <v>73.2</v>
      </c>
      <c r="Z40" s="1">
        <v>72.2</v>
      </c>
      <c r="AA40" s="1">
        <v>61.4</v>
      </c>
      <c r="AB40" s="1">
        <v>37</v>
      </c>
      <c r="AC40" s="1"/>
      <c r="AD40" s="1">
        <f t="shared" si="7"/>
        <v>226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6" t="s">
        <v>77</v>
      </c>
      <c r="B41" s="13" t="s">
        <v>38</v>
      </c>
      <c r="C41" s="13"/>
      <c r="D41" s="13">
        <v>147.97200000000001</v>
      </c>
      <c r="E41" s="13"/>
      <c r="F41" s="14">
        <v>147.97200000000001</v>
      </c>
      <c r="G41" s="6">
        <v>1</v>
      </c>
      <c r="H41" s="1">
        <v>120</v>
      </c>
      <c r="I41" s="1">
        <v>783828</v>
      </c>
      <c r="J41" s="1"/>
      <c r="K41" s="1">
        <f t="shared" si="3"/>
        <v>0</v>
      </c>
      <c r="L41" s="1"/>
      <c r="M41" s="1"/>
      <c r="N41" s="54">
        <v>900</v>
      </c>
      <c r="O41" s="41">
        <v>800</v>
      </c>
      <c r="P41" s="38">
        <v>782</v>
      </c>
      <c r="Q41" s="1">
        <f t="shared" si="4"/>
        <v>0</v>
      </c>
      <c r="R41" s="5"/>
      <c r="S41" s="5"/>
      <c r="T41" s="1"/>
      <c r="U41" s="1" t="e">
        <f t="shared" si="5"/>
        <v>#DIV/0!</v>
      </c>
      <c r="V41" s="1" t="e">
        <f t="shared" si="6"/>
        <v>#DIV/0!</v>
      </c>
      <c r="W41" s="1">
        <v>103.8584</v>
      </c>
      <c r="X41" s="1">
        <v>116.482</v>
      </c>
      <c r="Y41" s="1">
        <v>139.77619999999999</v>
      </c>
      <c r="Z41" s="1">
        <v>89.391400000000004</v>
      </c>
      <c r="AA41" s="1">
        <v>51.772399999999998</v>
      </c>
      <c r="AB41" s="1">
        <v>4.2997999999999994</v>
      </c>
      <c r="AC41" s="1" t="s">
        <v>78</v>
      </c>
      <c r="AD41" s="1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8" t="s">
        <v>79</v>
      </c>
      <c r="B42" s="29" t="s">
        <v>38</v>
      </c>
      <c r="C42" s="29">
        <v>164</v>
      </c>
      <c r="D42" s="29">
        <v>10.218999999999999</v>
      </c>
      <c r="E42" s="29">
        <v>133.441</v>
      </c>
      <c r="F42" s="30"/>
      <c r="G42" s="19">
        <v>0</v>
      </c>
      <c r="H42" s="18" t="e">
        <v>#N/A</v>
      </c>
      <c r="I42" s="18" t="s">
        <v>58</v>
      </c>
      <c r="J42" s="18">
        <v>181.5</v>
      </c>
      <c r="K42" s="18">
        <f t="shared" si="3"/>
        <v>-48.058999999999997</v>
      </c>
      <c r="L42" s="18"/>
      <c r="M42" s="18"/>
      <c r="N42" s="18"/>
      <c r="O42" s="43"/>
      <c r="P42" s="44"/>
      <c r="Q42" s="18">
        <f t="shared" si="4"/>
        <v>26.688200000000002</v>
      </c>
      <c r="R42" s="20"/>
      <c r="S42" s="20"/>
      <c r="T42" s="18"/>
      <c r="U42" s="18">
        <f t="shared" si="5"/>
        <v>0</v>
      </c>
      <c r="V42" s="18">
        <f t="shared" si="6"/>
        <v>0</v>
      </c>
      <c r="W42" s="18">
        <v>12.1092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/>
      <c r="AD42" s="18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31</v>
      </c>
      <c r="C43" s="1"/>
      <c r="D43" s="1"/>
      <c r="E43" s="1"/>
      <c r="F43" s="1"/>
      <c r="G43" s="6">
        <v>0.4</v>
      </c>
      <c r="H43" s="1" t="e">
        <v>#N/A</v>
      </c>
      <c r="I43" s="1">
        <v>5039609</v>
      </c>
      <c r="J43" s="1"/>
      <c r="K43" s="1"/>
      <c r="L43" s="1"/>
      <c r="M43" s="1"/>
      <c r="N43" s="1"/>
      <c r="O43" s="56">
        <v>0</v>
      </c>
      <c r="P43" s="57">
        <v>512</v>
      </c>
      <c r="Q43" s="1">
        <f t="shared" si="4"/>
        <v>0</v>
      </c>
      <c r="R43" s="5"/>
      <c r="S43" s="5"/>
      <c r="T43" s="1"/>
      <c r="U43" s="1" t="e">
        <f t="shared" si="5"/>
        <v>#DIV/0!</v>
      </c>
      <c r="V43" s="1" t="e">
        <f t="shared" si="6"/>
        <v>#DIV/0!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58" t="s">
        <v>85</v>
      </c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/>
      <c r="B44" s="11"/>
      <c r="C44" s="11"/>
      <c r="D44" s="11"/>
      <c r="E44" s="11"/>
      <c r="F44" s="11"/>
      <c r="G44" s="12"/>
      <c r="H44" s="11"/>
      <c r="I44" s="11"/>
      <c r="J44" s="11"/>
      <c r="K44" s="11"/>
      <c r="L44" s="11"/>
      <c r="M44" s="11"/>
      <c r="N44" s="11"/>
      <c r="O44" s="49"/>
      <c r="P44" s="50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35</v>
      </c>
      <c r="B45" s="1" t="s">
        <v>31</v>
      </c>
      <c r="C45" s="1">
        <v>1545</v>
      </c>
      <c r="D45" s="1">
        <v>500</v>
      </c>
      <c r="E45" s="1">
        <v>475</v>
      </c>
      <c r="F45" s="1">
        <v>1570</v>
      </c>
      <c r="G45" s="6">
        <v>0.18</v>
      </c>
      <c r="H45" s="1">
        <v>120</v>
      </c>
      <c r="I45" s="1"/>
      <c r="J45" s="1">
        <v>481</v>
      </c>
      <c r="K45" s="1">
        <f>E45-J45</f>
        <v>-6</v>
      </c>
      <c r="L45" s="1"/>
      <c r="M45" s="1"/>
      <c r="N45" s="18">
        <v>500</v>
      </c>
      <c r="O45" s="41"/>
      <c r="P45" s="38"/>
      <c r="Q45" s="1">
        <f t="shared" ref="Q45:Q48" si="14">E45/5</f>
        <v>95</v>
      </c>
      <c r="R45" s="5">
        <v>1500</v>
      </c>
      <c r="S45" s="5"/>
      <c r="T45" s="1"/>
      <c r="U45" s="1">
        <f t="shared" ref="U45:U48" si="15">(F45+O45+R45)/Q45</f>
        <v>32.315789473684212</v>
      </c>
      <c r="V45" s="1">
        <f t="shared" ref="V45:V48" si="16">(F45+O45)/Q45</f>
        <v>16.526315789473685</v>
      </c>
      <c r="W45" s="1">
        <v>152</v>
      </c>
      <c r="X45" s="1">
        <v>137</v>
      </c>
      <c r="Y45" s="1">
        <v>154</v>
      </c>
      <c r="Z45" s="1">
        <v>142</v>
      </c>
      <c r="AA45" s="1">
        <v>177</v>
      </c>
      <c r="AB45" s="1">
        <v>5</v>
      </c>
      <c r="AC45" s="1" t="s">
        <v>36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40</v>
      </c>
      <c r="B46" s="1" t="s">
        <v>31</v>
      </c>
      <c r="C46" s="1">
        <v>6290</v>
      </c>
      <c r="D46" s="1">
        <v>5000</v>
      </c>
      <c r="E46" s="1">
        <v>2375</v>
      </c>
      <c r="F46" s="1">
        <v>8845</v>
      </c>
      <c r="G46" s="6">
        <v>0.18</v>
      </c>
      <c r="H46" s="1">
        <v>120</v>
      </c>
      <c r="I46" s="1"/>
      <c r="J46" s="1">
        <v>2417</v>
      </c>
      <c r="K46" s="1">
        <f>E46-J46</f>
        <v>-42</v>
      </c>
      <c r="L46" s="1"/>
      <c r="M46" s="1"/>
      <c r="N46" s="18">
        <v>5000</v>
      </c>
      <c r="O46" s="60">
        <v>5000</v>
      </c>
      <c r="P46" s="38">
        <v>2840</v>
      </c>
      <c r="Q46" s="1">
        <f t="shared" si="14"/>
        <v>475</v>
      </c>
      <c r="R46" s="5"/>
      <c r="S46" s="5"/>
      <c r="T46" s="1"/>
      <c r="U46" s="1">
        <f>(F46+P46+R46)/Q46</f>
        <v>24.6</v>
      </c>
      <c r="V46" s="1">
        <f>(F46+P46)/Q46</f>
        <v>24.6</v>
      </c>
      <c r="W46" s="1">
        <v>537</v>
      </c>
      <c r="X46" s="1">
        <v>539</v>
      </c>
      <c r="Y46" s="1">
        <v>521</v>
      </c>
      <c r="Z46" s="1">
        <v>520</v>
      </c>
      <c r="AA46" s="1">
        <v>477.8</v>
      </c>
      <c r="AB46" s="1">
        <v>590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37</v>
      </c>
      <c r="B47" s="1" t="s">
        <v>38</v>
      </c>
      <c r="C47" s="1"/>
      <c r="D47" s="1"/>
      <c r="E47" s="1"/>
      <c r="F47" s="1"/>
      <c r="G47" s="6">
        <v>1</v>
      </c>
      <c r="H47" s="1"/>
      <c r="I47" s="1"/>
      <c r="J47" s="1"/>
      <c r="K47" s="1">
        <f>E47-J47</f>
        <v>0</v>
      </c>
      <c r="L47" s="1"/>
      <c r="M47" s="1"/>
      <c r="N47" s="1">
        <v>0</v>
      </c>
      <c r="O47" s="41"/>
      <c r="P47" s="38"/>
      <c r="Q47" s="1">
        <f t="shared" si="14"/>
        <v>0</v>
      </c>
      <c r="R47" s="5"/>
      <c r="S47" s="5"/>
      <c r="T47" s="1"/>
      <c r="U47" s="1" t="e">
        <f t="shared" si="15"/>
        <v>#DIV/0!</v>
      </c>
      <c r="V47" s="1" t="e">
        <f t="shared" si="16"/>
        <v>#DIV/0!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 t="s">
        <v>39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thickBot="1" x14ac:dyDescent="0.3">
      <c r="A48" s="10" t="s">
        <v>43</v>
      </c>
      <c r="B48" s="1" t="s">
        <v>38</v>
      </c>
      <c r="C48" s="1"/>
      <c r="D48" s="1"/>
      <c r="E48" s="1"/>
      <c r="F48" s="1"/>
      <c r="G48" s="6">
        <v>1</v>
      </c>
      <c r="H48" s="1"/>
      <c r="I48" s="1"/>
      <c r="J48" s="1"/>
      <c r="K48" s="1">
        <f>E48-J48</f>
        <v>0</v>
      </c>
      <c r="L48" s="1"/>
      <c r="M48" s="1"/>
      <c r="N48" s="1">
        <v>0</v>
      </c>
      <c r="O48" s="51"/>
      <c r="P48" s="52"/>
      <c r="Q48" s="1">
        <f t="shared" si="14"/>
        <v>0</v>
      </c>
      <c r="R48" s="5"/>
      <c r="S48" s="5"/>
      <c r="T48" s="1"/>
      <c r="U48" s="1" t="e">
        <f t="shared" si="15"/>
        <v>#DIV/0!</v>
      </c>
      <c r="V48" s="1" t="e">
        <f t="shared" si="16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 t="s">
        <v>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D43" xr:uid="{D1F2BF95-9180-4AC5-B3D2-A632BF1CF9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2024-09-02T12:41:05Z</dcterms:created>
  <dcterms:modified xsi:type="dcterms:W3CDTF">2024-09-02T14:15:49Z</dcterms:modified>
</cp:coreProperties>
</file>