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11,23 Симф Ост\"/>
    </mc:Choice>
  </mc:AlternateContent>
  <xr:revisionPtr revIDLastSave="0" documentId="13_ncr:1_{56B4EFC0-99BD-405C-848B-7BC71A637E3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TDSheet!$A$2:$AC$98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7" i="1"/>
  <c r="Z8" i="1"/>
  <c r="Z9" i="1"/>
  <c r="Z10" i="1"/>
  <c r="Z11" i="1"/>
  <c r="Z12" i="1"/>
  <c r="Z13" i="1"/>
  <c r="Z14" i="1"/>
  <c r="Z17" i="1"/>
  <c r="Z18" i="1"/>
  <c r="Z19" i="1"/>
  <c r="Z20" i="1"/>
  <c r="Z21" i="1"/>
  <c r="Z22" i="1"/>
  <c r="Z23" i="1"/>
  <c r="Z24" i="1"/>
  <c r="Z26" i="1"/>
  <c r="Z27" i="1"/>
  <c r="Z28" i="1"/>
  <c r="Z30" i="1"/>
  <c r="Z31" i="1"/>
  <c r="Z32" i="1"/>
  <c r="Z33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9" i="1"/>
  <c r="Z60" i="1"/>
  <c r="Z61" i="1"/>
  <c r="Z62" i="1"/>
  <c r="Z63" i="1"/>
  <c r="Z64" i="1"/>
  <c r="Z69" i="1"/>
  <c r="Z70" i="1"/>
  <c r="Z71" i="1"/>
  <c r="Z72" i="1"/>
  <c r="Z73" i="1"/>
  <c r="Z74" i="1"/>
  <c r="Z75" i="1"/>
  <c r="Z77" i="1"/>
  <c r="Z78" i="1"/>
  <c r="Z79" i="1"/>
  <c r="Z80" i="1"/>
  <c r="Z81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7" i="1"/>
  <c r="U8" i="1"/>
  <c r="U16" i="1"/>
  <c r="U24" i="1"/>
  <c r="U38" i="1"/>
  <c r="R8" i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U34" i="1" s="1"/>
  <c r="R35" i="1"/>
  <c r="U35" i="1" s="1"/>
  <c r="R36" i="1"/>
  <c r="U36" i="1" s="1"/>
  <c r="R37" i="1"/>
  <c r="U37" i="1" s="1"/>
  <c r="R38" i="1"/>
  <c r="R39" i="1"/>
  <c r="U39" i="1" s="1"/>
  <c r="R40" i="1"/>
  <c r="U40" i="1" s="1"/>
  <c r="R41" i="1"/>
  <c r="U41" i="1" s="1"/>
  <c r="R42" i="1"/>
  <c r="U42" i="1" s="1"/>
  <c r="R43" i="1"/>
  <c r="U43" i="1" s="1"/>
  <c r="R44" i="1"/>
  <c r="U44" i="1" s="1"/>
  <c r="R45" i="1"/>
  <c r="U45" i="1" s="1"/>
  <c r="R46" i="1"/>
  <c r="U46" i="1" s="1"/>
  <c r="R47" i="1"/>
  <c r="U47" i="1" s="1"/>
  <c r="R48" i="1"/>
  <c r="U48" i="1" s="1"/>
  <c r="R49" i="1"/>
  <c r="U49" i="1" s="1"/>
  <c r="R50" i="1"/>
  <c r="U50" i="1" s="1"/>
  <c r="R51" i="1"/>
  <c r="U51" i="1" s="1"/>
  <c r="R52" i="1"/>
  <c r="U52" i="1" s="1"/>
  <c r="R53" i="1"/>
  <c r="U53" i="1" s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U63" i="1" s="1"/>
  <c r="R64" i="1"/>
  <c r="U64" i="1" s="1"/>
  <c r="R65" i="1"/>
  <c r="U65" i="1" s="1"/>
  <c r="R66" i="1"/>
  <c r="U66" i="1" s="1"/>
  <c r="R67" i="1"/>
  <c r="U67" i="1" s="1"/>
  <c r="R68" i="1"/>
  <c r="U68" i="1" s="1"/>
  <c r="R69" i="1"/>
  <c r="U69" i="1" s="1"/>
  <c r="R70" i="1"/>
  <c r="U70" i="1" s="1"/>
  <c r="R71" i="1"/>
  <c r="U71" i="1" s="1"/>
  <c r="R72" i="1"/>
  <c r="U72" i="1" s="1"/>
  <c r="R73" i="1"/>
  <c r="U73" i="1" s="1"/>
  <c r="R74" i="1"/>
  <c r="U74" i="1" s="1"/>
  <c r="R75" i="1"/>
  <c r="U75" i="1" s="1"/>
  <c r="R76" i="1"/>
  <c r="U76" i="1" s="1"/>
  <c r="R77" i="1"/>
  <c r="U77" i="1" s="1"/>
  <c r="R78" i="1"/>
  <c r="U78" i="1" s="1"/>
  <c r="R79" i="1"/>
  <c r="U79" i="1" s="1"/>
  <c r="R80" i="1"/>
  <c r="U80" i="1" s="1"/>
  <c r="R81" i="1"/>
  <c r="U81" i="1" s="1"/>
  <c r="R82" i="1"/>
  <c r="U82" i="1" s="1"/>
  <c r="R83" i="1"/>
  <c r="U83" i="1" s="1"/>
  <c r="R84" i="1"/>
  <c r="U84" i="1" s="1"/>
  <c r="R85" i="1"/>
  <c r="U85" i="1" s="1"/>
  <c r="R86" i="1"/>
  <c r="U86" i="1" s="1"/>
  <c r="R87" i="1"/>
  <c r="U87" i="1" s="1"/>
  <c r="R88" i="1"/>
  <c r="U88" i="1" s="1"/>
  <c r="R89" i="1"/>
  <c r="U89" i="1" s="1"/>
  <c r="R90" i="1"/>
  <c r="U90" i="1" s="1"/>
  <c r="R91" i="1"/>
  <c r="U91" i="1" s="1"/>
  <c r="R92" i="1"/>
  <c r="U92" i="1" s="1"/>
  <c r="R93" i="1"/>
  <c r="U93" i="1" s="1"/>
  <c r="R94" i="1"/>
  <c r="U94" i="1" s="1"/>
  <c r="R95" i="1"/>
  <c r="U95" i="1" s="1"/>
  <c r="R96" i="1"/>
  <c r="U96" i="1" s="1"/>
  <c r="R97" i="1"/>
  <c r="U97" i="1" s="1"/>
  <c r="R98" i="1"/>
  <c r="U98" i="1" s="1"/>
  <c r="R7" i="1"/>
  <c r="U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7" i="1"/>
  <c r="K8" i="1"/>
  <c r="T8" i="1" s="1"/>
  <c r="K9" i="1"/>
  <c r="T9" i="1" s="1"/>
  <c r="K10" i="1"/>
  <c r="T10" i="1" s="1"/>
  <c r="K11" i="1"/>
  <c r="T11" i="1" s="1"/>
  <c r="K12" i="1"/>
  <c r="T12" i="1" s="1"/>
  <c r="K13" i="1"/>
  <c r="T13" i="1" s="1"/>
  <c r="K14" i="1"/>
  <c r="T14" i="1" s="1"/>
  <c r="K15" i="1"/>
  <c r="T15" i="1" s="1"/>
  <c r="K16" i="1"/>
  <c r="T16" i="1" s="1"/>
  <c r="K17" i="1"/>
  <c r="T17" i="1" s="1"/>
  <c r="K18" i="1"/>
  <c r="T18" i="1" s="1"/>
  <c r="K19" i="1"/>
  <c r="T19" i="1" s="1"/>
  <c r="K20" i="1"/>
  <c r="T20" i="1" s="1"/>
  <c r="K21" i="1"/>
  <c r="T21" i="1" s="1"/>
  <c r="K22" i="1"/>
  <c r="T22" i="1" s="1"/>
  <c r="K23" i="1"/>
  <c r="T23" i="1" s="1"/>
  <c r="K24" i="1"/>
  <c r="T24" i="1" s="1"/>
  <c r="K25" i="1"/>
  <c r="T25" i="1" s="1"/>
  <c r="K26" i="1"/>
  <c r="T26" i="1" s="1"/>
  <c r="K27" i="1"/>
  <c r="T27" i="1" s="1"/>
  <c r="K28" i="1"/>
  <c r="T28" i="1" s="1"/>
  <c r="K29" i="1"/>
  <c r="T29" i="1" s="1"/>
  <c r="K30" i="1"/>
  <c r="T30" i="1" s="1"/>
  <c r="K31" i="1"/>
  <c r="T31" i="1" s="1"/>
  <c r="K32" i="1"/>
  <c r="T32" i="1" s="1"/>
  <c r="K33" i="1"/>
  <c r="T33" i="1" s="1"/>
  <c r="K34" i="1"/>
  <c r="T34" i="1" s="1"/>
  <c r="K35" i="1"/>
  <c r="T35" i="1" s="1"/>
  <c r="K36" i="1"/>
  <c r="T36" i="1" s="1"/>
  <c r="K37" i="1"/>
  <c r="T37" i="1" s="1"/>
  <c r="K38" i="1"/>
  <c r="T38" i="1" s="1"/>
  <c r="K39" i="1"/>
  <c r="T39" i="1" s="1"/>
  <c r="K40" i="1"/>
  <c r="T40" i="1" s="1"/>
  <c r="K41" i="1"/>
  <c r="T41" i="1" s="1"/>
  <c r="K42" i="1"/>
  <c r="T42" i="1" s="1"/>
  <c r="K43" i="1"/>
  <c r="T43" i="1" s="1"/>
  <c r="K44" i="1"/>
  <c r="T44" i="1" s="1"/>
  <c r="K45" i="1"/>
  <c r="T45" i="1" s="1"/>
  <c r="K46" i="1"/>
  <c r="T46" i="1" s="1"/>
  <c r="K47" i="1"/>
  <c r="T47" i="1" s="1"/>
  <c r="K48" i="1"/>
  <c r="T48" i="1" s="1"/>
  <c r="K49" i="1"/>
  <c r="T49" i="1" s="1"/>
  <c r="K50" i="1"/>
  <c r="T50" i="1" s="1"/>
  <c r="K51" i="1"/>
  <c r="T51" i="1" s="1"/>
  <c r="K52" i="1"/>
  <c r="T52" i="1" s="1"/>
  <c r="K53" i="1"/>
  <c r="T53" i="1" s="1"/>
  <c r="K54" i="1"/>
  <c r="T54" i="1" s="1"/>
  <c r="K55" i="1"/>
  <c r="T55" i="1" s="1"/>
  <c r="K56" i="1"/>
  <c r="T56" i="1" s="1"/>
  <c r="K57" i="1"/>
  <c r="T57" i="1" s="1"/>
  <c r="K58" i="1"/>
  <c r="T58" i="1" s="1"/>
  <c r="K59" i="1"/>
  <c r="T59" i="1" s="1"/>
  <c r="K60" i="1"/>
  <c r="T60" i="1" s="1"/>
  <c r="K61" i="1"/>
  <c r="T61" i="1" s="1"/>
  <c r="K62" i="1"/>
  <c r="T62" i="1" s="1"/>
  <c r="K63" i="1"/>
  <c r="T63" i="1" s="1"/>
  <c r="K64" i="1"/>
  <c r="T64" i="1" s="1"/>
  <c r="K65" i="1"/>
  <c r="T65" i="1" s="1"/>
  <c r="K66" i="1"/>
  <c r="T66" i="1" s="1"/>
  <c r="K67" i="1"/>
  <c r="T67" i="1" s="1"/>
  <c r="K68" i="1"/>
  <c r="T68" i="1" s="1"/>
  <c r="K69" i="1"/>
  <c r="T69" i="1" s="1"/>
  <c r="K70" i="1"/>
  <c r="T70" i="1" s="1"/>
  <c r="K71" i="1"/>
  <c r="T71" i="1" s="1"/>
  <c r="K72" i="1"/>
  <c r="T72" i="1" s="1"/>
  <c r="K73" i="1"/>
  <c r="T73" i="1" s="1"/>
  <c r="K74" i="1"/>
  <c r="T74" i="1" s="1"/>
  <c r="K75" i="1"/>
  <c r="T75" i="1" s="1"/>
  <c r="K76" i="1"/>
  <c r="T76" i="1" s="1"/>
  <c r="K77" i="1"/>
  <c r="T77" i="1" s="1"/>
  <c r="K78" i="1"/>
  <c r="T78" i="1" s="1"/>
  <c r="K79" i="1"/>
  <c r="T79" i="1" s="1"/>
  <c r="K80" i="1"/>
  <c r="T80" i="1" s="1"/>
  <c r="K81" i="1"/>
  <c r="T81" i="1" s="1"/>
  <c r="K82" i="1"/>
  <c r="T82" i="1" s="1"/>
  <c r="K83" i="1"/>
  <c r="T83" i="1" s="1"/>
  <c r="K84" i="1"/>
  <c r="T84" i="1" s="1"/>
  <c r="K85" i="1"/>
  <c r="T85" i="1" s="1"/>
  <c r="K86" i="1"/>
  <c r="T86" i="1" s="1"/>
  <c r="K87" i="1"/>
  <c r="T87" i="1" s="1"/>
  <c r="K88" i="1"/>
  <c r="T88" i="1" s="1"/>
  <c r="K89" i="1"/>
  <c r="T89" i="1" s="1"/>
  <c r="K90" i="1"/>
  <c r="T90" i="1" s="1"/>
  <c r="K91" i="1"/>
  <c r="T91" i="1" s="1"/>
  <c r="K92" i="1"/>
  <c r="T92" i="1" s="1"/>
  <c r="K93" i="1"/>
  <c r="T93" i="1" s="1"/>
  <c r="K94" i="1"/>
  <c r="T94" i="1" s="1"/>
  <c r="K95" i="1"/>
  <c r="T95" i="1" s="1"/>
  <c r="K96" i="1"/>
  <c r="T96" i="1" s="1"/>
  <c r="K97" i="1"/>
  <c r="T97" i="1" s="1"/>
  <c r="K98" i="1"/>
  <c r="T98" i="1" s="1"/>
  <c r="K7" i="1"/>
  <c r="T7" i="1" s="1"/>
  <c r="J7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7" i="1"/>
  <c r="J7" i="1" s="1"/>
  <c r="W6" i="1"/>
  <c r="V6" i="1"/>
  <c r="N6" i="1"/>
  <c r="O6" i="1"/>
  <c r="P6" i="1"/>
  <c r="Q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7" i="1"/>
  <c r="F6" i="1"/>
  <c r="E6" i="1"/>
  <c r="G8" i="1"/>
  <c r="AC8" i="1" s="1"/>
  <c r="G9" i="1"/>
  <c r="AC9" i="1" s="1"/>
  <c r="G10" i="1"/>
  <c r="AC10" i="1" s="1"/>
  <c r="G11" i="1"/>
  <c r="AC11" i="1" s="1"/>
  <c r="G12" i="1"/>
  <c r="AC12" i="1" s="1"/>
  <c r="G13" i="1"/>
  <c r="AC13" i="1" s="1"/>
  <c r="G14" i="1"/>
  <c r="AC14" i="1" s="1"/>
  <c r="G15" i="1"/>
  <c r="AC15" i="1" s="1"/>
  <c r="G16" i="1"/>
  <c r="AC16" i="1" s="1"/>
  <c r="G17" i="1"/>
  <c r="AC17" i="1" s="1"/>
  <c r="G18" i="1"/>
  <c r="AC18" i="1" s="1"/>
  <c r="G19" i="1"/>
  <c r="AC19" i="1" s="1"/>
  <c r="G20" i="1"/>
  <c r="AC20" i="1" s="1"/>
  <c r="G21" i="1"/>
  <c r="AC21" i="1" s="1"/>
  <c r="G22" i="1"/>
  <c r="AC22" i="1" s="1"/>
  <c r="G23" i="1"/>
  <c r="AC23" i="1" s="1"/>
  <c r="G24" i="1"/>
  <c r="AC24" i="1" s="1"/>
  <c r="G25" i="1"/>
  <c r="AC25" i="1" s="1"/>
  <c r="G26" i="1"/>
  <c r="AC26" i="1" s="1"/>
  <c r="G27" i="1"/>
  <c r="AC27" i="1" s="1"/>
  <c r="G28" i="1"/>
  <c r="AC28" i="1" s="1"/>
  <c r="G29" i="1"/>
  <c r="AC29" i="1" s="1"/>
  <c r="G30" i="1"/>
  <c r="AC30" i="1" s="1"/>
  <c r="G31" i="1"/>
  <c r="AC31" i="1" s="1"/>
  <c r="G32" i="1"/>
  <c r="AC32" i="1" s="1"/>
  <c r="G33" i="1"/>
  <c r="AC33" i="1" s="1"/>
  <c r="G34" i="1"/>
  <c r="AC34" i="1" s="1"/>
  <c r="G35" i="1"/>
  <c r="AC35" i="1" s="1"/>
  <c r="G36" i="1"/>
  <c r="AC36" i="1" s="1"/>
  <c r="G37" i="1"/>
  <c r="AC37" i="1" s="1"/>
  <c r="G38" i="1"/>
  <c r="AC38" i="1" s="1"/>
  <c r="G39" i="1"/>
  <c r="AC39" i="1" s="1"/>
  <c r="G40" i="1"/>
  <c r="AC40" i="1" s="1"/>
  <c r="G41" i="1"/>
  <c r="AC41" i="1" s="1"/>
  <c r="G42" i="1"/>
  <c r="AC42" i="1" s="1"/>
  <c r="G43" i="1"/>
  <c r="AC43" i="1" s="1"/>
  <c r="G44" i="1"/>
  <c r="AC44" i="1" s="1"/>
  <c r="G45" i="1"/>
  <c r="AC45" i="1" s="1"/>
  <c r="G46" i="1"/>
  <c r="AC46" i="1" s="1"/>
  <c r="G47" i="1"/>
  <c r="AC47" i="1" s="1"/>
  <c r="G48" i="1"/>
  <c r="AC48" i="1" s="1"/>
  <c r="G49" i="1"/>
  <c r="AC49" i="1" s="1"/>
  <c r="G50" i="1"/>
  <c r="AC50" i="1" s="1"/>
  <c r="G51" i="1"/>
  <c r="AC51" i="1" s="1"/>
  <c r="G52" i="1"/>
  <c r="AC52" i="1" s="1"/>
  <c r="G53" i="1"/>
  <c r="AC53" i="1" s="1"/>
  <c r="G54" i="1"/>
  <c r="AC54" i="1" s="1"/>
  <c r="G55" i="1"/>
  <c r="AC55" i="1" s="1"/>
  <c r="G56" i="1"/>
  <c r="AC56" i="1" s="1"/>
  <c r="G57" i="1"/>
  <c r="AC57" i="1" s="1"/>
  <c r="G58" i="1"/>
  <c r="AC58" i="1" s="1"/>
  <c r="G59" i="1"/>
  <c r="AC59" i="1" s="1"/>
  <c r="G60" i="1"/>
  <c r="AC60" i="1" s="1"/>
  <c r="G61" i="1"/>
  <c r="AC61" i="1" s="1"/>
  <c r="G62" i="1"/>
  <c r="AC62" i="1" s="1"/>
  <c r="G63" i="1"/>
  <c r="AC63" i="1" s="1"/>
  <c r="G64" i="1"/>
  <c r="AC64" i="1" s="1"/>
  <c r="G65" i="1"/>
  <c r="AC65" i="1" s="1"/>
  <c r="G66" i="1"/>
  <c r="AC66" i="1" s="1"/>
  <c r="G67" i="1"/>
  <c r="AC67" i="1" s="1"/>
  <c r="G68" i="1"/>
  <c r="AC68" i="1" s="1"/>
  <c r="G69" i="1"/>
  <c r="AC69" i="1" s="1"/>
  <c r="G70" i="1"/>
  <c r="AC70" i="1" s="1"/>
  <c r="G71" i="1"/>
  <c r="AC71" i="1" s="1"/>
  <c r="G72" i="1"/>
  <c r="AC72" i="1" s="1"/>
  <c r="G73" i="1"/>
  <c r="AC73" i="1" s="1"/>
  <c r="G74" i="1"/>
  <c r="AC74" i="1" s="1"/>
  <c r="G75" i="1"/>
  <c r="AC75" i="1" s="1"/>
  <c r="G76" i="1"/>
  <c r="AC76" i="1" s="1"/>
  <c r="G77" i="1"/>
  <c r="AC77" i="1" s="1"/>
  <c r="G78" i="1"/>
  <c r="AC78" i="1" s="1"/>
  <c r="G79" i="1"/>
  <c r="AC79" i="1" s="1"/>
  <c r="G80" i="1"/>
  <c r="AC80" i="1" s="1"/>
  <c r="G81" i="1"/>
  <c r="AC81" i="1" s="1"/>
  <c r="G82" i="1"/>
  <c r="AC82" i="1" s="1"/>
  <c r="G83" i="1"/>
  <c r="AC83" i="1" s="1"/>
  <c r="G84" i="1"/>
  <c r="AC84" i="1" s="1"/>
  <c r="G85" i="1"/>
  <c r="AC85" i="1" s="1"/>
  <c r="G86" i="1"/>
  <c r="AC86" i="1" s="1"/>
  <c r="G87" i="1"/>
  <c r="AC87" i="1" s="1"/>
  <c r="G88" i="1"/>
  <c r="AC88" i="1" s="1"/>
  <c r="G89" i="1"/>
  <c r="AC89" i="1" s="1"/>
  <c r="G90" i="1"/>
  <c r="AC90" i="1" s="1"/>
  <c r="G91" i="1"/>
  <c r="AC91" i="1" s="1"/>
  <c r="G92" i="1"/>
  <c r="AC92" i="1" s="1"/>
  <c r="G93" i="1"/>
  <c r="AC93" i="1" s="1"/>
  <c r="G94" i="1"/>
  <c r="AC94" i="1" s="1"/>
  <c r="G95" i="1"/>
  <c r="AC95" i="1" s="1"/>
  <c r="G96" i="1"/>
  <c r="AC96" i="1" s="1"/>
  <c r="G97" i="1"/>
  <c r="AC97" i="1" s="1"/>
  <c r="G98" i="1"/>
  <c r="AC98" i="1" s="1"/>
  <c r="G7" i="1"/>
  <c r="AC7" i="1" s="1"/>
  <c r="R6" i="1" l="1"/>
  <c r="AC6" i="1"/>
  <c r="I6" i="1"/>
  <c r="J55" i="1"/>
  <c r="J6" i="1" s="1"/>
  <c r="Y6" i="1"/>
  <c r="Z6" i="1"/>
  <c r="X6" i="1"/>
  <c r="M6" i="1"/>
  <c r="L6" i="1"/>
  <c r="K6" i="1"/>
</calcChain>
</file>

<file path=xl/sharedStrings.xml><?xml version="1.0" encoding="utf-8"?>
<sst xmlns="http://schemas.openxmlformats.org/spreadsheetml/2006/main" count="224" uniqueCount="124">
  <si>
    <t>Период: 09.11.2023 - 16.11.2023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</si>
  <si>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</si>
  <si>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</si>
  <si>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</si>
  <si>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</si>
  <si>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</si>
  <si>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</si>
  <si>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</si>
  <si>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</si>
  <si>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</si>
  <si>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</si>
  <si>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</si>
  <si>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</si>
  <si>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</si>
  <si>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</si>
  <si>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</si>
  <si>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</si>
  <si>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</si>
  <si>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</si>
  <si>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</si>
  <si>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</si>
  <si>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</si>
  <si>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</si>
  <si>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</si>
  <si>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</si>
  <si>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</si>
  <si>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</si>
  <si>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</si>
  <si>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</si>
  <si>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</si>
  <si>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</si>
  <si>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</si>
  <si>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</si>
  <si>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</si>
  <si>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</si>
  <si>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</si>
  <si>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</si>
  <si>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</si>
  <si>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6212 СЕРВЕЛАТ ФИНСКИЙ СН в/к в/у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</si>
  <si>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</si>
  <si>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</si>
  <si>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</si>
  <si>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</si>
  <si>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</si>
  <si>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</si>
  <si>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</si>
  <si>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</si>
  <si>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</si>
  <si>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</si>
  <si>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</si>
  <si>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</si>
  <si>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</si>
  <si>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</si>
  <si>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</si>
  <si>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</si>
  <si>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</si>
  <si>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</si>
  <si>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</si>
  <si>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</si>
  <si>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</si>
  <si>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</si>
  <si>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</si>
  <si>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</si>
  <si>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</si>
  <si>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</si>
  <si>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</si>
  <si>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</si>
  <si>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</si>
  <si>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</si>
  <si>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</si>
  <si>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</si>
  <si>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</si>
  <si>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</si>
  <si>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</si>
  <si>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</si>
  <si>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</si>
  <si>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</si>
  <si>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</si>
  <si>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</si>
  <si>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</si>
  <si>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</si>
  <si>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</si>
  <si>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</si>
  <si>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</si>
  <si>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</si>
  <si>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</si>
  <si>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</si>
  <si>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</si>
  <si>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</si>
  <si>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</si>
  <si>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</si>
  <si>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6144 МОЛОЧНЫЕ ТРАДИЦ сос п/о в/у 1/360 (1+1) ОСТАНКИНО</t>
  </si>
  <si>
    <t>6259 К ЧАЮ Советское наследие вар н/о мгс  ОСТАНКИНО</t>
  </si>
  <si>
    <t>6301 БАЛЫКОВАЯ СН в/к в/у  ОСТАНКИНО</t>
  </si>
  <si>
    <t>6645 ВЕТЧ.КЛАССИЧЕСКАЯ СН п/о 0.8кг 4шт.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</si>
  <si>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</si>
  <si>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</si>
  <si>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</si>
  <si>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</si>
  <si>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</si>
  <si>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</si>
  <si>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</si>
  <si>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</si>
  <si>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</si>
  <si>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</si>
  <si>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</si>
  <si>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</si>
  <si>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</si>
  <si>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</si>
  <si>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</si>
  <si>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</si>
  <si>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</si>
  <si>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</si>
  <si>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</si>
  <si>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</si>
  <si>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0,9т</t>
  </si>
  <si>
    <t>16,11р</t>
  </si>
  <si>
    <t>17,11,</t>
  </si>
  <si>
    <t>19,11,</t>
  </si>
  <si>
    <t>6д</t>
  </si>
  <si>
    <t>03,11,</t>
  </si>
  <si>
    <t>10,11,</t>
  </si>
  <si>
    <t>16,11,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</si>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</sst>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7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11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07.11.2023 - 14.11.2023</v>
          </cell>
        </row>
        <row r="3">
          <cell r="S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16,11р</v>
          </cell>
          <cell r="L5" t="str">
            <v>17,11ц</v>
          </cell>
          <cell r="S5" t="str">
            <v>19,11,</v>
          </cell>
          <cell r="X5" t="str">
            <v>03,11,</v>
          </cell>
          <cell r="Y5" t="str">
            <v>10,11,</v>
          </cell>
          <cell r="Z5" t="str">
            <v>14,11,</v>
          </cell>
        </row>
        <row r="6">
          <cell r="E6">
            <v>74372.784</v>
          </cell>
          <cell r="F6">
            <v>68369.671000000002</v>
          </cell>
          <cell r="I6">
            <v>75115.05799999999</v>
          </cell>
          <cell r="J6">
            <v>-742.27400000000011</v>
          </cell>
          <cell r="K6">
            <v>37220</v>
          </cell>
          <cell r="L6">
            <v>6688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14874.556799999997</v>
          </cell>
          <cell r="S6">
            <v>7300</v>
          </cell>
          <cell r="V6">
            <v>0</v>
          </cell>
          <cell r="W6">
            <v>0</v>
          </cell>
          <cell r="X6">
            <v>12530.84</v>
          </cell>
          <cell r="Y6">
            <v>15300.726400000005</v>
          </cell>
          <cell r="Z6">
            <v>19981.702999999998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274</v>
          </cell>
          <cell r="D7">
            <v>203</v>
          </cell>
          <cell r="E7">
            <v>304</v>
          </cell>
          <cell r="F7">
            <v>86</v>
          </cell>
          <cell r="G7">
            <v>0.4</v>
          </cell>
          <cell r="H7">
            <v>60</v>
          </cell>
          <cell r="I7">
            <v>320</v>
          </cell>
          <cell r="J7">
            <v>-16</v>
          </cell>
          <cell r="K7">
            <v>360</v>
          </cell>
          <cell r="L7">
            <v>0</v>
          </cell>
          <cell r="R7">
            <v>60.8</v>
          </cell>
          <cell r="S7">
            <v>80</v>
          </cell>
          <cell r="T7">
            <v>8.651315789473685</v>
          </cell>
          <cell r="U7">
            <v>1.4144736842105263</v>
          </cell>
          <cell r="X7">
            <v>40.6</v>
          </cell>
          <cell r="Y7">
            <v>57.8</v>
          </cell>
          <cell r="Z7">
            <v>96</v>
          </cell>
          <cell r="AA7">
            <v>0</v>
          </cell>
          <cell r="AB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2290.3829999999998</v>
          </cell>
          <cell r="D8">
            <v>1406.9960000000001</v>
          </cell>
          <cell r="E8">
            <v>1657.2280000000001</v>
          </cell>
          <cell r="F8">
            <v>1569.3530000000001</v>
          </cell>
          <cell r="G8">
            <v>1</v>
          </cell>
          <cell r="H8">
            <v>45</v>
          </cell>
          <cell r="I8">
            <v>1677.4</v>
          </cell>
          <cell r="J8">
            <v>-20.172000000000025</v>
          </cell>
          <cell r="K8">
            <v>1200</v>
          </cell>
          <cell r="L8">
            <v>0</v>
          </cell>
          <cell r="R8">
            <v>331.44560000000001</v>
          </cell>
          <cell r="T8">
            <v>8.3553771720004733</v>
          </cell>
          <cell r="U8">
            <v>4.7348735358079876</v>
          </cell>
          <cell r="X8">
            <v>359.8</v>
          </cell>
          <cell r="Y8">
            <v>377.66120000000001</v>
          </cell>
          <cell r="Z8">
            <v>339.10599999999999</v>
          </cell>
          <cell r="AA8" t="str">
            <v>м-200</v>
          </cell>
          <cell r="AB8" t="e">
            <v>#N/A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3648.855</v>
          </cell>
          <cell r="D9">
            <v>824.68499999999995</v>
          </cell>
          <cell r="E9">
            <v>1699.9369999999999</v>
          </cell>
          <cell r="F9">
            <v>2143.5700000000002</v>
          </cell>
          <cell r="G9">
            <v>1</v>
          </cell>
          <cell r="H9">
            <v>60</v>
          </cell>
          <cell r="I9">
            <v>1701.85</v>
          </cell>
          <cell r="J9">
            <v>-1.9130000000000109</v>
          </cell>
          <cell r="K9">
            <v>1000</v>
          </cell>
          <cell r="L9">
            <v>0</v>
          </cell>
          <cell r="R9">
            <v>339.98739999999998</v>
          </cell>
          <cell r="T9">
            <v>9.2461367685978963</v>
          </cell>
          <cell r="U9">
            <v>6.3048512974304352</v>
          </cell>
          <cell r="X9">
            <v>307.58460000000002</v>
          </cell>
          <cell r="Y9">
            <v>330.9486</v>
          </cell>
          <cell r="Z9">
            <v>392.76299999999998</v>
          </cell>
          <cell r="AA9" t="str">
            <v>акция</v>
          </cell>
          <cell r="AB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200.22200000000001</v>
          </cell>
          <cell r="D10">
            <v>0.51200000000000001</v>
          </cell>
          <cell r="E10">
            <v>52.906999999999996</v>
          </cell>
          <cell r="F10">
            <v>147.315</v>
          </cell>
          <cell r="G10">
            <v>1</v>
          </cell>
          <cell r="H10">
            <v>120</v>
          </cell>
          <cell r="I10">
            <v>53.1</v>
          </cell>
          <cell r="J10">
            <v>-0.19300000000000495</v>
          </cell>
          <cell r="K10">
            <v>0</v>
          </cell>
          <cell r="L10">
            <v>0</v>
          </cell>
          <cell r="R10">
            <v>10.581399999999999</v>
          </cell>
          <cell r="T10">
            <v>13.922070803485363</v>
          </cell>
          <cell r="U10">
            <v>13.922070803485363</v>
          </cell>
          <cell r="X10">
            <v>4.827</v>
          </cell>
          <cell r="Y10">
            <v>9.7981999999999996</v>
          </cell>
          <cell r="Z10">
            <v>14.448</v>
          </cell>
          <cell r="AA10">
            <v>0</v>
          </cell>
          <cell r="AB10" t="e">
            <v>#N/A</v>
          </cell>
        </row>
        <row r="11">
          <cell r="A11" t="str">
            <v>4342 Салями Финская п/к в/у ОСТАНКИНО</v>
          </cell>
          <cell r="B11" t="str">
            <v>кг</v>
          </cell>
          <cell r="D11">
            <v>201.40100000000001</v>
          </cell>
          <cell r="E11">
            <v>200.773</v>
          </cell>
          <cell r="F11">
            <v>0.628</v>
          </cell>
          <cell r="G11">
            <v>0</v>
          </cell>
          <cell r="H11">
            <v>45</v>
          </cell>
          <cell r="I11">
            <v>201</v>
          </cell>
          <cell r="J11">
            <v>-0.22700000000000387</v>
          </cell>
          <cell r="K11">
            <v>0</v>
          </cell>
          <cell r="L11">
            <v>0</v>
          </cell>
          <cell r="R11">
            <v>40.154600000000002</v>
          </cell>
          <cell r="T11">
            <v>1.5639553127163513E-2</v>
          </cell>
          <cell r="U11">
            <v>1.5639553127163513E-2</v>
          </cell>
          <cell r="X11">
            <v>0</v>
          </cell>
          <cell r="Y11">
            <v>58.296599999999998</v>
          </cell>
          <cell r="Z11">
            <v>0</v>
          </cell>
          <cell r="AA11" t="e">
            <v>#N/A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103.209</v>
          </cell>
          <cell r="D12">
            <v>250.12100000000001</v>
          </cell>
          <cell r="E12">
            <v>124.626</v>
          </cell>
          <cell r="F12">
            <v>206.87899999999999</v>
          </cell>
          <cell r="G12">
            <v>1</v>
          </cell>
          <cell r="H12">
            <v>60</v>
          </cell>
          <cell r="I12">
            <v>124.35</v>
          </cell>
          <cell r="J12">
            <v>0.27600000000001046</v>
          </cell>
          <cell r="K12">
            <v>80</v>
          </cell>
          <cell r="L12">
            <v>0</v>
          </cell>
          <cell r="R12">
            <v>24.9252</v>
          </cell>
          <cell r="T12">
            <v>11.509596713366394</v>
          </cell>
          <cell r="U12">
            <v>8.2999935807937337</v>
          </cell>
          <cell r="X12">
            <v>26.0168</v>
          </cell>
          <cell r="Y12">
            <v>31.447600000000001</v>
          </cell>
          <cell r="Z12">
            <v>32.448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300.38400000000001</v>
          </cell>
          <cell r="D13">
            <v>72.989999999999995</v>
          </cell>
          <cell r="E13">
            <v>156.054</v>
          </cell>
          <cell r="F13">
            <v>217.32</v>
          </cell>
          <cell r="G13">
            <v>1</v>
          </cell>
          <cell r="H13">
            <v>60</v>
          </cell>
          <cell r="I13">
            <v>155</v>
          </cell>
          <cell r="J13">
            <v>1.054000000000002</v>
          </cell>
          <cell r="K13">
            <v>50</v>
          </cell>
          <cell r="L13">
            <v>50</v>
          </cell>
          <cell r="R13">
            <v>31.210799999999999</v>
          </cell>
          <cell r="T13">
            <v>10.166993476617069</v>
          </cell>
          <cell r="U13">
            <v>6.9629743550309504</v>
          </cell>
          <cell r="X13">
            <v>35.318400000000004</v>
          </cell>
          <cell r="Y13">
            <v>35.454599999999999</v>
          </cell>
          <cell r="Z13">
            <v>27.219000000000001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518.51700000000005</v>
          </cell>
          <cell r="D14">
            <v>593.56399999999996</v>
          </cell>
          <cell r="E14">
            <v>392.79500000000002</v>
          </cell>
          <cell r="F14">
            <v>624.47</v>
          </cell>
          <cell r="G14">
            <v>1</v>
          </cell>
          <cell r="H14">
            <v>60</v>
          </cell>
          <cell r="I14">
            <v>396.85</v>
          </cell>
          <cell r="J14">
            <v>-4.0550000000000068</v>
          </cell>
          <cell r="K14">
            <v>200</v>
          </cell>
          <cell r="L14">
            <v>0</v>
          </cell>
          <cell r="R14">
            <v>78.558999999999997</v>
          </cell>
          <cell r="T14">
            <v>10.494914650135568</v>
          </cell>
          <cell r="U14">
            <v>7.9490573963517868</v>
          </cell>
          <cell r="X14">
            <v>76.0578</v>
          </cell>
          <cell r="Y14">
            <v>89.636800000000008</v>
          </cell>
          <cell r="Z14">
            <v>97.052999999999997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1131</v>
          </cell>
          <cell r="D15">
            <v>420</v>
          </cell>
          <cell r="E15">
            <v>544</v>
          </cell>
          <cell r="F15">
            <v>993</v>
          </cell>
          <cell r="G15">
            <v>0.25</v>
          </cell>
          <cell r="H15">
            <v>120</v>
          </cell>
          <cell r="I15">
            <v>559</v>
          </cell>
          <cell r="J15">
            <v>-15</v>
          </cell>
          <cell r="K15">
            <v>400</v>
          </cell>
          <cell r="L15">
            <v>0</v>
          </cell>
          <cell r="R15">
            <v>108.8</v>
          </cell>
          <cell r="T15">
            <v>12.803308823529411</v>
          </cell>
          <cell r="U15">
            <v>9.1268382352941178</v>
          </cell>
          <cell r="X15">
            <v>78.2</v>
          </cell>
          <cell r="Y15">
            <v>110.8</v>
          </cell>
          <cell r="Z15">
            <v>131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29.638000000000002</v>
          </cell>
          <cell r="D16">
            <v>41.183999999999997</v>
          </cell>
          <cell r="E16">
            <v>32.664000000000001</v>
          </cell>
          <cell r="F16">
            <v>7.274</v>
          </cell>
          <cell r="G16">
            <v>1</v>
          </cell>
          <cell r="H16">
            <v>30</v>
          </cell>
          <cell r="I16">
            <v>46.5</v>
          </cell>
          <cell r="J16">
            <v>-13.835999999999999</v>
          </cell>
          <cell r="K16">
            <v>20</v>
          </cell>
          <cell r="L16">
            <v>10</v>
          </cell>
          <cell r="R16">
            <v>6.5327999999999999</v>
          </cell>
          <cell r="S16">
            <v>10</v>
          </cell>
          <cell r="T16">
            <v>7.2364070536370315</v>
          </cell>
          <cell r="U16">
            <v>1.1134582414891012</v>
          </cell>
          <cell r="X16">
            <v>3.2423999999999999</v>
          </cell>
          <cell r="Y16">
            <v>9.7346000000000004</v>
          </cell>
          <cell r="Z16">
            <v>10.462999999999999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11.768000000000001</v>
          </cell>
          <cell r="D17">
            <v>158.04599999999999</v>
          </cell>
          <cell r="E17">
            <v>73.706999999999994</v>
          </cell>
          <cell r="F17">
            <v>49.003</v>
          </cell>
          <cell r="G17">
            <v>1</v>
          </cell>
          <cell r="H17">
            <v>30</v>
          </cell>
          <cell r="I17">
            <v>82.5</v>
          </cell>
          <cell r="J17">
            <v>-8.7930000000000064</v>
          </cell>
          <cell r="K17">
            <v>10</v>
          </cell>
          <cell r="L17">
            <v>10</v>
          </cell>
          <cell r="R17">
            <v>14.741399999999999</v>
          </cell>
          <cell r="S17">
            <v>30</v>
          </cell>
          <cell r="T17">
            <v>6.7159835565143071</v>
          </cell>
          <cell r="U17">
            <v>3.3241754514496589</v>
          </cell>
          <cell r="X17">
            <v>13.888999999999999</v>
          </cell>
          <cell r="Y17">
            <v>12.3672</v>
          </cell>
          <cell r="Z17">
            <v>31.047999999999998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661.15200000000004</v>
          </cell>
          <cell r="D18">
            <v>16.091999999999999</v>
          </cell>
          <cell r="E18">
            <v>238.67599999999999</v>
          </cell>
          <cell r="F18">
            <v>424.55599999999998</v>
          </cell>
          <cell r="G18">
            <v>1</v>
          </cell>
          <cell r="H18">
            <v>60</v>
          </cell>
          <cell r="I18">
            <v>247.9</v>
          </cell>
          <cell r="J18">
            <v>-9.224000000000018</v>
          </cell>
          <cell r="K18">
            <v>0</v>
          </cell>
          <cell r="L18">
            <v>0</v>
          </cell>
          <cell r="R18">
            <v>47.735199999999999</v>
          </cell>
          <cell r="T18">
            <v>8.8939817995944299</v>
          </cell>
          <cell r="U18">
            <v>8.8939817995944299</v>
          </cell>
          <cell r="X18">
            <v>31.660399999999999</v>
          </cell>
          <cell r="Y18">
            <v>46.3536</v>
          </cell>
          <cell r="Z18">
            <v>45.74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63.564999999999998</v>
          </cell>
          <cell r="D19">
            <v>35.904000000000003</v>
          </cell>
          <cell r="E19">
            <v>77.370999999999995</v>
          </cell>
          <cell r="F19">
            <v>18.117999999999999</v>
          </cell>
          <cell r="G19">
            <v>1</v>
          </cell>
          <cell r="H19">
            <v>60</v>
          </cell>
          <cell r="I19">
            <v>82.3</v>
          </cell>
          <cell r="J19">
            <v>-4.929000000000002</v>
          </cell>
          <cell r="K19">
            <v>50</v>
          </cell>
          <cell r="L19">
            <v>20</v>
          </cell>
          <cell r="R19">
            <v>15.4742</v>
          </cell>
          <cell r="S19">
            <v>10</v>
          </cell>
          <cell r="T19">
            <v>6.3407478254126222</v>
          </cell>
          <cell r="U19">
            <v>1.1708521280583164</v>
          </cell>
          <cell r="X19">
            <v>8.7384000000000004</v>
          </cell>
          <cell r="Y19">
            <v>17.087799999999998</v>
          </cell>
          <cell r="Z19">
            <v>16.021999999999998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452.86099999999999</v>
          </cell>
          <cell r="D20">
            <v>185.215</v>
          </cell>
          <cell r="E20">
            <v>360.51799999999997</v>
          </cell>
          <cell r="F20">
            <v>258.60500000000002</v>
          </cell>
          <cell r="G20">
            <v>1</v>
          </cell>
          <cell r="H20">
            <v>45</v>
          </cell>
          <cell r="I20">
            <v>365.6</v>
          </cell>
          <cell r="J20">
            <v>-5.0820000000000505</v>
          </cell>
          <cell r="K20">
            <v>300</v>
          </cell>
          <cell r="L20">
            <v>100</v>
          </cell>
          <cell r="R20">
            <v>72.1036</v>
          </cell>
          <cell r="T20">
            <v>9.134148641676699</v>
          </cell>
          <cell r="U20">
            <v>3.5865754275792057</v>
          </cell>
          <cell r="X20">
            <v>55.473800000000004</v>
          </cell>
          <cell r="Y20">
            <v>83.039400000000001</v>
          </cell>
          <cell r="Z20">
            <v>89.572999999999993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1167</v>
          </cell>
          <cell r="D21">
            <v>1224</v>
          </cell>
          <cell r="E21">
            <v>833</v>
          </cell>
          <cell r="F21">
            <v>1537</v>
          </cell>
          <cell r="G21">
            <v>0.25</v>
          </cell>
          <cell r="H21">
            <v>120</v>
          </cell>
          <cell r="I21">
            <v>849</v>
          </cell>
          <cell r="J21">
            <v>-16</v>
          </cell>
          <cell r="K21">
            <v>400</v>
          </cell>
          <cell r="L21">
            <v>0</v>
          </cell>
          <cell r="R21">
            <v>166.6</v>
          </cell>
          <cell r="T21">
            <v>11.626650660264106</v>
          </cell>
          <cell r="U21">
            <v>9.2256902761104449</v>
          </cell>
          <cell r="X21">
            <v>123.4</v>
          </cell>
          <cell r="Y21">
            <v>164.4</v>
          </cell>
          <cell r="Z21">
            <v>310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867.65700000000004</v>
          </cell>
          <cell r="D22">
            <v>672.66099999999994</v>
          </cell>
          <cell r="E22">
            <v>768.95500000000004</v>
          </cell>
          <cell r="F22">
            <v>736.15800000000002</v>
          </cell>
          <cell r="G22">
            <v>1</v>
          </cell>
          <cell r="H22">
            <v>45</v>
          </cell>
          <cell r="I22">
            <v>770.22</v>
          </cell>
          <cell r="J22">
            <v>-1.2649999999999864</v>
          </cell>
          <cell r="K22">
            <v>400</v>
          </cell>
          <cell r="L22">
            <v>0</v>
          </cell>
          <cell r="R22">
            <v>153.791</v>
          </cell>
          <cell r="S22">
            <v>100</v>
          </cell>
          <cell r="T22">
            <v>8.0379085902295966</v>
          </cell>
          <cell r="U22">
            <v>4.7867430473824868</v>
          </cell>
          <cell r="X22">
            <v>152.33320000000001</v>
          </cell>
          <cell r="Y22">
            <v>156.62719999999999</v>
          </cell>
          <cell r="Z22">
            <v>148.05699999999999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1596</v>
          </cell>
          <cell r="D23">
            <v>1667</v>
          </cell>
          <cell r="E23">
            <v>1707</v>
          </cell>
          <cell r="F23">
            <v>1520</v>
          </cell>
          <cell r="G23">
            <v>0.12</v>
          </cell>
          <cell r="H23">
            <v>60</v>
          </cell>
          <cell r="I23">
            <v>1752</v>
          </cell>
          <cell r="J23">
            <v>-45</v>
          </cell>
          <cell r="K23">
            <v>600</v>
          </cell>
          <cell r="L23">
            <v>400</v>
          </cell>
          <cell r="R23">
            <v>341.4</v>
          </cell>
          <cell r="T23">
            <v>7.3813708260105457</v>
          </cell>
          <cell r="U23">
            <v>4.452255418863504</v>
          </cell>
          <cell r="X23">
            <v>342.6</v>
          </cell>
          <cell r="Y23">
            <v>342.2</v>
          </cell>
          <cell r="Z23">
            <v>653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1893</v>
          </cell>
          <cell r="D24">
            <v>25</v>
          </cell>
          <cell r="E24">
            <v>774</v>
          </cell>
          <cell r="F24">
            <v>1119</v>
          </cell>
          <cell r="G24">
            <v>0.25</v>
          </cell>
          <cell r="H24">
            <v>120</v>
          </cell>
          <cell r="I24">
            <v>800</v>
          </cell>
          <cell r="J24">
            <v>-26</v>
          </cell>
          <cell r="K24">
            <v>800</v>
          </cell>
          <cell r="L24">
            <v>0</v>
          </cell>
          <cell r="R24">
            <v>154.80000000000001</v>
          </cell>
          <cell r="T24">
            <v>12.396640826873384</v>
          </cell>
          <cell r="U24">
            <v>7.2286821705426352</v>
          </cell>
          <cell r="X24">
            <v>119</v>
          </cell>
          <cell r="Y24">
            <v>158.6</v>
          </cell>
          <cell r="Z24">
            <v>184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214.90600000000001</v>
          </cell>
          <cell r="D25">
            <v>104.744</v>
          </cell>
          <cell r="E25">
            <v>115.134</v>
          </cell>
          <cell r="F25">
            <v>202.92500000000001</v>
          </cell>
          <cell r="G25">
            <v>1</v>
          </cell>
          <cell r="H25">
            <v>120</v>
          </cell>
          <cell r="I25">
            <v>113.3</v>
          </cell>
          <cell r="J25">
            <v>1.8340000000000032</v>
          </cell>
          <cell r="K25">
            <v>0</v>
          </cell>
          <cell r="L25">
            <v>0</v>
          </cell>
          <cell r="R25">
            <v>23.026800000000001</v>
          </cell>
          <cell r="T25">
            <v>8.8125575416471236</v>
          </cell>
          <cell r="U25">
            <v>8.8125575416471236</v>
          </cell>
          <cell r="X25">
            <v>12.960599999999999</v>
          </cell>
          <cell r="Y25">
            <v>20.3794</v>
          </cell>
          <cell r="Z25">
            <v>26.475000000000001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121.476</v>
          </cell>
          <cell r="D26">
            <v>30.312000000000001</v>
          </cell>
          <cell r="E26">
            <v>98.543000000000006</v>
          </cell>
          <cell r="F26">
            <v>10.077999999999999</v>
          </cell>
          <cell r="G26">
            <v>1</v>
          </cell>
          <cell r="H26">
            <v>45</v>
          </cell>
          <cell r="I26">
            <v>98</v>
          </cell>
          <cell r="J26">
            <v>0.54300000000000637</v>
          </cell>
          <cell r="K26">
            <v>90</v>
          </cell>
          <cell r="L26">
            <v>20</v>
          </cell>
          <cell r="R26">
            <v>19.708600000000001</v>
          </cell>
          <cell r="S26">
            <v>30</v>
          </cell>
          <cell r="T26">
            <v>7.6148483403184395</v>
          </cell>
          <cell r="U26">
            <v>0.511350374963214</v>
          </cell>
          <cell r="X26">
            <v>16.820599999999999</v>
          </cell>
          <cell r="Y26">
            <v>17.226400000000002</v>
          </cell>
          <cell r="Z26">
            <v>18.547000000000001</v>
          </cell>
          <cell r="AA26">
            <v>0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936.77800000000002</v>
          </cell>
          <cell r="D27">
            <v>241.423</v>
          </cell>
          <cell r="E27">
            <v>539.79700000000003</v>
          </cell>
          <cell r="F27">
            <v>610.04700000000003</v>
          </cell>
          <cell r="G27">
            <v>1</v>
          </cell>
          <cell r="H27">
            <v>60</v>
          </cell>
          <cell r="I27">
            <v>545.25</v>
          </cell>
          <cell r="J27">
            <v>-5.4529999999999745</v>
          </cell>
          <cell r="K27">
            <v>400</v>
          </cell>
          <cell r="L27">
            <v>0</v>
          </cell>
          <cell r="R27">
            <v>107.9594</v>
          </cell>
          <cell r="T27">
            <v>9.3558041263660225</v>
          </cell>
          <cell r="U27">
            <v>5.6507075808127869</v>
          </cell>
          <cell r="X27">
            <v>84.733800000000002</v>
          </cell>
          <cell r="Y27">
            <v>117.6532</v>
          </cell>
          <cell r="Z27">
            <v>118.59699999999999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656</v>
          </cell>
          <cell r="D28">
            <v>421</v>
          </cell>
          <cell r="E28">
            <v>604</v>
          </cell>
          <cell r="F28">
            <v>453</v>
          </cell>
          <cell r="G28">
            <v>0.22</v>
          </cell>
          <cell r="H28">
            <v>120</v>
          </cell>
          <cell r="I28">
            <v>628</v>
          </cell>
          <cell r="J28">
            <v>-24</v>
          </cell>
          <cell r="K28">
            <v>400</v>
          </cell>
          <cell r="L28">
            <v>0</v>
          </cell>
          <cell r="R28">
            <v>120.8</v>
          </cell>
          <cell r="S28">
            <v>200</v>
          </cell>
          <cell r="T28">
            <v>8.716887417218544</v>
          </cell>
          <cell r="U28">
            <v>3.75</v>
          </cell>
          <cell r="X28">
            <v>112.4</v>
          </cell>
          <cell r="Y28">
            <v>114</v>
          </cell>
          <cell r="Z28">
            <v>166</v>
          </cell>
          <cell r="AA28" t="str">
            <v>яб ак ян</v>
          </cell>
          <cell r="AB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29.309000000000001</v>
          </cell>
          <cell r="D29">
            <v>492.81799999999998</v>
          </cell>
          <cell r="E29">
            <v>323</v>
          </cell>
          <cell r="F29">
            <v>286</v>
          </cell>
          <cell r="G29">
            <v>1</v>
          </cell>
          <cell r="H29">
            <v>45</v>
          </cell>
          <cell r="I29">
            <v>92</v>
          </cell>
          <cell r="J29">
            <v>231</v>
          </cell>
          <cell r="K29">
            <v>250</v>
          </cell>
          <cell r="L29">
            <v>0</v>
          </cell>
          <cell r="R29">
            <v>64.599999999999994</v>
          </cell>
          <cell r="S29">
            <v>100</v>
          </cell>
          <cell r="T29">
            <v>9.8452012383900929</v>
          </cell>
          <cell r="U29">
            <v>4.4272445820433441</v>
          </cell>
          <cell r="X29">
            <v>42.2</v>
          </cell>
          <cell r="Y29">
            <v>69.400000000000006</v>
          </cell>
          <cell r="Z29">
            <v>85</v>
          </cell>
          <cell r="AA29" t="str">
            <v>костик</v>
          </cell>
          <cell r="AB29" t="e">
            <v>#N/A</v>
          </cell>
        </row>
        <row r="30">
          <cell r="A30" t="str">
            <v>5997 ОСОБАЯ Коровино вар п/о  ОСТАНКИНО</v>
          </cell>
          <cell r="B30" t="str">
            <v>кг</v>
          </cell>
          <cell r="C30">
            <v>19.459</v>
          </cell>
          <cell r="D30">
            <v>1.3440000000000001</v>
          </cell>
          <cell r="E30">
            <v>19.018000000000001</v>
          </cell>
          <cell r="F30">
            <v>0.441</v>
          </cell>
          <cell r="G30">
            <v>0</v>
          </cell>
          <cell r="H30">
            <v>60</v>
          </cell>
          <cell r="I30">
            <v>29.35</v>
          </cell>
          <cell r="J30">
            <v>-10.332000000000001</v>
          </cell>
          <cell r="K30">
            <v>0</v>
          </cell>
          <cell r="L30">
            <v>0</v>
          </cell>
          <cell r="R30">
            <v>3.8036000000000003</v>
          </cell>
          <cell r="T30">
            <v>0.1159427910400673</v>
          </cell>
          <cell r="U30">
            <v>0.1159427910400673</v>
          </cell>
          <cell r="X30">
            <v>12.499599999999999</v>
          </cell>
          <cell r="Y30">
            <v>8.9331999999999994</v>
          </cell>
          <cell r="Z30">
            <v>0</v>
          </cell>
          <cell r="AA30" t="str">
            <v>вывод</v>
          </cell>
          <cell r="AB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183.24199999999999</v>
          </cell>
          <cell r="D31">
            <v>497.93</v>
          </cell>
          <cell r="E31">
            <v>254.65700000000001</v>
          </cell>
          <cell r="F31">
            <v>333.28199999999998</v>
          </cell>
          <cell r="G31">
            <v>1</v>
          </cell>
          <cell r="H31">
            <v>45</v>
          </cell>
          <cell r="I31">
            <v>255.3</v>
          </cell>
          <cell r="J31">
            <v>-0.64300000000000068</v>
          </cell>
          <cell r="K31">
            <v>100</v>
          </cell>
          <cell r="L31">
            <v>50</v>
          </cell>
          <cell r="R31">
            <v>50.931400000000004</v>
          </cell>
          <cell r="T31">
            <v>9.4888811224509819</v>
          </cell>
          <cell r="U31">
            <v>6.5437431525542191</v>
          </cell>
          <cell r="X31">
            <v>60.948400000000007</v>
          </cell>
          <cell r="Y31">
            <v>52.599199999999996</v>
          </cell>
          <cell r="Z31">
            <v>55.96</v>
          </cell>
          <cell r="AA31" t="str">
            <v>зв50</v>
          </cell>
          <cell r="AB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421</v>
          </cell>
          <cell r="D32">
            <v>1615</v>
          </cell>
          <cell r="E32">
            <v>840</v>
          </cell>
          <cell r="F32">
            <v>1170</v>
          </cell>
          <cell r="G32">
            <v>0.4</v>
          </cell>
          <cell r="H32">
            <v>45</v>
          </cell>
          <cell r="I32">
            <v>1095</v>
          </cell>
          <cell r="J32">
            <v>-255</v>
          </cell>
          <cell r="K32">
            <v>480</v>
          </cell>
          <cell r="L32">
            <v>200</v>
          </cell>
          <cell r="R32">
            <v>168</v>
          </cell>
          <cell r="S32">
            <v>200</v>
          </cell>
          <cell r="T32">
            <v>12.202380952380953</v>
          </cell>
          <cell r="U32">
            <v>6.9642857142857144</v>
          </cell>
          <cell r="X32">
            <v>219</v>
          </cell>
          <cell r="Y32">
            <v>203.6</v>
          </cell>
          <cell r="Z32">
            <v>270</v>
          </cell>
          <cell r="AA32" t="str">
            <v>увел</v>
          </cell>
          <cell r="AB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1490.086</v>
          </cell>
          <cell r="D33">
            <v>2947.3009999999999</v>
          </cell>
          <cell r="E33">
            <v>1782</v>
          </cell>
          <cell r="F33">
            <v>2554</v>
          </cell>
          <cell r="G33">
            <v>1</v>
          </cell>
          <cell r="H33">
            <v>45</v>
          </cell>
          <cell r="I33">
            <v>1654.662</v>
          </cell>
          <cell r="J33">
            <v>127.33799999999997</v>
          </cell>
          <cell r="K33">
            <v>800</v>
          </cell>
          <cell r="L33">
            <v>150</v>
          </cell>
          <cell r="R33">
            <v>356.4</v>
          </cell>
          <cell r="T33">
            <v>9.8316498316498322</v>
          </cell>
          <cell r="U33">
            <v>7.1661054994388333</v>
          </cell>
          <cell r="X33">
            <v>350.6</v>
          </cell>
          <cell r="Y33">
            <v>424.8</v>
          </cell>
          <cell r="Z33">
            <v>466</v>
          </cell>
          <cell r="AA33">
            <v>0</v>
          </cell>
          <cell r="AB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498.62200000000001</v>
          </cell>
          <cell r="D34">
            <v>1346.559</v>
          </cell>
          <cell r="E34">
            <v>612.54600000000005</v>
          </cell>
          <cell r="F34">
            <v>830.03099999999995</v>
          </cell>
          <cell r="G34">
            <v>1</v>
          </cell>
          <cell r="H34">
            <v>45</v>
          </cell>
          <cell r="I34">
            <v>606</v>
          </cell>
          <cell r="J34">
            <v>6.5460000000000491</v>
          </cell>
          <cell r="K34">
            <v>260</v>
          </cell>
          <cell r="L34">
            <v>150</v>
          </cell>
          <cell r="R34">
            <v>122.50920000000001</v>
          </cell>
          <cell r="T34">
            <v>10.121941862325441</v>
          </cell>
          <cell r="U34">
            <v>6.7752544298713886</v>
          </cell>
          <cell r="X34">
            <v>135.98939999999999</v>
          </cell>
          <cell r="Y34">
            <v>153.191</v>
          </cell>
          <cell r="Z34">
            <v>233.49100000000001</v>
          </cell>
          <cell r="AA34" t="str">
            <v>костик</v>
          </cell>
          <cell r="AB34" t="e">
            <v>#N/A</v>
          </cell>
        </row>
        <row r="35">
          <cell r="A35" t="str">
            <v>6144 МОЛОЧНЫЕ ТРАДИЦ сос п/о в/у 1/360 (1+1) ОСТАНКИНО</v>
          </cell>
          <cell r="B35" t="str">
            <v>шт</v>
          </cell>
          <cell r="C35">
            <v>100</v>
          </cell>
          <cell r="D35">
            <v>6</v>
          </cell>
          <cell r="E35">
            <v>104</v>
          </cell>
          <cell r="F35">
            <v>-4</v>
          </cell>
          <cell r="G35">
            <v>0.36</v>
          </cell>
          <cell r="H35">
            <v>45</v>
          </cell>
          <cell r="I35">
            <v>168</v>
          </cell>
          <cell r="J35">
            <v>-64</v>
          </cell>
          <cell r="K35">
            <v>200</v>
          </cell>
          <cell r="L35">
            <v>0</v>
          </cell>
          <cell r="R35">
            <v>20.8</v>
          </cell>
          <cell r="T35">
            <v>9.4230769230769234</v>
          </cell>
          <cell r="U35">
            <v>-0.19230769230769229</v>
          </cell>
          <cell r="X35">
            <v>0</v>
          </cell>
          <cell r="Y35">
            <v>15</v>
          </cell>
          <cell r="Z35">
            <v>5</v>
          </cell>
          <cell r="AA35" t="str">
            <v>костик</v>
          </cell>
          <cell r="AB35" t="e">
            <v>#N/A</v>
          </cell>
        </row>
        <row r="36">
          <cell r="A36" t="str">
            <v>6158 ВРЕМЯ ОЛИВЬЕ Папа может вар п/о 0.4кг   ОСТАНКИНО</v>
          </cell>
          <cell r="B36" t="str">
            <v>шт</v>
          </cell>
          <cell r="D36">
            <v>106</v>
          </cell>
          <cell r="E36">
            <v>77</v>
          </cell>
          <cell r="F36">
            <v>27</v>
          </cell>
          <cell r="G36">
            <v>0.4</v>
          </cell>
          <cell r="H36">
            <v>60</v>
          </cell>
          <cell r="I36">
            <v>79</v>
          </cell>
          <cell r="J36">
            <v>-2</v>
          </cell>
          <cell r="K36">
            <v>0</v>
          </cell>
          <cell r="L36">
            <v>0</v>
          </cell>
          <cell r="R36">
            <v>15.4</v>
          </cell>
          <cell r="S36">
            <v>120</v>
          </cell>
          <cell r="T36">
            <v>9.545454545454545</v>
          </cell>
          <cell r="U36">
            <v>1.7532467532467533</v>
          </cell>
          <cell r="X36">
            <v>0</v>
          </cell>
          <cell r="Y36">
            <v>0</v>
          </cell>
          <cell r="Z36">
            <v>56</v>
          </cell>
          <cell r="AA36" t="e">
            <v>#N/A</v>
          </cell>
          <cell r="AB36" t="e">
            <v>#N/A</v>
          </cell>
        </row>
        <row r="37">
          <cell r="A37" t="str">
            <v>6212 СЕРВЕЛАТ ФИНСКИЙ СН в/к в/у  ОСТАНКИНО</v>
          </cell>
          <cell r="B37" t="str">
            <v>кг</v>
          </cell>
          <cell r="C37">
            <v>50.46</v>
          </cell>
          <cell r="D37">
            <v>0.69399999999999995</v>
          </cell>
          <cell r="E37">
            <v>18.913</v>
          </cell>
          <cell r="F37">
            <v>31.547000000000001</v>
          </cell>
          <cell r="G37">
            <v>1</v>
          </cell>
          <cell r="H37">
            <v>45</v>
          </cell>
          <cell r="I37">
            <v>19.600000000000001</v>
          </cell>
          <cell r="J37">
            <v>-0.68700000000000117</v>
          </cell>
          <cell r="K37">
            <v>20</v>
          </cell>
          <cell r="L37">
            <v>0</v>
          </cell>
          <cell r="R37">
            <v>3.7826</v>
          </cell>
          <cell r="T37">
            <v>13.627399143446306</v>
          </cell>
          <cell r="U37">
            <v>8.3400306667371655</v>
          </cell>
          <cell r="X37">
            <v>0</v>
          </cell>
          <cell r="Y37">
            <v>3.2252000000000001</v>
          </cell>
          <cell r="Z37">
            <v>2.0870000000000002</v>
          </cell>
          <cell r="AA37" t="e">
            <v>#N/A</v>
          </cell>
          <cell r="AB37" t="e">
            <v>#N/A</v>
          </cell>
        </row>
        <row r="38">
          <cell r="A38" t="str">
            <v>6213 СЕРВЕЛАТ ФИНСКИЙ СН в/к в/у 0.35кг 8шт.  ОСТАНКИНО</v>
          </cell>
          <cell r="B38" t="str">
            <v>шт</v>
          </cell>
          <cell r="C38">
            <v>26</v>
          </cell>
          <cell r="D38">
            <v>863</v>
          </cell>
          <cell r="E38">
            <v>663</v>
          </cell>
          <cell r="F38">
            <v>211</v>
          </cell>
          <cell r="G38">
            <v>0.35</v>
          </cell>
          <cell r="H38">
            <v>45</v>
          </cell>
          <cell r="I38">
            <v>686</v>
          </cell>
          <cell r="J38">
            <v>-23</v>
          </cell>
          <cell r="K38">
            <v>120</v>
          </cell>
          <cell r="L38">
            <v>0</v>
          </cell>
          <cell r="R38">
            <v>132.6</v>
          </cell>
          <cell r="S38">
            <v>240</v>
          </cell>
          <cell r="T38">
            <v>4.3061840120663648</v>
          </cell>
          <cell r="U38">
            <v>1.5912518853695325</v>
          </cell>
          <cell r="X38">
            <v>10.199999999999999</v>
          </cell>
          <cell r="Y38">
            <v>127.2</v>
          </cell>
          <cell r="Z38">
            <v>73</v>
          </cell>
          <cell r="AA38" t="str">
            <v>магаз</v>
          </cell>
          <cell r="AB38" t="e">
            <v>#N/A</v>
          </cell>
        </row>
        <row r="39">
          <cell r="A39" t="str">
            <v>6215 СЕРВЕЛАТ ОРЕХОВЫЙ СН в/к в/у 0.35кг 8шт  ОСТАНКИНО</v>
          </cell>
          <cell r="B39" t="str">
            <v>шт</v>
          </cell>
          <cell r="C39">
            <v>92</v>
          </cell>
          <cell r="D39">
            <v>1042</v>
          </cell>
          <cell r="E39">
            <v>657</v>
          </cell>
          <cell r="F39">
            <v>475</v>
          </cell>
          <cell r="G39">
            <v>0.35</v>
          </cell>
          <cell r="H39">
            <v>45</v>
          </cell>
          <cell r="I39">
            <v>659</v>
          </cell>
          <cell r="J39">
            <v>-2</v>
          </cell>
          <cell r="K39">
            <v>80</v>
          </cell>
          <cell r="L39">
            <v>0</v>
          </cell>
          <cell r="R39">
            <v>131.4</v>
          </cell>
          <cell r="T39">
            <v>4.2237442922374431</v>
          </cell>
          <cell r="U39">
            <v>3.6149162861491626</v>
          </cell>
          <cell r="X39">
            <v>12.4</v>
          </cell>
          <cell r="Y39">
            <v>143</v>
          </cell>
          <cell r="Z39">
            <v>59</v>
          </cell>
          <cell r="AA39" t="str">
            <v>магаз</v>
          </cell>
          <cell r="AB39" t="e">
            <v>#N/A</v>
          </cell>
        </row>
        <row r="40">
          <cell r="A40" t="str">
            <v>6217 ШПИКАЧКИ ДОМАШНИЕ СН п/о мгс 0.4кг 8шт.  ОСТАНКИНО</v>
          </cell>
          <cell r="B40" t="str">
            <v>шт</v>
          </cell>
          <cell r="C40">
            <v>34</v>
          </cell>
          <cell r="D40">
            <v>298</v>
          </cell>
          <cell r="E40">
            <v>195</v>
          </cell>
          <cell r="F40">
            <v>123</v>
          </cell>
          <cell r="G40">
            <v>0.4</v>
          </cell>
          <cell r="H40">
            <v>45</v>
          </cell>
          <cell r="I40">
            <v>239</v>
          </cell>
          <cell r="J40">
            <v>-44</v>
          </cell>
          <cell r="K40">
            <v>160</v>
          </cell>
          <cell r="L40">
            <v>40</v>
          </cell>
          <cell r="R40">
            <v>39</v>
          </cell>
          <cell r="S40">
            <v>80</v>
          </cell>
          <cell r="T40">
            <v>10.333333333333334</v>
          </cell>
          <cell r="U40">
            <v>3.1538461538461537</v>
          </cell>
          <cell r="X40">
            <v>24.6</v>
          </cell>
          <cell r="Y40">
            <v>52.8</v>
          </cell>
          <cell r="Z40">
            <v>47</v>
          </cell>
          <cell r="AA40" t="str">
            <v>магаз</v>
          </cell>
          <cell r="AB40" t="e">
            <v>#N/A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387</v>
          </cell>
          <cell r="D41">
            <v>1058</v>
          </cell>
          <cell r="E41">
            <v>963</v>
          </cell>
          <cell r="F41">
            <v>444</v>
          </cell>
          <cell r="G41">
            <v>0.6</v>
          </cell>
          <cell r="H41">
            <v>45</v>
          </cell>
          <cell r="I41">
            <v>239</v>
          </cell>
          <cell r="J41">
            <v>724</v>
          </cell>
          <cell r="K41">
            <v>1000</v>
          </cell>
          <cell r="L41">
            <v>200</v>
          </cell>
          <cell r="R41">
            <v>192.6</v>
          </cell>
          <cell r="S41">
            <v>200</v>
          </cell>
          <cell r="T41">
            <v>9.5742471443406032</v>
          </cell>
          <cell r="U41">
            <v>2.3052959501557635</v>
          </cell>
          <cell r="X41">
            <v>104.8</v>
          </cell>
          <cell r="Y41">
            <v>218.4</v>
          </cell>
          <cell r="Z41">
            <v>204</v>
          </cell>
          <cell r="AA41" t="str">
            <v>костик</v>
          </cell>
          <cell r="AB41" t="e">
            <v>#N/A</v>
          </cell>
        </row>
        <row r="42">
          <cell r="A42" t="str">
            <v>6241 ХОТ-ДОГ Папа может сос п/о мгс 0.38кг  ОСТАНКИНО</v>
          </cell>
          <cell r="B42" t="str">
            <v>шт</v>
          </cell>
          <cell r="C42">
            <v>7</v>
          </cell>
          <cell r="D42">
            <v>213</v>
          </cell>
          <cell r="E42">
            <v>138</v>
          </cell>
          <cell r="F42">
            <v>69</v>
          </cell>
          <cell r="G42">
            <v>0.38</v>
          </cell>
          <cell r="H42">
            <v>45</v>
          </cell>
          <cell r="I42">
            <v>146</v>
          </cell>
          <cell r="J42">
            <v>-8</v>
          </cell>
          <cell r="K42">
            <v>80</v>
          </cell>
          <cell r="L42">
            <v>40</v>
          </cell>
          <cell r="R42">
            <v>27.6</v>
          </cell>
          <cell r="T42">
            <v>6.8478260869565215</v>
          </cell>
          <cell r="U42">
            <v>2.5</v>
          </cell>
          <cell r="X42">
            <v>24.2</v>
          </cell>
          <cell r="Y42">
            <v>25.6</v>
          </cell>
          <cell r="Z42">
            <v>21</v>
          </cell>
          <cell r="AA42">
            <v>0</v>
          </cell>
          <cell r="AB42" t="e">
            <v>#N/A</v>
          </cell>
        </row>
        <row r="43">
          <cell r="A43" t="str">
            <v>6247 ДОМАШНЯЯ Папа может вар п/о 0,4кг 8шт.  ОСТАНКИНО</v>
          </cell>
          <cell r="B43" t="str">
            <v>шт</v>
          </cell>
          <cell r="C43">
            <v>228</v>
          </cell>
          <cell r="D43">
            <v>77</v>
          </cell>
          <cell r="E43">
            <v>185</v>
          </cell>
          <cell r="F43">
            <v>58</v>
          </cell>
          <cell r="G43">
            <v>0.4</v>
          </cell>
          <cell r="H43">
            <v>60</v>
          </cell>
          <cell r="I43">
            <v>189</v>
          </cell>
          <cell r="J43">
            <v>-4</v>
          </cell>
          <cell r="K43">
            <v>120</v>
          </cell>
          <cell r="L43">
            <v>40</v>
          </cell>
          <cell r="R43">
            <v>37</v>
          </cell>
          <cell r="S43">
            <v>80</v>
          </cell>
          <cell r="T43">
            <v>8.0540540540540544</v>
          </cell>
          <cell r="U43">
            <v>1.5675675675675675</v>
          </cell>
          <cell r="X43">
            <v>31.8</v>
          </cell>
          <cell r="Y43">
            <v>31.4</v>
          </cell>
          <cell r="Z43">
            <v>71</v>
          </cell>
          <cell r="AA43" t="str">
            <v>костик</v>
          </cell>
          <cell r="AB43" t="e">
            <v>#N/A</v>
          </cell>
        </row>
        <row r="44">
          <cell r="A44" t="str">
            <v>6259 К ЧАЮ Советское наследие вар н/о мгс  ОСТАНКИНО</v>
          </cell>
          <cell r="B44" t="str">
            <v>кг</v>
          </cell>
          <cell r="D44">
            <v>60.970999999999997</v>
          </cell>
          <cell r="E44">
            <v>11</v>
          </cell>
          <cell r="F44">
            <v>49.970999999999997</v>
          </cell>
          <cell r="G44">
            <v>1</v>
          </cell>
          <cell r="H44">
            <v>30</v>
          </cell>
          <cell r="I44">
            <v>10.326000000000001</v>
          </cell>
          <cell r="J44">
            <v>0.67399999999999949</v>
          </cell>
          <cell r="K44">
            <v>0</v>
          </cell>
          <cell r="L44">
            <v>0</v>
          </cell>
          <cell r="R44">
            <v>2.2000000000000002</v>
          </cell>
          <cell r="T44">
            <v>22.714090909090906</v>
          </cell>
          <cell r="U44">
            <v>22.714090909090906</v>
          </cell>
          <cell r="X44">
            <v>0</v>
          </cell>
          <cell r="Y44">
            <v>0.21779999999999999</v>
          </cell>
          <cell r="Z44">
            <v>4.835</v>
          </cell>
          <cell r="AA44" t="e">
            <v>#N/A</v>
          </cell>
          <cell r="AB44" t="e">
            <v>#N/A</v>
          </cell>
        </row>
        <row r="45">
          <cell r="A45" t="str">
            <v>6268 ГОВЯЖЬЯ Папа может вар п/о 0,4кг 8 шт.  ОСТАНКИНО</v>
          </cell>
          <cell r="B45" t="str">
            <v>шт</v>
          </cell>
          <cell r="C45">
            <v>514</v>
          </cell>
          <cell r="D45">
            <v>339</v>
          </cell>
          <cell r="E45">
            <v>445</v>
          </cell>
          <cell r="F45">
            <v>276</v>
          </cell>
          <cell r="G45">
            <v>0.4</v>
          </cell>
          <cell r="H45">
            <v>60</v>
          </cell>
          <cell r="I45">
            <v>458</v>
          </cell>
          <cell r="J45">
            <v>-13</v>
          </cell>
          <cell r="K45">
            <v>480</v>
          </cell>
          <cell r="L45">
            <v>80</v>
          </cell>
          <cell r="R45">
            <v>89</v>
          </cell>
          <cell r="T45">
            <v>9.3932584269662929</v>
          </cell>
          <cell r="U45">
            <v>3.101123595505618</v>
          </cell>
          <cell r="X45">
            <v>79.400000000000006</v>
          </cell>
          <cell r="Y45">
            <v>100.6</v>
          </cell>
          <cell r="Z45">
            <v>87</v>
          </cell>
          <cell r="AA45" t="str">
            <v>костик</v>
          </cell>
          <cell r="AB45" t="e">
            <v>#N/A</v>
          </cell>
        </row>
        <row r="46">
          <cell r="A46" t="str">
            <v>6279 КОРЕЙКА ПО-ОСТ.к/в в/с с/н в/у 1/150_45с  ОСТАНКИНО</v>
          </cell>
          <cell r="B46" t="str">
            <v>шт</v>
          </cell>
          <cell r="C46">
            <v>100</v>
          </cell>
          <cell r="D46">
            <v>57</v>
          </cell>
          <cell r="E46">
            <v>89</v>
          </cell>
          <cell r="F46">
            <v>67</v>
          </cell>
          <cell r="G46">
            <v>0</v>
          </cell>
          <cell r="H46">
            <v>30</v>
          </cell>
          <cell r="I46">
            <v>90</v>
          </cell>
          <cell r="J46">
            <v>-1</v>
          </cell>
          <cell r="K46">
            <v>0</v>
          </cell>
          <cell r="L46">
            <v>0</v>
          </cell>
          <cell r="R46">
            <v>17.8</v>
          </cell>
          <cell r="T46">
            <v>3.7640449438202244</v>
          </cell>
          <cell r="U46">
            <v>3.7640449438202244</v>
          </cell>
          <cell r="X46">
            <v>15.4</v>
          </cell>
          <cell r="Y46">
            <v>15</v>
          </cell>
          <cell r="Z46">
            <v>37</v>
          </cell>
          <cell r="AA46" t="str">
            <v>вывод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489</v>
          </cell>
          <cell r="D47">
            <v>229</v>
          </cell>
          <cell r="E47">
            <v>450</v>
          </cell>
          <cell r="F47">
            <v>249</v>
          </cell>
          <cell r="G47">
            <v>0.3</v>
          </cell>
          <cell r="H47">
            <v>45</v>
          </cell>
          <cell r="I47">
            <v>468</v>
          </cell>
          <cell r="J47">
            <v>-18</v>
          </cell>
          <cell r="K47">
            <v>240</v>
          </cell>
          <cell r="L47">
            <v>240</v>
          </cell>
          <cell r="R47">
            <v>90</v>
          </cell>
          <cell r="T47">
            <v>8.1</v>
          </cell>
          <cell r="U47">
            <v>2.7666666666666666</v>
          </cell>
          <cell r="X47">
            <v>73.400000000000006</v>
          </cell>
          <cell r="Y47">
            <v>89.6</v>
          </cell>
          <cell r="Z47">
            <v>148</v>
          </cell>
          <cell r="AA47" t="str">
            <v>яб ак ян</v>
          </cell>
          <cell r="AB47" t="e">
            <v>#N/A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2214</v>
          </cell>
          <cell r="D48">
            <v>1842</v>
          </cell>
          <cell r="E48">
            <v>2289</v>
          </cell>
          <cell r="F48">
            <v>1734</v>
          </cell>
          <cell r="G48">
            <v>0.27</v>
          </cell>
          <cell r="H48">
            <v>45</v>
          </cell>
          <cell r="I48">
            <v>2307</v>
          </cell>
          <cell r="J48">
            <v>-18</v>
          </cell>
          <cell r="K48">
            <v>900</v>
          </cell>
          <cell r="L48">
            <v>600</v>
          </cell>
          <cell r="R48">
            <v>457.8</v>
          </cell>
          <cell r="S48">
            <v>300</v>
          </cell>
          <cell r="T48">
            <v>7.7195281782437748</v>
          </cell>
          <cell r="U48">
            <v>3.787680209698558</v>
          </cell>
          <cell r="X48">
            <v>449.4</v>
          </cell>
          <cell r="Y48">
            <v>436</v>
          </cell>
          <cell r="Z48">
            <v>688</v>
          </cell>
          <cell r="AA48">
            <v>0</v>
          </cell>
          <cell r="AB48" t="e">
            <v>#N/A</v>
          </cell>
        </row>
        <row r="49">
          <cell r="A49" t="str">
            <v>6301 БАЛЫКОВАЯ СН в/к в/у  ОСТАНКИНО</v>
          </cell>
          <cell r="B49" t="str">
            <v>кг</v>
          </cell>
          <cell r="D49">
            <v>101.568</v>
          </cell>
          <cell r="E49">
            <v>35.011000000000003</v>
          </cell>
          <cell r="F49">
            <v>65.866</v>
          </cell>
          <cell r="G49">
            <v>1</v>
          </cell>
          <cell r="H49">
            <v>45</v>
          </cell>
          <cell r="I49">
            <v>31.8</v>
          </cell>
          <cell r="J49">
            <v>3.2110000000000021</v>
          </cell>
          <cell r="K49">
            <v>0</v>
          </cell>
          <cell r="L49">
            <v>0</v>
          </cell>
          <cell r="R49">
            <v>7.0022000000000002</v>
          </cell>
          <cell r="T49">
            <v>9.4064722515780748</v>
          </cell>
          <cell r="U49">
            <v>9.4064722515780748</v>
          </cell>
          <cell r="X49">
            <v>0</v>
          </cell>
          <cell r="Y49">
            <v>3.6380000000000003</v>
          </cell>
          <cell r="Z49">
            <v>0.69799999999999995</v>
          </cell>
          <cell r="AA49" t="e">
            <v>#N/A</v>
          </cell>
          <cell r="AB49" t="e">
            <v>#N/A</v>
          </cell>
        </row>
        <row r="50">
          <cell r="A50" t="str">
            <v>6302 БАЛЫКОВАЯ СН в/к в/у 0.35кг 8шт.  ОСТАНКИНО</v>
          </cell>
          <cell r="B50" t="str">
            <v>шт</v>
          </cell>
          <cell r="C50">
            <v>84</v>
          </cell>
          <cell r="D50">
            <v>154</v>
          </cell>
          <cell r="E50">
            <v>154</v>
          </cell>
          <cell r="F50">
            <v>40</v>
          </cell>
          <cell r="G50">
            <v>0.35</v>
          </cell>
          <cell r="H50">
            <v>45</v>
          </cell>
          <cell r="I50">
            <v>188</v>
          </cell>
          <cell r="J50">
            <v>-34</v>
          </cell>
          <cell r="K50">
            <v>80</v>
          </cell>
          <cell r="L50">
            <v>40</v>
          </cell>
          <cell r="R50">
            <v>30.8</v>
          </cell>
          <cell r="S50">
            <v>80</v>
          </cell>
          <cell r="T50">
            <v>7.7922077922077921</v>
          </cell>
          <cell r="U50">
            <v>1.2987012987012987</v>
          </cell>
          <cell r="X50">
            <v>3.4</v>
          </cell>
          <cell r="Y50">
            <v>19.2</v>
          </cell>
          <cell r="Z50">
            <v>42</v>
          </cell>
          <cell r="AA50" t="e">
            <v>#N/A</v>
          </cell>
          <cell r="AB50" t="e">
            <v>#N/A</v>
          </cell>
        </row>
        <row r="51">
          <cell r="A51" t="str">
            <v>6303 МЯСНЫЕ Папа может сос п/о мгс 1.5*3  ОСТАНКИНО</v>
          </cell>
          <cell r="B51" t="str">
            <v>кг</v>
          </cell>
          <cell r="C51">
            <v>98.218999999999994</v>
          </cell>
          <cell r="D51">
            <v>730.53599999999994</v>
          </cell>
          <cell r="E51">
            <v>280.58</v>
          </cell>
          <cell r="F51">
            <v>443.351</v>
          </cell>
          <cell r="G51">
            <v>1</v>
          </cell>
          <cell r="H51">
            <v>45</v>
          </cell>
          <cell r="I51">
            <v>256.7</v>
          </cell>
          <cell r="J51">
            <v>23.879999999999995</v>
          </cell>
          <cell r="K51">
            <v>50</v>
          </cell>
          <cell r="L51">
            <v>80</v>
          </cell>
          <cell r="R51">
            <v>56.116</v>
          </cell>
          <cell r="T51">
            <v>10.217246418133866</v>
          </cell>
          <cell r="U51">
            <v>7.9006165799415493</v>
          </cell>
          <cell r="X51">
            <v>65.075400000000002</v>
          </cell>
          <cell r="Y51">
            <v>64.322599999999994</v>
          </cell>
          <cell r="Z51">
            <v>53.503</v>
          </cell>
          <cell r="AA51" t="e">
            <v>#N/A</v>
          </cell>
          <cell r="AB51" t="e">
            <v>#N/A</v>
          </cell>
        </row>
        <row r="52">
          <cell r="A52" t="str">
            <v>6325 ДОКТОРСКАЯ ПРЕМИУМ вар п/о 0.4кг 8шт.  ОСТАНКИНО</v>
          </cell>
          <cell r="B52" t="str">
            <v>шт</v>
          </cell>
          <cell r="C52">
            <v>692</v>
          </cell>
          <cell r="D52">
            <v>600</v>
          </cell>
          <cell r="E52">
            <v>639</v>
          </cell>
          <cell r="F52">
            <v>446</v>
          </cell>
          <cell r="G52">
            <v>0.4</v>
          </cell>
          <cell r="H52">
            <v>60</v>
          </cell>
          <cell r="I52">
            <v>655</v>
          </cell>
          <cell r="J52">
            <v>-16</v>
          </cell>
          <cell r="K52">
            <v>400</v>
          </cell>
          <cell r="L52">
            <v>200</v>
          </cell>
          <cell r="R52">
            <v>127.8</v>
          </cell>
          <cell r="T52">
            <v>8.1846635367762133</v>
          </cell>
          <cell r="U52">
            <v>3.4898278560250393</v>
          </cell>
          <cell r="X52">
            <v>110.2</v>
          </cell>
          <cell r="Y52">
            <v>125</v>
          </cell>
          <cell r="Z52">
            <v>118</v>
          </cell>
          <cell r="AA52">
            <v>0</v>
          </cell>
          <cell r="AB52" t="e">
            <v>#N/A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6925</v>
          </cell>
          <cell r="D53">
            <v>4953</v>
          </cell>
          <cell r="E53">
            <v>6004</v>
          </cell>
          <cell r="F53">
            <v>5753</v>
          </cell>
          <cell r="G53">
            <v>0.4</v>
          </cell>
          <cell r="H53">
            <v>60</v>
          </cell>
          <cell r="I53">
            <v>6103</v>
          </cell>
          <cell r="J53">
            <v>-99</v>
          </cell>
          <cell r="K53">
            <v>3000</v>
          </cell>
          <cell r="L53">
            <v>0</v>
          </cell>
          <cell r="R53">
            <v>1200.8</v>
          </cell>
          <cell r="S53">
            <v>400</v>
          </cell>
          <cell r="T53">
            <v>7.6224183877415062</v>
          </cell>
          <cell r="U53">
            <v>4.7909726848767491</v>
          </cell>
          <cell r="X53">
            <v>1046.8</v>
          </cell>
          <cell r="Y53">
            <v>1257.2</v>
          </cell>
          <cell r="Z53">
            <v>1711</v>
          </cell>
          <cell r="AA53" t="str">
            <v>м400</v>
          </cell>
          <cell r="AB53">
            <v>0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3020</v>
          </cell>
          <cell r="D54">
            <v>985</v>
          </cell>
          <cell r="E54">
            <v>1983</v>
          </cell>
          <cell r="F54">
            <v>1869</v>
          </cell>
          <cell r="G54">
            <v>0.4</v>
          </cell>
          <cell r="H54">
            <v>60</v>
          </cell>
          <cell r="I54">
            <v>2132</v>
          </cell>
          <cell r="J54">
            <v>-149</v>
          </cell>
          <cell r="K54">
            <v>800</v>
          </cell>
          <cell r="L54">
            <v>200</v>
          </cell>
          <cell r="R54">
            <v>396.6</v>
          </cell>
          <cell r="T54">
            <v>7.2339889056984363</v>
          </cell>
          <cell r="U54">
            <v>4.712556732223903</v>
          </cell>
          <cell r="X54">
            <v>385.6</v>
          </cell>
          <cell r="Y54">
            <v>430.4</v>
          </cell>
          <cell r="Z54">
            <v>631</v>
          </cell>
          <cell r="AA54">
            <v>0</v>
          </cell>
          <cell r="AB54" t="e">
            <v>#N/A</v>
          </cell>
        </row>
        <row r="55">
          <cell r="A55" t="str">
            <v>6392 ФИЛЕЙНАЯ Папа может вар п/о 0.4кг. ОСТАНКИНО</v>
          </cell>
          <cell r="B55" t="str">
            <v>шт</v>
          </cell>
          <cell r="C55">
            <v>4022</v>
          </cell>
          <cell r="D55">
            <v>4509</v>
          </cell>
          <cell r="E55">
            <v>4290</v>
          </cell>
          <cell r="F55">
            <v>4155</v>
          </cell>
          <cell r="G55">
            <v>0.4</v>
          </cell>
          <cell r="H55">
            <v>60</v>
          </cell>
          <cell r="I55">
            <v>4373</v>
          </cell>
          <cell r="J55">
            <v>-83</v>
          </cell>
          <cell r="K55">
            <v>1000</v>
          </cell>
          <cell r="L55">
            <v>200</v>
          </cell>
          <cell r="R55">
            <v>858</v>
          </cell>
          <cell r="S55">
            <v>1000</v>
          </cell>
          <cell r="T55">
            <v>7.4067599067599064</v>
          </cell>
          <cell r="U55">
            <v>4.8426573426573425</v>
          </cell>
          <cell r="X55">
            <v>751</v>
          </cell>
          <cell r="Y55">
            <v>820</v>
          </cell>
          <cell r="Z55">
            <v>1417</v>
          </cell>
          <cell r="AA55" t="str">
            <v>м400</v>
          </cell>
          <cell r="AB55" t="e">
            <v>#N/A</v>
          </cell>
        </row>
        <row r="56">
          <cell r="A56" t="str">
            <v>6427 КЛАССИЧЕСКАЯ ПМ вар п/о 0.35кг 8шт. ОСТАНКИНО</v>
          </cell>
          <cell r="B56" t="str">
            <v>шт</v>
          </cell>
          <cell r="C56">
            <v>1003</v>
          </cell>
          <cell r="D56">
            <v>638</v>
          </cell>
          <cell r="E56">
            <v>1219</v>
          </cell>
          <cell r="F56">
            <v>403</v>
          </cell>
          <cell r="G56">
            <v>0.35</v>
          </cell>
          <cell r="H56">
            <v>60</v>
          </cell>
          <cell r="I56">
            <v>1238</v>
          </cell>
          <cell r="J56">
            <v>-19</v>
          </cell>
          <cell r="K56">
            <v>800</v>
          </cell>
          <cell r="L56">
            <v>240</v>
          </cell>
          <cell r="R56">
            <v>243.8</v>
          </cell>
          <cell r="S56">
            <v>280</v>
          </cell>
          <cell r="T56">
            <v>7.0672682526661195</v>
          </cell>
          <cell r="U56">
            <v>1.6529942575881869</v>
          </cell>
          <cell r="X56">
            <v>178.6</v>
          </cell>
          <cell r="Y56">
            <v>214</v>
          </cell>
          <cell r="Z56">
            <v>351</v>
          </cell>
          <cell r="AA56" t="str">
            <v>костик</v>
          </cell>
          <cell r="AB56" t="e">
            <v>#N/A</v>
          </cell>
        </row>
        <row r="57">
          <cell r="A57" t="str">
            <v>6438 БОГАТЫРСКИЕ Папа Может сос п/о в/у 0,3кг  ОСТАНКИНО</v>
          </cell>
          <cell r="B57" t="str">
            <v>шт</v>
          </cell>
          <cell r="C57">
            <v>267</v>
          </cell>
          <cell r="D57">
            <v>561</v>
          </cell>
          <cell r="E57">
            <v>488</v>
          </cell>
          <cell r="F57">
            <v>296</v>
          </cell>
          <cell r="G57">
            <v>0.3</v>
          </cell>
          <cell r="H57">
            <v>45</v>
          </cell>
          <cell r="I57">
            <v>527</v>
          </cell>
          <cell r="J57">
            <v>-39</v>
          </cell>
          <cell r="K57">
            <v>240</v>
          </cell>
          <cell r="L57">
            <v>120</v>
          </cell>
          <cell r="R57">
            <v>97.6</v>
          </cell>
          <cell r="S57">
            <v>80</v>
          </cell>
          <cell r="T57">
            <v>7.5409836065573774</v>
          </cell>
          <cell r="U57">
            <v>3.0327868852459017</v>
          </cell>
          <cell r="X57">
            <v>125.4</v>
          </cell>
          <cell r="Y57">
            <v>95</v>
          </cell>
          <cell r="Z57">
            <v>129</v>
          </cell>
          <cell r="AA57" t="str">
            <v>м160</v>
          </cell>
          <cell r="AB57" t="e">
            <v>#N/A</v>
          </cell>
        </row>
        <row r="58">
          <cell r="A58" t="str">
            <v>6448 СВИНИНА МАДЕРА с/к с/н в/у 1/100 10шт.   ОСТАНКИНО</v>
          </cell>
          <cell r="B58" t="str">
            <v>шт</v>
          </cell>
          <cell r="C58">
            <v>104</v>
          </cell>
          <cell r="D58">
            <v>255</v>
          </cell>
          <cell r="E58">
            <v>241</v>
          </cell>
          <cell r="F58">
            <v>113</v>
          </cell>
          <cell r="G58">
            <v>0.1</v>
          </cell>
          <cell r="H58">
            <v>30</v>
          </cell>
          <cell r="I58">
            <v>246</v>
          </cell>
          <cell r="J58">
            <v>-5</v>
          </cell>
          <cell r="K58">
            <v>150</v>
          </cell>
          <cell r="L58">
            <v>50</v>
          </cell>
          <cell r="R58">
            <v>48.2</v>
          </cell>
          <cell r="S58">
            <v>50</v>
          </cell>
          <cell r="T58">
            <v>7.5311203319502074</v>
          </cell>
          <cell r="U58">
            <v>2.3443983402489623</v>
          </cell>
          <cell r="X58">
            <v>43.6</v>
          </cell>
          <cell r="Y58">
            <v>44.4</v>
          </cell>
          <cell r="Z58">
            <v>64</v>
          </cell>
          <cell r="AA58" t="e">
            <v>#N/A</v>
          </cell>
          <cell r="AB58" t="e">
            <v>#N/A</v>
          </cell>
        </row>
        <row r="59">
          <cell r="A59" t="str">
            <v>6450 БЕКОН с/к с/н в/у 1/100 10шт.  ОСТАНКИНО</v>
          </cell>
          <cell r="B59" t="str">
            <v>шт</v>
          </cell>
          <cell r="C59">
            <v>347</v>
          </cell>
          <cell r="D59">
            <v>215</v>
          </cell>
          <cell r="E59">
            <v>464</v>
          </cell>
          <cell r="F59">
            <v>83</v>
          </cell>
          <cell r="G59">
            <v>0.1</v>
          </cell>
          <cell r="H59">
            <v>30</v>
          </cell>
          <cell r="I59">
            <v>479</v>
          </cell>
          <cell r="J59">
            <v>-15</v>
          </cell>
          <cell r="K59">
            <v>300</v>
          </cell>
          <cell r="L59">
            <v>150</v>
          </cell>
          <cell r="R59">
            <v>92.8</v>
          </cell>
          <cell r="S59">
            <v>150</v>
          </cell>
          <cell r="T59">
            <v>7.3599137931034484</v>
          </cell>
          <cell r="U59">
            <v>0.89439655172413801</v>
          </cell>
          <cell r="X59">
            <v>74.2</v>
          </cell>
          <cell r="Y59">
            <v>91</v>
          </cell>
          <cell r="Z59">
            <v>110</v>
          </cell>
          <cell r="AA59" t="str">
            <v>костик</v>
          </cell>
          <cell r="AB59" t="e">
            <v>#N/A</v>
          </cell>
        </row>
        <row r="60">
          <cell r="A60" t="str">
            <v>6453 ЭКСТРА Папа может с/к с/н в/у 1/100 14шт.   ОСТАНКИНО</v>
          </cell>
          <cell r="B60" t="str">
            <v>шт</v>
          </cell>
          <cell r="C60">
            <v>884</v>
          </cell>
          <cell r="D60">
            <v>1052</v>
          </cell>
          <cell r="E60">
            <v>1068</v>
          </cell>
          <cell r="F60">
            <v>821</v>
          </cell>
          <cell r="G60">
            <v>0.1</v>
          </cell>
          <cell r="H60">
            <v>60</v>
          </cell>
          <cell r="I60">
            <v>1103</v>
          </cell>
          <cell r="J60">
            <v>-35</v>
          </cell>
          <cell r="K60">
            <v>420</v>
          </cell>
          <cell r="L60">
            <v>280</v>
          </cell>
          <cell r="R60">
            <v>213.6</v>
          </cell>
          <cell r="S60">
            <v>140</v>
          </cell>
          <cell r="T60">
            <v>7.7762172284644198</v>
          </cell>
          <cell r="U60">
            <v>3.8436329588014981</v>
          </cell>
          <cell r="X60">
            <v>221.8</v>
          </cell>
          <cell r="Y60">
            <v>218.8</v>
          </cell>
          <cell r="Z60">
            <v>330</v>
          </cell>
          <cell r="AA60" t="str">
            <v>костик</v>
          </cell>
          <cell r="AB60" t="e">
            <v>#N/A</v>
          </cell>
        </row>
        <row r="61">
          <cell r="A61" t="str">
            <v>6454 АРОМАТНАЯ с/к с/н в/у 1/100 14шт.  ОСТАНКИНО</v>
          </cell>
          <cell r="B61" t="str">
            <v>шт</v>
          </cell>
          <cell r="C61">
            <v>663</v>
          </cell>
          <cell r="D61">
            <v>863</v>
          </cell>
          <cell r="E61">
            <v>804</v>
          </cell>
          <cell r="F61">
            <v>700</v>
          </cell>
          <cell r="G61">
            <v>0.1</v>
          </cell>
          <cell r="H61">
            <v>60</v>
          </cell>
          <cell r="I61">
            <v>826</v>
          </cell>
          <cell r="J61">
            <v>-22</v>
          </cell>
          <cell r="K61">
            <v>280</v>
          </cell>
          <cell r="L61">
            <v>280</v>
          </cell>
          <cell r="R61">
            <v>160.80000000000001</v>
          </cell>
          <cell r="T61">
            <v>7.8358208955223878</v>
          </cell>
          <cell r="U61">
            <v>4.3532338308457712</v>
          </cell>
          <cell r="X61">
            <v>152</v>
          </cell>
          <cell r="Y61">
            <v>172</v>
          </cell>
          <cell r="Z61">
            <v>220</v>
          </cell>
          <cell r="AA61" t="str">
            <v>костик</v>
          </cell>
          <cell r="AB61" t="e">
            <v>#N/A</v>
          </cell>
        </row>
        <row r="62">
          <cell r="A62" t="str">
            <v>6475 С СЫРОМ Папа может сос ц/о мгс 0.4кг6шт  ОСТАНКИНО</v>
          </cell>
          <cell r="B62" t="str">
            <v>шт</v>
          </cell>
          <cell r="C62">
            <v>247</v>
          </cell>
          <cell r="D62">
            <v>243</v>
          </cell>
          <cell r="E62">
            <v>322</v>
          </cell>
          <cell r="F62">
            <v>166</v>
          </cell>
          <cell r="G62">
            <v>0.4</v>
          </cell>
          <cell r="H62">
            <v>30</v>
          </cell>
          <cell r="I62">
            <v>321</v>
          </cell>
          <cell r="J62">
            <v>1</v>
          </cell>
          <cell r="K62">
            <v>180</v>
          </cell>
          <cell r="L62">
            <v>90</v>
          </cell>
          <cell r="R62">
            <v>64.400000000000006</v>
          </cell>
          <cell r="S62">
            <v>30</v>
          </cell>
          <cell r="T62">
            <v>7.2360248447204967</v>
          </cell>
          <cell r="U62">
            <v>2.5776397515527947</v>
          </cell>
          <cell r="X62">
            <v>55</v>
          </cell>
          <cell r="Y62">
            <v>68.2</v>
          </cell>
          <cell r="Z62">
            <v>83</v>
          </cell>
          <cell r="AA62" t="str">
            <v>костик</v>
          </cell>
          <cell r="AB62" t="e">
            <v>#N/A</v>
          </cell>
        </row>
        <row r="63">
          <cell r="A63" t="str">
            <v>6527 ШПИКАЧКИ СОЧНЫЕ ПМ сар б/о мгс 1*3 45с ОСТАНКИНО</v>
          </cell>
          <cell r="B63" t="str">
            <v>кг</v>
          </cell>
          <cell r="C63">
            <v>442.35599999999999</v>
          </cell>
          <cell r="D63">
            <v>394.38099999999997</v>
          </cell>
          <cell r="E63">
            <v>490.524</v>
          </cell>
          <cell r="F63">
            <v>331.01</v>
          </cell>
          <cell r="G63">
            <v>1</v>
          </cell>
          <cell r="H63">
            <v>45</v>
          </cell>
          <cell r="I63">
            <v>501</v>
          </cell>
          <cell r="J63">
            <v>-10.475999999999999</v>
          </cell>
          <cell r="K63">
            <v>250</v>
          </cell>
          <cell r="L63">
            <v>100</v>
          </cell>
          <cell r="R63">
            <v>98.104799999999997</v>
          </cell>
          <cell r="S63">
            <v>50</v>
          </cell>
          <cell r="T63">
            <v>7.4513173667343491</v>
          </cell>
          <cell r="U63">
            <v>3.3740448989244154</v>
          </cell>
          <cell r="X63">
            <v>85.497399999999999</v>
          </cell>
          <cell r="Y63">
            <v>93.097999999999999</v>
          </cell>
          <cell r="Z63">
            <v>121</v>
          </cell>
          <cell r="AA63" t="e">
            <v>#N/A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373</v>
          </cell>
          <cell r="D64">
            <v>1200</v>
          </cell>
          <cell r="E64">
            <v>1002</v>
          </cell>
          <cell r="F64">
            <v>505</v>
          </cell>
          <cell r="G64">
            <v>0.28000000000000003</v>
          </cell>
          <cell r="H64">
            <v>45</v>
          </cell>
          <cell r="I64">
            <v>1048</v>
          </cell>
          <cell r="J64">
            <v>-46</v>
          </cell>
          <cell r="K64">
            <v>400</v>
          </cell>
          <cell r="L64">
            <v>240</v>
          </cell>
          <cell r="R64">
            <v>200.4</v>
          </cell>
          <cell r="S64">
            <v>240</v>
          </cell>
          <cell r="T64">
            <v>6.9111776447105786</v>
          </cell>
          <cell r="U64">
            <v>2.5199600798403194</v>
          </cell>
          <cell r="X64">
            <v>117.6</v>
          </cell>
          <cell r="Y64">
            <v>189</v>
          </cell>
          <cell r="Z64">
            <v>179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30.527000000000001</v>
          </cell>
          <cell r="D65">
            <v>124.411</v>
          </cell>
          <cell r="E65">
            <v>89.274000000000001</v>
          </cell>
          <cell r="F65">
            <v>62.451000000000001</v>
          </cell>
          <cell r="G65">
            <v>1</v>
          </cell>
          <cell r="H65">
            <v>45</v>
          </cell>
          <cell r="I65">
            <v>87</v>
          </cell>
          <cell r="J65">
            <v>2.2740000000000009</v>
          </cell>
          <cell r="K65">
            <v>60</v>
          </cell>
          <cell r="L65">
            <v>20</v>
          </cell>
          <cell r="R65">
            <v>17.854800000000001</v>
          </cell>
          <cell r="T65">
            <v>7.978302753321235</v>
          </cell>
          <cell r="U65">
            <v>3.4977149001949055</v>
          </cell>
          <cell r="X65">
            <v>12.806800000000001</v>
          </cell>
          <cell r="Y65">
            <v>22.247399999999999</v>
          </cell>
          <cell r="Z65">
            <v>11.657999999999999</v>
          </cell>
          <cell r="AA65" t="str">
            <v>магаз</v>
          </cell>
          <cell r="AB65" t="e">
            <v>#N/A</v>
          </cell>
        </row>
        <row r="66">
          <cell r="A66" t="str">
            <v>6565 СЕРВЕЛАТ С АРОМ.ТРАВАМИ в/к в/у 0,31кг  ОСТАНКИНО</v>
          </cell>
          <cell r="B66" t="str">
            <v>шт</v>
          </cell>
          <cell r="C66">
            <v>32</v>
          </cell>
          <cell r="D66">
            <v>6</v>
          </cell>
          <cell r="E66">
            <v>22</v>
          </cell>
          <cell r="F66">
            <v>11</v>
          </cell>
          <cell r="G66">
            <v>0</v>
          </cell>
          <cell r="H66">
            <v>45</v>
          </cell>
          <cell r="I66">
            <v>30</v>
          </cell>
          <cell r="J66">
            <v>-8</v>
          </cell>
          <cell r="K66">
            <v>0</v>
          </cell>
          <cell r="L66">
            <v>0</v>
          </cell>
          <cell r="R66">
            <v>4.4000000000000004</v>
          </cell>
          <cell r="T66">
            <v>2.5</v>
          </cell>
          <cell r="U66">
            <v>2.5</v>
          </cell>
          <cell r="X66">
            <v>9</v>
          </cell>
          <cell r="Y66">
            <v>6.6</v>
          </cell>
          <cell r="Z66">
            <v>0</v>
          </cell>
          <cell r="AA66" t="e">
            <v>#N/A</v>
          </cell>
          <cell r="AB66" t="e">
            <v>#N/A</v>
          </cell>
        </row>
        <row r="67">
          <cell r="A67" t="str">
            <v>6566 СЕРВЕЛАТ С БЕЛ.ГРИБАМИ в/к в/у 0,31кг  ОСТАНКИНО</v>
          </cell>
          <cell r="B67" t="str">
            <v>шт</v>
          </cell>
          <cell r="C67">
            <v>22</v>
          </cell>
          <cell r="E67">
            <v>19</v>
          </cell>
          <cell r="F67">
            <v>3</v>
          </cell>
          <cell r="G67">
            <v>0</v>
          </cell>
          <cell r="H67">
            <v>45</v>
          </cell>
          <cell r="I67">
            <v>25</v>
          </cell>
          <cell r="J67">
            <v>-6</v>
          </cell>
          <cell r="K67">
            <v>0</v>
          </cell>
          <cell r="L67">
            <v>0</v>
          </cell>
          <cell r="R67">
            <v>3.8</v>
          </cell>
          <cell r="T67">
            <v>0.78947368421052633</v>
          </cell>
          <cell r="U67">
            <v>0.78947368421052633</v>
          </cell>
          <cell r="X67">
            <v>13.4</v>
          </cell>
          <cell r="Y67">
            <v>6.6</v>
          </cell>
          <cell r="Z67">
            <v>0</v>
          </cell>
          <cell r="AA67" t="e">
            <v>#N/A</v>
          </cell>
          <cell r="AB67" t="e">
            <v>#N/A</v>
          </cell>
        </row>
        <row r="68">
          <cell r="A68" t="str">
            <v>6589 МОЛОЧНЫЕ ГОСТ СН сос п/о мгс 0.41кг 10шт  ОСТАНКИНО</v>
          </cell>
          <cell r="B68" t="str">
            <v>шт</v>
          </cell>
          <cell r="C68">
            <v>173</v>
          </cell>
          <cell r="D68">
            <v>11</v>
          </cell>
          <cell r="E68">
            <v>168</v>
          </cell>
          <cell r="F68">
            <v>7</v>
          </cell>
          <cell r="G68">
            <v>0.41</v>
          </cell>
          <cell r="H68">
            <v>45</v>
          </cell>
          <cell r="I68">
            <v>261</v>
          </cell>
          <cell r="J68">
            <v>-93</v>
          </cell>
          <cell r="K68">
            <v>150</v>
          </cell>
          <cell r="L68">
            <v>40</v>
          </cell>
          <cell r="R68">
            <v>33.6</v>
          </cell>
          <cell r="S68">
            <v>100</v>
          </cell>
          <cell r="T68">
            <v>8.8392857142857135</v>
          </cell>
          <cell r="U68">
            <v>0.20833333333333331</v>
          </cell>
          <cell r="X68">
            <v>12</v>
          </cell>
          <cell r="Y68">
            <v>43.6</v>
          </cell>
          <cell r="Z68">
            <v>0</v>
          </cell>
          <cell r="AA68" t="str">
            <v>костик</v>
          </cell>
          <cell r="AB68" t="e">
            <v>#N/A</v>
          </cell>
        </row>
        <row r="69">
          <cell r="A69" t="str">
            <v>6590 СЛИВОЧНЫЕ СН сос п/о мгс 0.41кг 10шт.  ОСТАНКИНО</v>
          </cell>
          <cell r="B69" t="str">
            <v>шт</v>
          </cell>
          <cell r="C69">
            <v>145</v>
          </cell>
          <cell r="D69">
            <v>978</v>
          </cell>
          <cell r="E69">
            <v>1105</v>
          </cell>
          <cell r="F69">
            <v>2</v>
          </cell>
          <cell r="G69">
            <v>0.41</v>
          </cell>
          <cell r="H69">
            <v>45</v>
          </cell>
          <cell r="I69">
            <v>1161</v>
          </cell>
          <cell r="J69">
            <v>-56</v>
          </cell>
          <cell r="K69">
            <v>250</v>
          </cell>
          <cell r="L69">
            <v>100</v>
          </cell>
          <cell r="R69">
            <v>221</v>
          </cell>
          <cell r="S69">
            <v>400</v>
          </cell>
          <cell r="T69">
            <v>3.4027149321266967</v>
          </cell>
          <cell r="U69">
            <v>9.0497737556561094E-3</v>
          </cell>
          <cell r="X69">
            <v>64.2</v>
          </cell>
          <cell r="Y69">
            <v>207.2</v>
          </cell>
          <cell r="Z69">
            <v>176</v>
          </cell>
          <cell r="AA69" t="str">
            <v>магаз</v>
          </cell>
          <cell r="AB69" t="e">
            <v>#N/A</v>
          </cell>
        </row>
        <row r="70">
          <cell r="A70" t="str">
            <v>6592 ДОКТОРСКАЯ СН вар п/о  ОСТАНКИНО</v>
          </cell>
          <cell r="B70" t="str">
            <v>кг</v>
          </cell>
          <cell r="C70">
            <v>25.716000000000001</v>
          </cell>
          <cell r="D70">
            <v>115.94199999999999</v>
          </cell>
          <cell r="E70">
            <v>52.64</v>
          </cell>
          <cell r="F70">
            <v>82.212000000000003</v>
          </cell>
          <cell r="G70">
            <v>1</v>
          </cell>
          <cell r="H70">
            <v>60</v>
          </cell>
          <cell r="I70">
            <v>61.4</v>
          </cell>
          <cell r="J70">
            <v>-8.759999999999998</v>
          </cell>
          <cell r="K70">
            <v>40</v>
          </cell>
          <cell r="L70">
            <v>20</v>
          </cell>
          <cell r="R70">
            <v>10.528</v>
          </cell>
          <cell r="T70">
            <v>13.507978723404253</v>
          </cell>
          <cell r="U70">
            <v>7.808890577507599</v>
          </cell>
          <cell r="X70">
            <v>10.2494</v>
          </cell>
          <cell r="Y70">
            <v>17.009399999999999</v>
          </cell>
          <cell r="Z70">
            <v>12.191000000000001</v>
          </cell>
          <cell r="AA70" t="str">
            <v>костик</v>
          </cell>
          <cell r="AB70" t="e">
            <v>#N/A</v>
          </cell>
        </row>
        <row r="71">
          <cell r="A71" t="str">
            <v>6593 ДОКТОРСКАЯ СН вар п/о 0.45кг 8шт.  ОСТАНКИНО</v>
          </cell>
          <cell r="B71" t="str">
            <v>шт</v>
          </cell>
          <cell r="C71">
            <v>87</v>
          </cell>
          <cell r="D71">
            <v>932</v>
          </cell>
          <cell r="E71">
            <v>781</v>
          </cell>
          <cell r="F71">
            <v>227</v>
          </cell>
          <cell r="G71">
            <v>0.45</v>
          </cell>
          <cell r="H71">
            <v>60</v>
          </cell>
          <cell r="I71">
            <v>792</v>
          </cell>
          <cell r="J71">
            <v>-11</v>
          </cell>
          <cell r="K71">
            <v>80</v>
          </cell>
          <cell r="L71">
            <v>40</v>
          </cell>
          <cell r="R71">
            <v>156.19999999999999</v>
          </cell>
          <cell r="S71">
            <v>200</v>
          </cell>
          <cell r="T71">
            <v>3.501920614596671</v>
          </cell>
          <cell r="U71">
            <v>1.4532650448143407</v>
          </cell>
          <cell r="X71">
            <v>26.2</v>
          </cell>
          <cell r="Y71">
            <v>149.19999999999999</v>
          </cell>
          <cell r="Z71">
            <v>78</v>
          </cell>
          <cell r="AA71" t="str">
            <v>магаз</v>
          </cell>
          <cell r="AB71" t="e">
            <v>#N/A</v>
          </cell>
        </row>
        <row r="72">
          <cell r="A72" t="str">
            <v>6594 МОЛОЧНАЯ СН вар п/о  ОСТАНКИНО</v>
          </cell>
          <cell r="B72" t="str">
            <v>кг</v>
          </cell>
          <cell r="C72">
            <v>9.4740000000000002</v>
          </cell>
          <cell r="D72">
            <v>136.08699999999999</v>
          </cell>
          <cell r="E72">
            <v>113.35299999999999</v>
          </cell>
          <cell r="F72">
            <v>29.491</v>
          </cell>
          <cell r="G72">
            <v>1</v>
          </cell>
          <cell r="H72">
            <v>60</v>
          </cell>
          <cell r="I72">
            <v>109.1</v>
          </cell>
          <cell r="J72">
            <v>4.2530000000000001</v>
          </cell>
          <cell r="K72">
            <v>50</v>
          </cell>
          <cell r="L72">
            <v>20</v>
          </cell>
          <cell r="R72">
            <v>22.6706</v>
          </cell>
          <cell r="S72">
            <v>50</v>
          </cell>
          <cell r="T72">
            <v>6.5940469153882111</v>
          </cell>
          <cell r="U72">
            <v>1.3008477940592662</v>
          </cell>
          <cell r="X72">
            <v>9.4763999999999999</v>
          </cell>
          <cell r="Y72">
            <v>25.916199999999996</v>
          </cell>
          <cell r="Z72">
            <v>16.206</v>
          </cell>
          <cell r="AA72" t="str">
            <v>магаз</v>
          </cell>
          <cell r="AB72" t="e">
            <v>#N/A</v>
          </cell>
        </row>
        <row r="73">
          <cell r="A73" t="str">
            <v>6595 МОЛОЧНАЯ СН вар п/о 0.45кг 8шт.  ОСТАНКИНО</v>
          </cell>
          <cell r="B73" t="str">
            <v>шт</v>
          </cell>
          <cell r="C73">
            <v>38</v>
          </cell>
          <cell r="D73">
            <v>917</v>
          </cell>
          <cell r="E73">
            <v>778</v>
          </cell>
          <cell r="F73">
            <v>166</v>
          </cell>
          <cell r="G73">
            <v>0.45</v>
          </cell>
          <cell r="H73">
            <v>60</v>
          </cell>
          <cell r="I73">
            <v>790</v>
          </cell>
          <cell r="J73">
            <v>-12</v>
          </cell>
          <cell r="K73">
            <v>80</v>
          </cell>
          <cell r="L73">
            <v>40</v>
          </cell>
          <cell r="R73">
            <v>155.6</v>
          </cell>
          <cell r="S73">
            <v>200</v>
          </cell>
          <cell r="T73">
            <v>3.1233933161953731</v>
          </cell>
          <cell r="U73">
            <v>1.0668380462724936</v>
          </cell>
          <cell r="X73">
            <v>35.799999999999997</v>
          </cell>
          <cell r="Y73">
            <v>148</v>
          </cell>
          <cell r="Z73">
            <v>76</v>
          </cell>
          <cell r="AA73" t="str">
            <v>магаз</v>
          </cell>
          <cell r="AB73" t="e">
            <v>#N/A</v>
          </cell>
        </row>
        <row r="74">
          <cell r="A74" t="str">
            <v>6597 РУССКАЯ СН вар п/о 0.45кг 8шт.  ОСТАНКИНО</v>
          </cell>
          <cell r="B74" t="str">
            <v>шт</v>
          </cell>
          <cell r="C74">
            <v>14</v>
          </cell>
          <cell r="D74">
            <v>483</v>
          </cell>
          <cell r="E74">
            <v>460</v>
          </cell>
          <cell r="F74">
            <v>34</v>
          </cell>
          <cell r="G74">
            <v>0.45</v>
          </cell>
          <cell r="H74">
            <v>60</v>
          </cell>
          <cell r="I74">
            <v>463</v>
          </cell>
          <cell r="J74">
            <v>-3</v>
          </cell>
          <cell r="K74">
            <v>80</v>
          </cell>
          <cell r="L74">
            <v>0</v>
          </cell>
          <cell r="R74">
            <v>92</v>
          </cell>
          <cell r="T74">
            <v>1.2391304347826086</v>
          </cell>
          <cell r="U74">
            <v>0.36956521739130432</v>
          </cell>
          <cell r="X74">
            <v>1</v>
          </cell>
          <cell r="Y74">
            <v>88.2</v>
          </cell>
          <cell r="Z74">
            <v>12</v>
          </cell>
          <cell r="AA74" t="str">
            <v>магаз</v>
          </cell>
          <cell r="AB74" t="e">
            <v>#N/A</v>
          </cell>
        </row>
        <row r="75">
          <cell r="A75" t="str">
            <v>6601 ГОВЯЖЬИ СН сос п/о мгс 1*6  ОСТАНКИНО</v>
          </cell>
          <cell r="B75" t="str">
            <v>кг</v>
          </cell>
          <cell r="C75">
            <v>90.948999999999998</v>
          </cell>
          <cell r="D75">
            <v>220.68199999999999</v>
          </cell>
          <cell r="E75">
            <v>141.91399999999999</v>
          </cell>
          <cell r="F75">
            <v>169.71700000000001</v>
          </cell>
          <cell r="G75">
            <v>1</v>
          </cell>
          <cell r="H75">
            <v>45</v>
          </cell>
          <cell r="I75">
            <v>138</v>
          </cell>
          <cell r="J75">
            <v>3.9139999999999873</v>
          </cell>
          <cell r="K75">
            <v>60</v>
          </cell>
          <cell r="L75">
            <v>30</v>
          </cell>
          <cell r="R75">
            <v>28.382799999999996</v>
          </cell>
          <cell r="T75">
            <v>9.150506644869429</v>
          </cell>
          <cell r="U75">
            <v>5.9795721352368352</v>
          </cell>
          <cell r="X75">
            <v>34.009599999999999</v>
          </cell>
          <cell r="Y75">
            <v>31.716199999999997</v>
          </cell>
          <cell r="Z75">
            <v>19.603999999999999</v>
          </cell>
          <cell r="AA75" t="str">
            <v>к</v>
          </cell>
          <cell r="AB75" t="e">
            <v>#N/A</v>
          </cell>
        </row>
        <row r="76">
          <cell r="A76" t="str">
            <v>6606 СЫТНЫЕ Папа может сар б/о мгс 1*3 45с  ОСТАНКИНО</v>
          </cell>
          <cell r="B76" t="str">
            <v>кг</v>
          </cell>
          <cell r="C76">
            <v>67.626999999999995</v>
          </cell>
          <cell r="D76">
            <v>171</v>
          </cell>
          <cell r="E76">
            <v>108.28100000000001</v>
          </cell>
          <cell r="F76">
            <v>129.35300000000001</v>
          </cell>
          <cell r="G76">
            <v>1</v>
          </cell>
          <cell r="H76">
            <v>45</v>
          </cell>
          <cell r="I76">
            <v>146</v>
          </cell>
          <cell r="J76">
            <v>-37.718999999999994</v>
          </cell>
          <cell r="K76">
            <v>80</v>
          </cell>
          <cell r="L76">
            <v>30</v>
          </cell>
          <cell r="R76">
            <v>21.656200000000002</v>
          </cell>
          <cell r="S76">
            <v>30</v>
          </cell>
          <cell r="T76">
            <v>12.43768528181306</v>
          </cell>
          <cell r="U76">
            <v>5.9730238915414526</v>
          </cell>
          <cell r="X76">
            <v>24.5776</v>
          </cell>
          <cell r="Y76">
            <v>31.387</v>
          </cell>
          <cell r="Z76">
            <v>45.343000000000004</v>
          </cell>
          <cell r="AA76" t="e">
            <v>#N/A</v>
          </cell>
          <cell r="AB76" t="e">
            <v>#N/A</v>
          </cell>
        </row>
        <row r="77">
          <cell r="A77" t="str">
            <v>6636 БАЛЫКОВАЯ СН в/к п/о 0,35кг 8шт  ОСТАНКИНО</v>
          </cell>
          <cell r="B77" t="str">
            <v>шт</v>
          </cell>
          <cell r="C77">
            <v>-24</v>
          </cell>
          <cell r="D77">
            <v>52</v>
          </cell>
          <cell r="E77">
            <v>2</v>
          </cell>
          <cell r="F77">
            <v>26</v>
          </cell>
          <cell r="G77">
            <v>0</v>
          </cell>
          <cell r="H77">
            <v>45</v>
          </cell>
          <cell r="I77">
            <v>36</v>
          </cell>
          <cell r="J77">
            <v>-34</v>
          </cell>
          <cell r="K77">
            <v>0</v>
          </cell>
          <cell r="L77">
            <v>0</v>
          </cell>
          <cell r="R77">
            <v>0.4</v>
          </cell>
          <cell r="T77">
            <v>65</v>
          </cell>
          <cell r="U77">
            <v>65</v>
          </cell>
          <cell r="X77">
            <v>21</v>
          </cell>
          <cell r="Y77">
            <v>21.8</v>
          </cell>
          <cell r="Z77">
            <v>0</v>
          </cell>
          <cell r="AA77" t="str">
            <v>???</v>
          </cell>
          <cell r="AB77" t="e">
            <v>#N/A</v>
          </cell>
        </row>
        <row r="78">
          <cell r="A78" t="str">
            <v>6641 СЛИВОЧНЫЕ ПМ сос п/о мгс 0,41кг 10шт.  ОСТАНКИНО</v>
          </cell>
          <cell r="B78" t="str">
            <v>шт</v>
          </cell>
          <cell r="C78">
            <v>2145</v>
          </cell>
          <cell r="D78">
            <v>105</v>
          </cell>
          <cell r="E78">
            <v>2152</v>
          </cell>
          <cell r="F78">
            <v>866</v>
          </cell>
          <cell r="G78">
            <v>0.41</v>
          </cell>
          <cell r="H78">
            <v>45</v>
          </cell>
          <cell r="I78">
            <v>2183</v>
          </cell>
          <cell r="J78">
            <v>-31</v>
          </cell>
          <cell r="K78">
            <v>1200</v>
          </cell>
          <cell r="L78">
            <v>500</v>
          </cell>
          <cell r="R78">
            <v>430.4</v>
          </cell>
          <cell r="S78">
            <v>500</v>
          </cell>
          <cell r="T78">
            <v>7.123605947955391</v>
          </cell>
          <cell r="U78">
            <v>2.0120817843866172</v>
          </cell>
          <cell r="X78">
            <v>301.60000000000002</v>
          </cell>
          <cell r="Y78">
            <v>382.4</v>
          </cell>
          <cell r="Z78">
            <v>698</v>
          </cell>
          <cell r="AA78" t="str">
            <v>ротация</v>
          </cell>
          <cell r="AB78" t="e">
            <v>#N/A</v>
          </cell>
        </row>
        <row r="79">
          <cell r="A79" t="str">
            <v>6644 СОЧНЫЕ ПМ сос п/о мгс 0,41кг 10шт.  ОСТАНКИНО</v>
          </cell>
          <cell r="B79" t="str">
            <v>шт</v>
          </cell>
          <cell r="C79">
            <v>2911</v>
          </cell>
          <cell r="D79">
            <v>4728</v>
          </cell>
          <cell r="E79">
            <v>5709</v>
          </cell>
          <cell r="F79">
            <v>5614</v>
          </cell>
          <cell r="G79">
            <v>0.41</v>
          </cell>
          <cell r="H79">
            <v>45</v>
          </cell>
          <cell r="I79">
            <v>5333</v>
          </cell>
          <cell r="J79">
            <v>376</v>
          </cell>
          <cell r="K79">
            <v>2600</v>
          </cell>
          <cell r="L79">
            <v>0</v>
          </cell>
          <cell r="R79">
            <v>1141.8</v>
          </cell>
          <cell r="S79">
            <v>500</v>
          </cell>
          <cell r="T79">
            <v>7.6318094237169385</v>
          </cell>
          <cell r="U79">
            <v>4.9167980381853216</v>
          </cell>
          <cell r="X79">
            <v>1116.5999999999999</v>
          </cell>
          <cell r="Y79">
            <v>1164.8</v>
          </cell>
          <cell r="Z79">
            <v>1799</v>
          </cell>
          <cell r="AA79">
            <v>0</v>
          </cell>
          <cell r="AB79" t="e">
            <v>#N/A</v>
          </cell>
        </row>
        <row r="80">
          <cell r="A80" t="str">
            <v>6645 ВЕТЧ.КЛАССИЧЕСКАЯ СН п/о 0.8кг 4шт.  ОСТАНКИНО</v>
          </cell>
          <cell r="B80" t="str">
            <v>шт</v>
          </cell>
          <cell r="C80">
            <v>96</v>
          </cell>
          <cell r="D80">
            <v>80</v>
          </cell>
          <cell r="E80">
            <v>66</v>
          </cell>
          <cell r="F80">
            <v>110</v>
          </cell>
          <cell r="G80">
            <v>0.4</v>
          </cell>
          <cell r="H80">
            <v>60</v>
          </cell>
          <cell r="I80">
            <v>66</v>
          </cell>
          <cell r="J80">
            <v>0</v>
          </cell>
          <cell r="K80">
            <v>0</v>
          </cell>
          <cell r="L80">
            <v>40</v>
          </cell>
          <cell r="R80">
            <v>13.2</v>
          </cell>
          <cell r="T80">
            <v>11.363636363636365</v>
          </cell>
          <cell r="U80">
            <v>8.3333333333333339</v>
          </cell>
          <cell r="X80">
            <v>6.2</v>
          </cell>
          <cell r="Y80">
            <v>19.600000000000001</v>
          </cell>
          <cell r="Z80">
            <v>5</v>
          </cell>
          <cell r="AA80" t="str">
            <v>магаз</v>
          </cell>
          <cell r="AB80" t="str">
            <v>???</v>
          </cell>
        </row>
        <row r="81">
          <cell r="A81" t="str">
            <v>6648 СОЧНЫЕ Папа может сар п/о мгс 1*3  ОСТАНКИНО</v>
          </cell>
          <cell r="B81" t="str">
            <v>кг</v>
          </cell>
          <cell r="C81">
            <v>36.249000000000002</v>
          </cell>
          <cell r="D81">
            <v>25.515999999999998</v>
          </cell>
          <cell r="E81">
            <v>38.216999999999999</v>
          </cell>
          <cell r="F81">
            <v>20.442</v>
          </cell>
          <cell r="G81">
            <v>1</v>
          </cell>
          <cell r="H81">
            <v>45</v>
          </cell>
          <cell r="I81">
            <v>41</v>
          </cell>
          <cell r="J81">
            <v>-2.7830000000000013</v>
          </cell>
          <cell r="K81">
            <v>40</v>
          </cell>
          <cell r="L81">
            <v>10</v>
          </cell>
          <cell r="R81">
            <v>7.6433999999999997</v>
          </cell>
          <cell r="T81">
            <v>9.2160556820263242</v>
          </cell>
          <cell r="U81">
            <v>2.6744642436611978</v>
          </cell>
          <cell r="X81">
            <v>5.5937999999999999</v>
          </cell>
          <cell r="Y81">
            <v>8.2921999999999993</v>
          </cell>
          <cell r="Z81">
            <v>8.1950000000000003</v>
          </cell>
          <cell r="AA81" t="str">
            <v>к</v>
          </cell>
          <cell r="AB81" t="e">
            <v>#N/A</v>
          </cell>
        </row>
        <row r="82">
          <cell r="A82" t="str">
            <v>6650 СОЧНЫЕ С СЫРОМ ПМ сар п/о мгс 1*3  ОСТАНКИНО</v>
          </cell>
          <cell r="B82" t="str">
            <v>кг</v>
          </cell>
          <cell r="C82">
            <v>22.766999999999999</v>
          </cell>
          <cell r="D82">
            <v>12.446999999999999</v>
          </cell>
          <cell r="E82">
            <v>28.061</v>
          </cell>
          <cell r="F82">
            <v>4.1989999999999998</v>
          </cell>
          <cell r="G82">
            <v>0</v>
          </cell>
          <cell r="H82">
            <v>45</v>
          </cell>
          <cell r="I82">
            <v>29</v>
          </cell>
          <cell r="J82">
            <v>-0.93900000000000006</v>
          </cell>
          <cell r="K82">
            <v>40</v>
          </cell>
          <cell r="L82">
            <v>10</v>
          </cell>
          <cell r="R82">
            <v>5.6121999999999996</v>
          </cell>
          <cell r="T82">
            <v>9.6573536224653438</v>
          </cell>
          <cell r="U82">
            <v>0.74819144007697513</v>
          </cell>
          <cell r="X82">
            <v>4.4134000000000002</v>
          </cell>
          <cell r="Y82">
            <v>6.4462000000000002</v>
          </cell>
          <cell r="Z82">
            <v>5.2220000000000004</v>
          </cell>
          <cell r="AA82" t="str">
            <v>вывод</v>
          </cell>
          <cell r="AB82" t="e">
            <v>#N/A</v>
          </cell>
        </row>
        <row r="83">
          <cell r="A83" t="str">
            <v>6658 АРОМАТНАЯ С ЧЕСНОЧКОМ СН в/к мтс 0.330кг  ОСТАНКИНО</v>
          </cell>
          <cell r="B83" t="str">
            <v>шт</v>
          </cell>
          <cell r="C83">
            <v>23</v>
          </cell>
          <cell r="E83">
            <v>8</v>
          </cell>
          <cell r="F83">
            <v>15</v>
          </cell>
          <cell r="G83">
            <v>0.33</v>
          </cell>
          <cell r="H83">
            <v>45</v>
          </cell>
          <cell r="I83">
            <v>19</v>
          </cell>
          <cell r="J83">
            <v>-11</v>
          </cell>
          <cell r="K83">
            <v>0</v>
          </cell>
          <cell r="L83">
            <v>18</v>
          </cell>
          <cell r="R83">
            <v>1.6</v>
          </cell>
          <cell r="S83">
            <v>40</v>
          </cell>
          <cell r="T83">
            <v>45.625</v>
          </cell>
          <cell r="U83">
            <v>9.375</v>
          </cell>
          <cell r="X83">
            <v>1.8</v>
          </cell>
          <cell r="Y83">
            <v>3.2</v>
          </cell>
          <cell r="Z83">
            <v>0</v>
          </cell>
          <cell r="AA83" t="str">
            <v>костик</v>
          </cell>
          <cell r="AB83" t="e">
            <v>#N/A</v>
          </cell>
        </row>
        <row r="84">
          <cell r="A84" t="str">
            <v>6661 СОЧНЫЙ ГРИЛЬ ПМ сос п/о мгс 1.5*4_Маяк  ОСТАНКИНО</v>
          </cell>
          <cell r="B84" t="str">
            <v>кг</v>
          </cell>
          <cell r="C84">
            <v>50.183</v>
          </cell>
          <cell r="D84">
            <v>136.01</v>
          </cell>
          <cell r="E84">
            <v>73.468999999999994</v>
          </cell>
          <cell r="F84">
            <v>68.516000000000005</v>
          </cell>
          <cell r="G84">
            <v>1</v>
          </cell>
          <cell r="H84">
            <v>45</v>
          </cell>
          <cell r="I84">
            <v>97.7</v>
          </cell>
          <cell r="J84">
            <v>-24.231000000000009</v>
          </cell>
          <cell r="K84">
            <v>50</v>
          </cell>
          <cell r="L84">
            <v>20</v>
          </cell>
          <cell r="R84">
            <v>14.6938</v>
          </cell>
          <cell r="T84">
            <v>9.4268330860635121</v>
          </cell>
          <cell r="U84">
            <v>4.662919054295009</v>
          </cell>
          <cell r="X84">
            <v>13.758000000000001</v>
          </cell>
          <cell r="Y84">
            <v>13.796000000000001</v>
          </cell>
          <cell r="Z84">
            <v>17.105</v>
          </cell>
          <cell r="AA84" t="str">
            <v>увел</v>
          </cell>
          <cell r="AB84" t="e">
            <v>#N/A</v>
          </cell>
        </row>
        <row r="85">
          <cell r="A85" t="str">
            <v>6666 БОЯНСКАЯ Папа может п/к в/у 0,28кг 8 шт. ОСТАНКИНО</v>
          </cell>
          <cell r="B85" t="str">
            <v>шт</v>
          </cell>
          <cell r="C85">
            <v>1547</v>
          </cell>
          <cell r="D85">
            <v>801</v>
          </cell>
          <cell r="E85">
            <v>1306</v>
          </cell>
          <cell r="F85">
            <v>942</v>
          </cell>
          <cell r="G85">
            <v>0.28000000000000003</v>
          </cell>
          <cell r="H85">
            <v>45</v>
          </cell>
          <cell r="I85">
            <v>1407</v>
          </cell>
          <cell r="J85">
            <v>-101</v>
          </cell>
          <cell r="K85">
            <v>960</v>
          </cell>
          <cell r="L85">
            <v>160</v>
          </cell>
          <cell r="R85">
            <v>261.2</v>
          </cell>
          <cell r="T85">
            <v>7.8943338437978561</v>
          </cell>
          <cell r="U85">
            <v>3.6064318529862178</v>
          </cell>
          <cell r="X85">
            <v>241.6</v>
          </cell>
          <cell r="Y85">
            <v>258.60000000000002</v>
          </cell>
          <cell r="Z85">
            <v>350</v>
          </cell>
          <cell r="AA85" t="e">
            <v>#N/A</v>
          </cell>
          <cell r="AB85" t="e">
            <v>#N/A</v>
          </cell>
        </row>
        <row r="86">
          <cell r="A86" t="str">
            <v>6669 ВЕНСКАЯ САЛЯМИ п/к в/у 0.28кг 8шт  ОСТАНКИНО</v>
          </cell>
          <cell r="B86" t="str">
            <v>шт</v>
          </cell>
          <cell r="C86">
            <v>994</v>
          </cell>
          <cell r="D86">
            <v>336</v>
          </cell>
          <cell r="E86">
            <v>755</v>
          </cell>
          <cell r="F86">
            <v>560</v>
          </cell>
          <cell r="G86">
            <v>0.28000000000000003</v>
          </cell>
          <cell r="H86">
            <v>45</v>
          </cell>
          <cell r="I86">
            <v>769</v>
          </cell>
          <cell r="J86">
            <v>-14</v>
          </cell>
          <cell r="K86">
            <v>600</v>
          </cell>
          <cell r="L86">
            <v>80</v>
          </cell>
          <cell r="R86">
            <v>151</v>
          </cell>
          <cell r="T86">
            <v>8.2119205298013238</v>
          </cell>
          <cell r="U86">
            <v>3.7086092715231787</v>
          </cell>
          <cell r="X86">
            <v>139.4</v>
          </cell>
          <cell r="Y86">
            <v>155.19999999999999</v>
          </cell>
          <cell r="Z86">
            <v>186</v>
          </cell>
          <cell r="AA86" t="e">
            <v>#N/A</v>
          </cell>
          <cell r="AB86" t="e">
            <v>#N/A</v>
          </cell>
        </row>
        <row r="87">
          <cell r="A87" t="str">
            <v>6683 СЕРВЕЛАТ ЗЕРНИСТЫЙ ПМ в/к в/у 0,35кг  ОСТАНКИНО</v>
          </cell>
          <cell r="B87" t="str">
            <v>шт</v>
          </cell>
          <cell r="C87">
            <v>2432</v>
          </cell>
          <cell r="D87">
            <v>2328</v>
          </cell>
          <cell r="E87">
            <v>1874</v>
          </cell>
          <cell r="F87">
            <v>2757</v>
          </cell>
          <cell r="G87">
            <v>0.35</v>
          </cell>
          <cell r="H87">
            <v>45</v>
          </cell>
          <cell r="I87">
            <v>2001</v>
          </cell>
          <cell r="J87">
            <v>-127</v>
          </cell>
          <cell r="K87">
            <v>800</v>
          </cell>
          <cell r="L87">
            <v>280</v>
          </cell>
          <cell r="R87">
            <v>374.8</v>
          </cell>
          <cell r="T87">
            <v>10.237459978655282</v>
          </cell>
          <cell r="U87">
            <v>7.3559231590181424</v>
          </cell>
          <cell r="X87">
            <v>450.6</v>
          </cell>
          <cell r="Y87">
            <v>451</v>
          </cell>
          <cell r="Z87">
            <v>439</v>
          </cell>
          <cell r="AA87">
            <v>0</v>
          </cell>
          <cell r="AB87" t="e">
            <v>#N/A</v>
          </cell>
        </row>
        <row r="88">
          <cell r="A88" t="str">
            <v>6684 СЕРВЕЛАТ КАРЕЛЬСКИЙ ПМ в/к в/у 0.28кг  ОСТАНКИНО</v>
          </cell>
          <cell r="B88" t="str">
            <v>шт</v>
          </cell>
          <cell r="C88">
            <v>2463</v>
          </cell>
          <cell r="D88">
            <v>3601</v>
          </cell>
          <cell r="E88">
            <v>2166</v>
          </cell>
          <cell r="F88">
            <v>2143</v>
          </cell>
          <cell r="G88">
            <v>0.28000000000000003</v>
          </cell>
          <cell r="H88">
            <v>45</v>
          </cell>
          <cell r="I88">
            <v>2228</v>
          </cell>
          <cell r="J88">
            <v>-62</v>
          </cell>
          <cell r="K88">
            <v>1000</v>
          </cell>
          <cell r="L88">
            <v>280</v>
          </cell>
          <cell r="R88">
            <v>433.2</v>
          </cell>
          <cell r="T88">
            <v>7.9016620498614962</v>
          </cell>
          <cell r="U88">
            <v>4.9469067405355496</v>
          </cell>
          <cell r="X88">
            <v>452</v>
          </cell>
          <cell r="Y88">
            <v>448.2</v>
          </cell>
          <cell r="Z88">
            <v>530</v>
          </cell>
          <cell r="AA88" t="str">
            <v>???</v>
          </cell>
          <cell r="AB88" t="e">
            <v>#N/A</v>
          </cell>
        </row>
        <row r="89">
          <cell r="A89" t="str">
            <v>6689 СЕРВЕЛАТ ОХОТНИЧИЙ ПМ в/к в/у 0,35кг 8шт  ОСТАНКИНО</v>
          </cell>
          <cell r="B89" t="str">
            <v>шт</v>
          </cell>
          <cell r="C89">
            <v>4705</v>
          </cell>
          <cell r="D89">
            <v>4318</v>
          </cell>
          <cell r="E89">
            <v>4789</v>
          </cell>
          <cell r="F89">
            <v>4138</v>
          </cell>
          <cell r="G89">
            <v>0.35</v>
          </cell>
          <cell r="H89">
            <v>45</v>
          </cell>
          <cell r="I89">
            <v>4877</v>
          </cell>
          <cell r="J89">
            <v>-88</v>
          </cell>
          <cell r="K89">
            <v>3000</v>
          </cell>
          <cell r="L89">
            <v>0</v>
          </cell>
          <cell r="R89">
            <v>957.8</v>
          </cell>
          <cell r="T89">
            <v>7.4524953017331388</v>
          </cell>
          <cell r="U89">
            <v>4.3203173940279811</v>
          </cell>
          <cell r="X89">
            <v>824</v>
          </cell>
          <cell r="Y89">
            <v>1012.4</v>
          </cell>
          <cell r="Z89">
            <v>1341</v>
          </cell>
          <cell r="AA89">
            <v>0</v>
          </cell>
          <cell r="AB89" t="e">
            <v>#N/A</v>
          </cell>
        </row>
        <row r="90">
          <cell r="A90" t="str">
            <v>6692 СЕРВЕЛАТ ПРИМА в/к в/у 0.28кг 8шт.  ОСТАНКИНО</v>
          </cell>
          <cell r="B90" t="str">
            <v>шт</v>
          </cell>
          <cell r="C90">
            <v>1095</v>
          </cell>
          <cell r="D90">
            <v>307</v>
          </cell>
          <cell r="E90">
            <v>702</v>
          </cell>
          <cell r="F90">
            <v>692</v>
          </cell>
          <cell r="G90">
            <v>0.28000000000000003</v>
          </cell>
          <cell r="H90">
            <v>45</v>
          </cell>
          <cell r="I90">
            <v>711</v>
          </cell>
          <cell r="J90">
            <v>-9</v>
          </cell>
          <cell r="K90">
            <v>400</v>
          </cell>
          <cell r="L90">
            <v>80</v>
          </cell>
          <cell r="R90">
            <v>140.4</v>
          </cell>
          <cell r="T90">
            <v>8.3475783475783469</v>
          </cell>
          <cell r="U90">
            <v>4.9287749287749287</v>
          </cell>
          <cell r="X90">
            <v>164.6</v>
          </cell>
          <cell r="Y90">
            <v>144.80000000000001</v>
          </cell>
          <cell r="Z90">
            <v>148</v>
          </cell>
          <cell r="AA90" t="e">
            <v>#N/A</v>
          </cell>
          <cell r="AB90" t="e">
            <v>#N/A</v>
          </cell>
        </row>
        <row r="91">
          <cell r="A91" t="str">
            <v>6697 СЕРВЕЛАТ ФИНСКИЙ ПМ в/к в/у 0,35кг 8шт.  ОСТАНКИНО</v>
          </cell>
          <cell r="B91" t="str">
            <v>шт</v>
          </cell>
          <cell r="C91">
            <v>6255.1880000000001</v>
          </cell>
          <cell r="D91">
            <v>4780</v>
          </cell>
          <cell r="E91">
            <v>6152</v>
          </cell>
          <cell r="F91">
            <v>4706.1880000000001</v>
          </cell>
          <cell r="G91">
            <v>0.35</v>
          </cell>
          <cell r="H91">
            <v>45</v>
          </cell>
          <cell r="I91">
            <v>6303</v>
          </cell>
          <cell r="J91">
            <v>-151</v>
          </cell>
          <cell r="K91">
            <v>3800</v>
          </cell>
          <cell r="L91">
            <v>0</v>
          </cell>
          <cell r="R91">
            <v>1230.4000000000001</v>
          </cell>
          <cell r="S91">
            <v>800</v>
          </cell>
          <cell r="T91">
            <v>7.563546814044213</v>
          </cell>
          <cell r="U91">
            <v>3.8249252275682704</v>
          </cell>
          <cell r="X91">
            <v>990.4</v>
          </cell>
          <cell r="Y91">
            <v>1247.8</v>
          </cell>
          <cell r="Z91">
            <v>1975</v>
          </cell>
          <cell r="AA91">
            <v>0</v>
          </cell>
          <cell r="AB91" t="e">
            <v>#N/A</v>
          </cell>
        </row>
        <row r="92">
          <cell r="A92" t="str">
            <v>6713 СОЧНЫЙ ГРИЛЬ ПМ сос п/о мгс 0.41кг 8шт.  ОСТАНКИНО</v>
          </cell>
          <cell r="B92" t="str">
            <v>шт</v>
          </cell>
          <cell r="C92">
            <v>1699</v>
          </cell>
          <cell r="D92">
            <v>1255</v>
          </cell>
          <cell r="E92">
            <v>1781</v>
          </cell>
          <cell r="F92">
            <v>1133</v>
          </cell>
          <cell r="G92">
            <v>0.41</v>
          </cell>
          <cell r="H92">
            <v>45</v>
          </cell>
          <cell r="I92">
            <v>1819</v>
          </cell>
          <cell r="J92">
            <v>-38</v>
          </cell>
          <cell r="K92">
            <v>1200</v>
          </cell>
          <cell r="L92">
            <v>200</v>
          </cell>
          <cell r="R92">
            <v>356.2</v>
          </cell>
          <cell r="S92">
            <v>200</v>
          </cell>
          <cell r="T92">
            <v>7.6726558113419427</v>
          </cell>
          <cell r="U92">
            <v>3.1807973048848961</v>
          </cell>
          <cell r="X92">
            <v>357</v>
          </cell>
          <cell r="Y92">
            <v>353</v>
          </cell>
          <cell r="Z92">
            <v>452</v>
          </cell>
          <cell r="AA92" t="e">
            <v>#N/A</v>
          </cell>
          <cell r="AB92" t="e">
            <v>#N/A</v>
          </cell>
        </row>
        <row r="93">
          <cell r="A93" t="str">
            <v>6716 ОСОБАЯ Коровино (в сетке) 0.5кг 8шт.  ОСТАНКИНО</v>
          </cell>
          <cell r="B93" t="str">
            <v>шт</v>
          </cell>
          <cell r="D93">
            <v>911</v>
          </cell>
          <cell r="E93">
            <v>427</v>
          </cell>
          <cell r="F93">
            <v>477</v>
          </cell>
          <cell r="G93">
            <v>0.5</v>
          </cell>
          <cell r="H93">
            <v>0.6</v>
          </cell>
          <cell r="I93">
            <v>434</v>
          </cell>
          <cell r="J93">
            <v>-7</v>
          </cell>
          <cell r="K93">
            <v>200</v>
          </cell>
          <cell r="L93">
            <v>0</v>
          </cell>
          <cell r="R93">
            <v>85.4</v>
          </cell>
          <cell r="T93">
            <v>7.9274004683840742</v>
          </cell>
          <cell r="U93">
            <v>5.5854800936768143</v>
          </cell>
          <cell r="X93">
            <v>0</v>
          </cell>
          <cell r="Y93">
            <v>35.799999999999997</v>
          </cell>
          <cell r="Z93">
            <v>147</v>
          </cell>
          <cell r="AA93" t="str">
            <v>костик</v>
          </cell>
          <cell r="AB93" t="e">
            <v>#N/A</v>
          </cell>
        </row>
        <row r="94">
          <cell r="A94" t="str">
            <v>6722 СОЧНЫЕ ПМ сос п/о мгс 0,41кг 10шт.  ОСТАНКИНО</v>
          </cell>
          <cell r="B94" t="str">
            <v>шт</v>
          </cell>
          <cell r="D94">
            <v>3700</v>
          </cell>
          <cell r="E94">
            <v>0</v>
          </cell>
          <cell r="F94">
            <v>3700</v>
          </cell>
          <cell r="G94">
            <v>0</v>
          </cell>
          <cell r="H94">
            <v>45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R94">
            <v>0</v>
          </cell>
          <cell r="T94" t="e">
            <v>#DIV/0!</v>
          </cell>
          <cell r="U94" t="e">
            <v>#DIV/0!</v>
          </cell>
          <cell r="X94">
            <v>0</v>
          </cell>
          <cell r="Y94">
            <v>0</v>
          </cell>
          <cell r="Z94">
            <v>0</v>
          </cell>
          <cell r="AA94" t="e">
            <v>#N/A</v>
          </cell>
          <cell r="AB94" t="e">
            <v>#N/A</v>
          </cell>
        </row>
        <row r="95">
          <cell r="A95" t="str">
            <v>6726 СЛИВОЧНЫЕ ПМ сос п/о мгс 0.41кг 10шт.  ОСТАНКИНО</v>
          </cell>
          <cell r="B95" t="str">
            <v>шт</v>
          </cell>
          <cell r="D95">
            <v>800</v>
          </cell>
          <cell r="E95">
            <v>0</v>
          </cell>
          <cell r="F95">
            <v>800</v>
          </cell>
          <cell r="G95">
            <v>0</v>
          </cell>
          <cell r="H95">
            <v>45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R95">
            <v>0</v>
          </cell>
          <cell r="T95" t="e">
            <v>#DIV/0!</v>
          </cell>
          <cell r="U95" t="e">
            <v>#DIV/0!</v>
          </cell>
          <cell r="X95">
            <v>0</v>
          </cell>
          <cell r="Y95">
            <v>0</v>
          </cell>
          <cell r="Z95">
            <v>0</v>
          </cell>
          <cell r="AA95" t="e">
            <v>#N/A</v>
          </cell>
          <cell r="AB95" t="e">
            <v>#N/A</v>
          </cell>
        </row>
        <row r="96">
          <cell r="A96" t="str">
            <v>БОНУС МОЛОЧНЫЕ ТРАДИЦ. сос п/о мгс 0.6кг_UZ (6083)</v>
          </cell>
          <cell r="B96" t="str">
            <v>шт</v>
          </cell>
          <cell r="C96">
            <v>16</v>
          </cell>
          <cell r="D96">
            <v>1009</v>
          </cell>
          <cell r="E96">
            <v>734</v>
          </cell>
          <cell r="F96">
            <v>85</v>
          </cell>
          <cell r="G96">
            <v>0</v>
          </cell>
          <cell r="H96">
            <v>0</v>
          </cell>
          <cell r="I96">
            <v>792</v>
          </cell>
          <cell r="J96">
            <v>-58</v>
          </cell>
          <cell r="K96">
            <v>0</v>
          </cell>
          <cell r="L96">
            <v>0</v>
          </cell>
          <cell r="R96">
            <v>146.80000000000001</v>
          </cell>
          <cell r="T96">
            <v>0.57901907356948223</v>
          </cell>
          <cell r="U96">
            <v>0.57901907356948223</v>
          </cell>
          <cell r="X96">
            <v>63.8</v>
          </cell>
          <cell r="Y96">
            <v>172.8</v>
          </cell>
          <cell r="Z96">
            <v>147</v>
          </cell>
          <cell r="AA96" t="e">
            <v>#N/A</v>
          </cell>
          <cell r="AB96" t="e">
            <v>#N/A</v>
          </cell>
        </row>
        <row r="97">
          <cell r="A97" t="str">
            <v>БОНУС МОЛОЧНЫЕ ТРАДИЦ. сос п/о мгс 1*6_UZ (6082)</v>
          </cell>
          <cell r="B97" t="str">
            <v>кг</v>
          </cell>
          <cell r="C97">
            <v>92.721999999999994</v>
          </cell>
          <cell r="D97">
            <v>249.702</v>
          </cell>
          <cell r="E97">
            <v>228.636</v>
          </cell>
          <cell r="F97">
            <v>104.086</v>
          </cell>
          <cell r="G97">
            <v>0</v>
          </cell>
          <cell r="H97">
            <v>0</v>
          </cell>
          <cell r="I97">
            <v>223</v>
          </cell>
          <cell r="J97">
            <v>5.6359999999999957</v>
          </cell>
          <cell r="K97">
            <v>0</v>
          </cell>
          <cell r="L97">
            <v>0</v>
          </cell>
          <cell r="R97">
            <v>45.727199999999996</v>
          </cell>
          <cell r="T97">
            <v>2.2762382127049112</v>
          </cell>
          <cell r="U97">
            <v>2.2762382127049112</v>
          </cell>
          <cell r="X97">
            <v>15.5136</v>
          </cell>
          <cell r="Y97">
            <v>49.769999999999996</v>
          </cell>
          <cell r="Z97">
            <v>50.926000000000002</v>
          </cell>
          <cell r="AA97" t="e">
            <v>#N/A</v>
          </cell>
          <cell r="AB97" t="e">
            <v>#N/A</v>
          </cell>
        </row>
        <row r="98">
          <cell r="A98" t="str">
            <v>БОНУС СОЧНЫЕ сос п/о мгс 0.41кг_UZ (6087)  ОСТАНКИНО</v>
          </cell>
          <cell r="B98" t="str">
            <v>шт</v>
          </cell>
          <cell r="C98">
            <v>279</v>
          </cell>
          <cell r="D98">
            <v>315</v>
          </cell>
          <cell r="E98">
            <v>458</v>
          </cell>
          <cell r="F98">
            <v>124</v>
          </cell>
          <cell r="G98">
            <v>0</v>
          </cell>
          <cell r="H98">
            <v>0</v>
          </cell>
          <cell r="I98">
            <v>470</v>
          </cell>
          <cell r="J98">
            <v>-12</v>
          </cell>
          <cell r="K98">
            <v>0</v>
          </cell>
          <cell r="L98">
            <v>0</v>
          </cell>
          <cell r="R98">
            <v>91.6</v>
          </cell>
          <cell r="T98">
            <v>1.3537117903930131</v>
          </cell>
          <cell r="U98">
            <v>1.3537117903930131</v>
          </cell>
          <cell r="X98">
            <v>28.4</v>
          </cell>
          <cell r="Y98">
            <v>94</v>
          </cell>
          <cell r="Z98">
            <v>80</v>
          </cell>
          <cell r="AA98" t="e">
            <v>#N/A</v>
          </cell>
          <cell r="AB98" t="e">
            <v>#N/A</v>
          </cell>
        </row>
        <row r="99">
          <cell r="A99" t="str">
            <v>БОНУС СОЧНЫЕ сос п/о мгс 1*6_UZ (6088)  ОСТАНКИНО</v>
          </cell>
          <cell r="B99" t="str">
            <v>кг</v>
          </cell>
          <cell r="C99">
            <v>181.22300000000001</v>
          </cell>
          <cell r="D99">
            <v>338.25900000000001</v>
          </cell>
          <cell r="E99">
            <v>129.005</v>
          </cell>
          <cell r="F99">
            <v>252.21799999999999</v>
          </cell>
          <cell r="G99">
            <v>0</v>
          </cell>
          <cell r="H99">
            <v>0</v>
          </cell>
          <cell r="I99">
            <v>125</v>
          </cell>
          <cell r="J99">
            <v>4.0049999999999955</v>
          </cell>
          <cell r="K99">
            <v>0</v>
          </cell>
          <cell r="L99">
            <v>0</v>
          </cell>
          <cell r="R99">
            <v>25.800999999999998</v>
          </cell>
          <cell r="T99">
            <v>9.7755125770318987</v>
          </cell>
          <cell r="U99">
            <v>9.7755125770318987</v>
          </cell>
          <cell r="X99">
            <v>11.574400000000001</v>
          </cell>
          <cell r="Y99">
            <v>42.008400000000002</v>
          </cell>
          <cell r="Z99">
            <v>35.119999999999997</v>
          </cell>
          <cell r="AA99" t="e">
            <v>#N/A</v>
          </cell>
          <cell r="AB9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10.11.2023 - 16.11.2023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12.1</v>
          </cell>
          <cell r="F7">
            <v>66.150999999999996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14.7</v>
          </cell>
          <cell r="F8">
            <v>890.90099999999995</v>
          </cell>
        </row>
        <row r="9">
          <cell r="A9" t="str">
            <v xml:space="preserve"> 011  Колбаса Салями Финская, Вязанка фиброуз в/у, ПОКОМ</v>
          </cell>
          <cell r="F9">
            <v>1.4</v>
          </cell>
        </row>
        <row r="10">
          <cell r="A10" t="str">
            <v xml:space="preserve"> 012  Колбаса Сервелат Столичный, Вязанка фиброуз в/у, ПОКОМ</v>
          </cell>
          <cell r="F10">
            <v>1.4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12.096</v>
          </cell>
          <cell r="F11">
            <v>966.78599999999994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10.7</v>
          </cell>
          <cell r="F12">
            <v>2020.5820000000001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8.1</v>
          </cell>
          <cell r="F13">
            <v>240.636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27</v>
          </cell>
        </row>
        <row r="15">
          <cell r="A15" t="str">
            <v xml:space="preserve"> 022  Колбаса Вязанка со шпиком, вектор 0,5кг, ПОКОМ</v>
          </cell>
          <cell r="D15">
            <v>11</v>
          </cell>
          <cell r="F15">
            <v>250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19</v>
          </cell>
          <cell r="F16">
            <v>1535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389</v>
          </cell>
          <cell r="F18">
            <v>2831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506</v>
          </cell>
          <cell r="F19">
            <v>4645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8</v>
          </cell>
          <cell r="F20">
            <v>341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2</v>
          </cell>
          <cell r="F21">
            <v>114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2</v>
          </cell>
          <cell r="F22">
            <v>182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84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5</v>
          </cell>
          <cell r="F24">
            <v>340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7</v>
          </cell>
          <cell r="F25">
            <v>272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F26">
            <v>102</v>
          </cell>
        </row>
        <row r="27">
          <cell r="A27" t="str">
            <v xml:space="preserve"> 068  Колбаса Особая ТМ Особый рецепт, 0,5 кг, ПОКОМ</v>
          </cell>
          <cell r="F27">
            <v>180</v>
          </cell>
        </row>
        <row r="28">
          <cell r="A28" t="str">
            <v xml:space="preserve"> 079  Колбаса Сервелат Кремлевский,  0.35 кг, ПОКОМ</v>
          </cell>
          <cell r="F28">
            <v>102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22</v>
          </cell>
          <cell r="F29">
            <v>1592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4</v>
          </cell>
          <cell r="F30">
            <v>396</v>
          </cell>
        </row>
        <row r="31">
          <cell r="A31" t="str">
            <v xml:space="preserve"> 092  Сосиски Баварские с сыром,  0.42кг,ПОКОМ</v>
          </cell>
          <cell r="D31">
            <v>3332</v>
          </cell>
          <cell r="F31">
            <v>8598</v>
          </cell>
        </row>
        <row r="32">
          <cell r="A32" t="str">
            <v xml:space="preserve"> 093  Сосиски Баварские с сыром, БАВАРУШКИ МГС 0.42кг, ТМ Стародворье    ПОКОМ</v>
          </cell>
          <cell r="F32">
            <v>2</v>
          </cell>
        </row>
        <row r="33">
          <cell r="A33" t="str">
            <v xml:space="preserve"> 096  Сосиски Баварские,  0.42кг,ПОКОМ</v>
          </cell>
          <cell r="D33">
            <v>4619</v>
          </cell>
          <cell r="F33">
            <v>11325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9</v>
          </cell>
          <cell r="F34">
            <v>1152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8</v>
          </cell>
          <cell r="F35">
            <v>344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8</v>
          </cell>
          <cell r="F36">
            <v>579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10</v>
          </cell>
          <cell r="F37">
            <v>1285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11.8</v>
          </cell>
          <cell r="F38">
            <v>641.95899999999995</v>
          </cell>
        </row>
        <row r="39">
          <cell r="A39" t="str">
            <v xml:space="preserve"> 201  Ветчина Нежная ТМ Особый рецепт, (2,5кг), ПОКОМ</v>
          </cell>
          <cell r="D39">
            <v>12.5</v>
          </cell>
          <cell r="F39">
            <v>7640.5360000000001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3.3</v>
          </cell>
          <cell r="F40">
            <v>354.46699999999998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13.5</v>
          </cell>
          <cell r="F41">
            <v>1686.9739999999999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2.4</v>
          </cell>
          <cell r="F42">
            <v>292.887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17.501000000000001</v>
          </cell>
          <cell r="F43">
            <v>13600.286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313.887</v>
          </cell>
        </row>
        <row r="45">
          <cell r="A45" t="str">
            <v xml:space="preserve"> 222  Колбаса Докторская стародворская, ВЕС, ВсхЗв   ПОКОМ</v>
          </cell>
          <cell r="F45">
            <v>64.251999999999995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2.4</v>
          </cell>
          <cell r="F46">
            <v>85.21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9.25</v>
          </cell>
          <cell r="F47">
            <v>674.95399999999995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20.001999999999999</v>
          </cell>
          <cell r="F48">
            <v>5685.6989999999996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20.001000000000001</v>
          </cell>
          <cell r="F49">
            <v>8721.2890000000007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11.75</v>
          </cell>
          <cell r="F50">
            <v>358.07900000000001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10.1</v>
          </cell>
          <cell r="F51">
            <v>371.35199999999998</v>
          </cell>
        </row>
        <row r="52">
          <cell r="A52" t="str">
            <v xml:space="preserve"> 240  Колбаса Салями охотничья, ВЕС. ПОКОМ</v>
          </cell>
          <cell r="F52">
            <v>58.084000000000003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11.8</v>
          </cell>
          <cell r="F53">
            <v>1203.146</v>
          </cell>
        </row>
        <row r="54">
          <cell r="A54" t="str">
            <v xml:space="preserve"> 243  Колбаса Сервелат Зернистый, ВЕС.  ПОКОМ</v>
          </cell>
          <cell r="D54">
            <v>4.2</v>
          </cell>
          <cell r="F54">
            <v>147.13</v>
          </cell>
        </row>
        <row r="55">
          <cell r="A55" t="str">
            <v xml:space="preserve"> 247  Сардельки Нежные, ВЕС.  ПОКОМ</v>
          </cell>
          <cell r="D55">
            <v>7.8</v>
          </cell>
          <cell r="F55">
            <v>272.07799999999997</v>
          </cell>
        </row>
        <row r="56">
          <cell r="A56" t="str">
            <v xml:space="preserve"> 248  Сардельки Сочные ТМ Особый рецепт,   ПОКОМ</v>
          </cell>
          <cell r="D56">
            <v>7.8</v>
          </cell>
          <cell r="F56">
            <v>318.66800000000001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11.7</v>
          </cell>
          <cell r="F57">
            <v>1501.3320000000001</v>
          </cell>
        </row>
        <row r="58">
          <cell r="A58" t="str">
            <v xml:space="preserve"> 254 Сосиски Датские, ВЕС, ТМ КОЛБАСНЫЙ СТАНДАРТ ПОКОМ</v>
          </cell>
          <cell r="F58">
            <v>63.804000000000002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71.757000000000005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F60">
            <v>604.14300000000003</v>
          </cell>
        </row>
        <row r="61">
          <cell r="A61" t="str">
            <v xml:space="preserve"> 259  Сосиски Сливочные Дугушка, ВЕС.   ПОКОМ</v>
          </cell>
          <cell r="F61">
            <v>0.8</v>
          </cell>
        </row>
        <row r="62">
          <cell r="A62" t="str">
            <v xml:space="preserve"> 263  Шпикачки Стародворские, ВЕС.  ПОКОМ</v>
          </cell>
          <cell r="F62">
            <v>182.23500000000001</v>
          </cell>
        </row>
        <row r="63">
          <cell r="A63" t="str">
            <v xml:space="preserve"> 265  Колбаса Балыкбургская, ВЕС, ТМ Баварушка  ПОКОМ</v>
          </cell>
          <cell r="D63">
            <v>4.9000000000000004</v>
          </cell>
          <cell r="F63">
            <v>450.28399999999999</v>
          </cell>
        </row>
        <row r="64">
          <cell r="A64" t="str">
            <v xml:space="preserve"> 266  Колбаса Филейбургская с сочным окороком, ВЕС, ТМ Баварушка  ПОКОМ</v>
          </cell>
          <cell r="D64">
            <v>5.6</v>
          </cell>
          <cell r="F64">
            <v>475.89100000000002</v>
          </cell>
        </row>
        <row r="65">
          <cell r="A65" t="str">
            <v xml:space="preserve"> 267  Колбаса Салями Филейбургская зернистая, оболочка фиброуз, ВЕС, ТМ Баварушка  ПОКОМ</v>
          </cell>
          <cell r="D65">
            <v>5.6</v>
          </cell>
          <cell r="F65">
            <v>458.851</v>
          </cell>
        </row>
        <row r="66">
          <cell r="A66" t="str">
            <v xml:space="preserve"> 272  Колбаса Сервелат Филедворский, фиброуз, в/у 0,35 кг срез,  ПОКОМ</v>
          </cell>
          <cell r="D66">
            <v>12</v>
          </cell>
          <cell r="F66">
            <v>1884</v>
          </cell>
        </row>
        <row r="67">
          <cell r="A67" t="str">
            <v xml:space="preserve"> 273  Сосиски Сочинки с сочной грудинкой, МГС 0.4кг,   ПОКОМ</v>
          </cell>
          <cell r="D67">
            <v>16</v>
          </cell>
          <cell r="F67">
            <v>3494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26</v>
          </cell>
          <cell r="F68">
            <v>4031</v>
          </cell>
        </row>
        <row r="69">
          <cell r="A69" t="str">
            <v xml:space="preserve"> 277  Колбаса Мясорубская ТМ Стародворье с сочной грудинкой , 0,35 кг срез  ПОКОМ</v>
          </cell>
          <cell r="D69">
            <v>1</v>
          </cell>
          <cell r="F69">
            <v>1</v>
          </cell>
        </row>
        <row r="70">
          <cell r="A70" t="str">
            <v xml:space="preserve"> 283  Сосиски Сочинки, ВЕС, ТМ Стародворье ПОКОМ</v>
          </cell>
          <cell r="D70">
            <v>9.1</v>
          </cell>
          <cell r="F70">
            <v>636.44500000000005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F71">
            <v>431</v>
          </cell>
        </row>
        <row r="72">
          <cell r="A72" t="str">
            <v xml:space="preserve"> 296  Колбаса Мясорубская с рубленой грудинкой 0,35кг срез ТМ Стародворье  ПОКОМ</v>
          </cell>
          <cell r="D72">
            <v>10</v>
          </cell>
          <cell r="F72">
            <v>1383</v>
          </cell>
        </row>
        <row r="73">
          <cell r="A73" t="str">
            <v xml:space="preserve"> 297  Колбаса Мясорубская с рубленой грудинкой ВЕС ТМ Стародворье  ПОКОМ</v>
          </cell>
          <cell r="D73">
            <v>6.3</v>
          </cell>
          <cell r="F73">
            <v>288.41000000000003</v>
          </cell>
        </row>
        <row r="74">
          <cell r="A74" t="str">
            <v xml:space="preserve"> 298  Колбаса Сливушка ТМ Вязанка, 0,375кг,  ПОКОМ</v>
          </cell>
          <cell r="F74">
            <v>1</v>
          </cell>
        </row>
        <row r="75">
          <cell r="A75" t="str">
            <v xml:space="preserve"> 301  Сосиски Сочинки по-баварски с сыром,  0.4кг, ТМ Стародворье  ПОКОМ</v>
          </cell>
          <cell r="D75">
            <v>25</v>
          </cell>
          <cell r="F75">
            <v>3950</v>
          </cell>
        </row>
        <row r="76">
          <cell r="A76" t="str">
            <v xml:space="preserve"> 302  Сосиски Сочинки по-баварски,  0.4кг, ТМ Стародворье  ПОКОМ</v>
          </cell>
          <cell r="D76">
            <v>35</v>
          </cell>
          <cell r="F76">
            <v>4733</v>
          </cell>
        </row>
        <row r="77">
          <cell r="A77" t="str">
            <v xml:space="preserve"> 304  Колбаса Салями Мясорубская с рубленным шпиком ВЕС ТМ Стародворье  ПОКОМ</v>
          </cell>
          <cell r="D77">
            <v>4.2</v>
          </cell>
          <cell r="F77">
            <v>48.354999999999997</v>
          </cell>
        </row>
        <row r="78">
          <cell r="A78" t="str">
            <v xml:space="preserve"> 305  Колбаса Сервелат Мясорубский с мелкорубленным окороком в/у  ТМ Стародворье ВЕС   ПОКОМ</v>
          </cell>
          <cell r="D78">
            <v>6.3</v>
          </cell>
          <cell r="F78">
            <v>125.396</v>
          </cell>
        </row>
        <row r="79">
          <cell r="A79" t="str">
            <v xml:space="preserve"> 306  Колбаса Салями Мясорубская с рубленым шпиком 0,35 кг срез ТМ Стародворье   Поком</v>
          </cell>
          <cell r="D79">
            <v>10</v>
          </cell>
          <cell r="F79">
            <v>1340</v>
          </cell>
        </row>
        <row r="80">
          <cell r="A80" t="str">
            <v xml:space="preserve"> 307  Колбаса Сервелат Мясорубский с мелкорубленным окороком 0,35 кг срез ТМ Стародворье   Поком</v>
          </cell>
          <cell r="D80">
            <v>10</v>
          </cell>
          <cell r="F80">
            <v>1770</v>
          </cell>
        </row>
        <row r="81">
          <cell r="A81" t="str">
            <v xml:space="preserve"> 309  Сосиски Сочинки с сыром 0,4 кг ТМ Стародворье  ПОКОМ</v>
          </cell>
          <cell r="D81">
            <v>12</v>
          </cell>
          <cell r="F81">
            <v>1019</v>
          </cell>
        </row>
        <row r="82">
          <cell r="A82" t="str">
            <v xml:space="preserve"> 312  Ветчина Филейская ВЕС ТМ  Вязанка ТС Столичная  ПОКОМ</v>
          </cell>
          <cell r="D82">
            <v>10.8</v>
          </cell>
          <cell r="F82">
            <v>321.04599999999999</v>
          </cell>
        </row>
        <row r="83">
          <cell r="A83" t="str">
            <v xml:space="preserve"> 314  Крылышки копченые на решетке 0,3 кг ТМ Ядрена копоть  ПОКОМ</v>
          </cell>
          <cell r="D83">
            <v>1</v>
          </cell>
          <cell r="F83">
            <v>42</v>
          </cell>
        </row>
        <row r="84">
          <cell r="A84" t="str">
            <v xml:space="preserve"> 315  Колбаса вареная Молокуша ТМ Вязанка ВЕС, ПОКОМ</v>
          </cell>
          <cell r="D84">
            <v>16</v>
          </cell>
          <cell r="F84">
            <v>780.65200000000004</v>
          </cell>
        </row>
        <row r="85">
          <cell r="A85" t="str">
            <v xml:space="preserve"> 316  Колбаса Нежная ТМ Зареченские ВЕС  ПОКОМ</v>
          </cell>
          <cell r="F85">
            <v>232.876</v>
          </cell>
        </row>
        <row r="86">
          <cell r="A86" t="str">
            <v xml:space="preserve"> 317 Колбаса Сервелат Рижский ТМ Зареченские, ВЕС  ПОКОМ</v>
          </cell>
          <cell r="F86">
            <v>50.412999999999997</v>
          </cell>
        </row>
        <row r="87">
          <cell r="A87" t="str">
            <v xml:space="preserve"> 318  Сосиски Датские ТМ Зареченские, ВЕС  ПОКОМ</v>
          </cell>
          <cell r="D87">
            <v>18.2</v>
          </cell>
          <cell r="F87">
            <v>3397.6350000000002</v>
          </cell>
        </row>
        <row r="88">
          <cell r="A88" t="str">
            <v xml:space="preserve"> 319  Колбаса вареная Филейская ТМ Вязанка ТС Классическая, 0,45 кг. ПОКОМ</v>
          </cell>
          <cell r="D88">
            <v>4502</v>
          </cell>
          <cell r="F88">
            <v>8449</v>
          </cell>
        </row>
        <row r="89">
          <cell r="A89" t="str">
            <v xml:space="preserve"> 322  Колбаса вареная Молокуша 0,45кг ТМ Вязанка  ПОКОМ</v>
          </cell>
          <cell r="D89">
            <v>364</v>
          </cell>
          <cell r="F89">
            <v>4748</v>
          </cell>
        </row>
        <row r="90">
          <cell r="A90" t="str">
            <v xml:space="preserve"> 324  Ветчина Филейская ТМ Вязанка Столичная 0,45 кг ПОКОМ</v>
          </cell>
          <cell r="D90">
            <v>14</v>
          </cell>
          <cell r="F90">
            <v>881</v>
          </cell>
        </row>
        <row r="91">
          <cell r="A91" t="str">
            <v xml:space="preserve"> 325  Сосиски Сочинки по-баварски с сыром Стародворье, ВЕС ПОКОМ</v>
          </cell>
          <cell r="F91">
            <v>26.302</v>
          </cell>
        </row>
        <row r="92">
          <cell r="A92" t="str">
            <v xml:space="preserve"> 328  Сардельки Сочинки Стародворье ТМ  0,4 кг ПОКОМ</v>
          </cell>
          <cell r="D92">
            <v>13</v>
          </cell>
          <cell r="F92">
            <v>366</v>
          </cell>
        </row>
        <row r="93">
          <cell r="A93" t="str">
            <v xml:space="preserve"> 329  Сардельки Сочинки с сыром Стародворье ТМ, 0,4 кг. ПОКОМ</v>
          </cell>
          <cell r="D93">
            <v>17</v>
          </cell>
          <cell r="F93">
            <v>385</v>
          </cell>
        </row>
        <row r="94">
          <cell r="A94" t="str">
            <v xml:space="preserve"> 330  Колбаса вареная Филейская ТМ Вязанка ТС Классическая ВЕС  ПОКОМ</v>
          </cell>
          <cell r="D94">
            <v>17.300999999999998</v>
          </cell>
          <cell r="F94">
            <v>2501.8330000000001</v>
          </cell>
        </row>
        <row r="95">
          <cell r="A95" t="str">
            <v xml:space="preserve"> 331  Сосиски Сочинки по-баварски ВЕС ТМ Стародворье  Поком</v>
          </cell>
          <cell r="F95">
            <v>53.716999999999999</v>
          </cell>
        </row>
        <row r="96">
          <cell r="A96" t="str">
            <v xml:space="preserve"> 334  Паштет Любительский ТМ Стародворье ламистер 0,1 кг  ПОКОМ</v>
          </cell>
          <cell r="F96">
            <v>335</v>
          </cell>
        </row>
        <row r="97">
          <cell r="A97" t="str">
            <v xml:space="preserve"> 335  Колбаса Сливушка ТМ Вязанка. ВЕС.  ПОКОМ </v>
          </cell>
          <cell r="F97">
            <v>101.123</v>
          </cell>
        </row>
        <row r="98">
          <cell r="A98" t="str">
            <v xml:space="preserve"> 341 Сосиски Сочинки Сливочные ТМ Стародворье ВЕС ПОКОМ</v>
          </cell>
          <cell r="F98">
            <v>2.6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13</v>
          </cell>
          <cell r="F99">
            <v>3196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12</v>
          </cell>
          <cell r="F100">
            <v>1961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8.8000000000000007</v>
          </cell>
          <cell r="F101">
            <v>844.00300000000004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8</v>
          </cell>
          <cell r="F102">
            <v>617.32100000000003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8</v>
          </cell>
          <cell r="F103">
            <v>1263.6120000000001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8.8000000000000007</v>
          </cell>
          <cell r="F104">
            <v>1005.122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1.3</v>
          </cell>
        </row>
        <row r="106">
          <cell r="A106" t="str">
            <v xml:space="preserve"> 350  Сосиски Сочные без свинины ТМ Особый рецепт 0,4 кг. ПОКОМ</v>
          </cell>
          <cell r="F106">
            <v>99</v>
          </cell>
        </row>
        <row r="107">
          <cell r="A107" t="str">
            <v xml:space="preserve"> 353  Колбаса Салями запеченная ТМ Стародворье ТС Дугушка. 0,6 кг ПОКОМ</v>
          </cell>
          <cell r="F107">
            <v>21</v>
          </cell>
        </row>
        <row r="108">
          <cell r="A108" t="str">
            <v xml:space="preserve"> 354  Колбаса Рубленая запеченная ТМ Стародворье,ТС Дугушка  0,6 кг ПОКОМ</v>
          </cell>
          <cell r="F108">
            <v>18</v>
          </cell>
        </row>
        <row r="109">
          <cell r="A109" t="str">
            <v xml:space="preserve"> 355  Колбаса Сервелат запеченный ТМ Стародворье ТС Дугушка. 0,6 кг. ПОКОМ</v>
          </cell>
          <cell r="F109">
            <v>34</v>
          </cell>
        </row>
        <row r="110">
          <cell r="A110" t="str">
            <v xml:space="preserve"> 364  Сардельки Филейские Вязанка ВЕС NDX ТМ Вязанка  ПОКОМ</v>
          </cell>
          <cell r="D110">
            <v>8.1</v>
          </cell>
          <cell r="F110">
            <v>490.07799999999997</v>
          </cell>
        </row>
        <row r="111">
          <cell r="A111" t="str">
            <v xml:space="preserve"> 368 Колбаса Балыкбургская с мраморным балыком 0,13 кг. ТМ Баварушка  ПОКОМ</v>
          </cell>
          <cell r="D111">
            <v>8</v>
          </cell>
          <cell r="F111">
            <v>266</v>
          </cell>
        </row>
        <row r="112">
          <cell r="A112" t="str">
            <v xml:space="preserve"> 372  Ветчина Сочинка ТМ Стародворье. ВЕС ПОКОМ</v>
          </cell>
          <cell r="D112">
            <v>1.3</v>
          </cell>
          <cell r="F112">
            <v>50.451000000000001</v>
          </cell>
        </row>
        <row r="113">
          <cell r="A113" t="str">
            <v xml:space="preserve"> 373 Колбаса вареная Сочинка ТМ Стародворье ВЕС ПОКОМ</v>
          </cell>
          <cell r="D113">
            <v>2.6</v>
          </cell>
          <cell r="F113">
            <v>257.93400000000003</v>
          </cell>
        </row>
        <row r="114">
          <cell r="A114" t="str">
            <v xml:space="preserve"> 375  Ветчина Балыкбургская ТМ Баварушка. ВЕС ПОКОМ</v>
          </cell>
          <cell r="F114">
            <v>0.8</v>
          </cell>
        </row>
        <row r="115">
          <cell r="A115" t="str">
            <v xml:space="preserve"> 376  Колбаса Докторская Дугушка 0,6кг ГОСТ ТМ Стародворье  ПОКОМ </v>
          </cell>
          <cell r="F115">
            <v>170</v>
          </cell>
        </row>
        <row r="116">
          <cell r="A116" t="str">
            <v xml:space="preserve"> 377  Колбаса Молочная Дугушка 0,6кг ТМ Стародворье  ПОКОМ</v>
          </cell>
          <cell r="F116">
            <v>207</v>
          </cell>
        </row>
        <row r="117">
          <cell r="A117" t="str">
            <v xml:space="preserve"> 380  Колбаса Филейбургская с филе сочного окорока 0,13кг с/в ТМ Баварушка  ПОКОМ</v>
          </cell>
          <cell r="D117">
            <v>5</v>
          </cell>
          <cell r="F117">
            <v>257</v>
          </cell>
        </row>
        <row r="118">
          <cell r="A118" t="str">
            <v xml:space="preserve"> 385  Колбаски Филейбургские с филе сочного окорока, 0,28кг ТМ Баварушка  ПОКОМ</v>
          </cell>
          <cell r="D118">
            <v>21</v>
          </cell>
          <cell r="F118">
            <v>2805</v>
          </cell>
        </row>
        <row r="119">
          <cell r="A119" t="str">
            <v xml:space="preserve"> 387  Колбаса вареная Мусульманская Халяль ТМ Вязанка, 0,4 кг ПОКОМ</v>
          </cell>
          <cell r="D119">
            <v>4</v>
          </cell>
          <cell r="F119">
            <v>896</v>
          </cell>
        </row>
        <row r="120">
          <cell r="A120" t="str">
            <v xml:space="preserve"> 388  Сосиски Восточные Халяль ТМ Вязанка 0,33 кг АК. ПОКОМ</v>
          </cell>
          <cell r="D120">
            <v>3</v>
          </cell>
          <cell r="F120">
            <v>845</v>
          </cell>
        </row>
        <row r="121">
          <cell r="A121" t="str">
            <v xml:space="preserve"> 394 Колбаса полукопченая Аль-Ислами халяль ТМ Вязанка оболочка фиброуз в в/у 0,35 кг  ПОКОМ</v>
          </cell>
          <cell r="D121">
            <v>3</v>
          </cell>
          <cell r="F121">
            <v>383</v>
          </cell>
        </row>
        <row r="122">
          <cell r="A122" t="str">
            <v xml:space="preserve"> 397  Ветчина Дугушка ТМ Стародворье ТС Дугушка в полиамидной оболочке 0,6 кг. ПОКОМ</v>
          </cell>
          <cell r="F122">
            <v>36</v>
          </cell>
        </row>
        <row r="123">
          <cell r="A123" t="str">
            <v xml:space="preserve"> 408  Ветчина Сливушка с индейкой ТМ Вязанка, 0,4кг  ПОКОМ</v>
          </cell>
          <cell r="F123">
            <v>54</v>
          </cell>
        </row>
        <row r="124">
          <cell r="A124" t="str">
            <v xml:space="preserve"> 409  Ветчина Балыкбургская ТМ Баварушка  в оболочке фиброуз в/у 0,42 кг ПОКОМ</v>
          </cell>
          <cell r="F124">
            <v>54</v>
          </cell>
        </row>
        <row r="125">
          <cell r="A125" t="str">
            <v>1002 Ветчина По Швейцарскому рецепту 0,3 (Знаменский СГЦ)  МК</v>
          </cell>
          <cell r="D125">
            <v>70</v>
          </cell>
          <cell r="F125">
            <v>70</v>
          </cell>
        </row>
        <row r="126">
          <cell r="A126" t="str">
            <v>1003 Грудинка с/к (продукт из свинины мясной сырокопченый) (Знамениский СГЦ)  МК</v>
          </cell>
          <cell r="D126">
            <v>15.5</v>
          </cell>
          <cell r="F126">
            <v>15.5</v>
          </cell>
        </row>
        <row r="127">
          <cell r="A127" t="str">
            <v>1004 Рулька свиная бескостная в/к в/у (Знаменский СГЦ) МК</v>
          </cell>
          <cell r="D127">
            <v>26</v>
          </cell>
          <cell r="F127">
            <v>26</v>
          </cell>
        </row>
        <row r="128">
          <cell r="A128" t="str">
            <v>1008 Хлеб печеночный 0,3кг в/у ШТ (Знаменский СГЦ)  МК</v>
          </cell>
          <cell r="D128">
            <v>60</v>
          </cell>
          <cell r="F128">
            <v>60</v>
          </cell>
        </row>
        <row r="129">
          <cell r="A129" t="str">
            <v>1009 Мясо по домашнему в/у 0,35шт (Знаменский СГЦ)  МК</v>
          </cell>
          <cell r="D129">
            <v>50</v>
          </cell>
          <cell r="F129">
            <v>50</v>
          </cell>
        </row>
        <row r="130">
          <cell r="A130" t="str">
            <v>3215 ВЕТЧ.МЯСНАЯ Папа может п/о 0.4кг 8шт.    ОСТАНКИНО</v>
          </cell>
          <cell r="D130">
            <v>268</v>
          </cell>
          <cell r="F130">
            <v>268</v>
          </cell>
        </row>
        <row r="131">
          <cell r="A131" t="str">
            <v>3678 СОЧНЫЕ сос п/о мгс 2*2     ОСТАНКИНО</v>
          </cell>
          <cell r="D131">
            <v>4</v>
          </cell>
          <cell r="F131">
            <v>4</v>
          </cell>
        </row>
        <row r="132">
          <cell r="A132" t="str">
            <v>3812 СОЧНЫЕ сос п/о мгс 2*2  ОСТАНКИНО</v>
          </cell>
          <cell r="D132">
            <v>1623.5</v>
          </cell>
          <cell r="F132">
            <v>1623.5</v>
          </cell>
        </row>
        <row r="133">
          <cell r="A133" t="str">
            <v>3969 МЯСНАЯ Папа может вар п/о_Ашан  ОСТАНКИНО</v>
          </cell>
          <cell r="D133">
            <v>13.3</v>
          </cell>
          <cell r="F133">
            <v>13.3</v>
          </cell>
        </row>
        <row r="134">
          <cell r="A134" t="str">
            <v>4063 МЯСНАЯ Папа может вар п/о_Л   ОСТАНКИНО</v>
          </cell>
          <cell r="D134">
            <v>1664.75</v>
          </cell>
          <cell r="F134">
            <v>1664.75</v>
          </cell>
        </row>
        <row r="135">
          <cell r="A135" t="str">
            <v>4117 ЭКСТРА Папа может с/к в/у_Л   ОСТАНКИНО</v>
          </cell>
          <cell r="D135">
            <v>38</v>
          </cell>
          <cell r="F135">
            <v>38</v>
          </cell>
        </row>
        <row r="136">
          <cell r="A136" t="str">
            <v>4574 Мясная со шпиком Папа может вар п/о ОСТАНКИНО</v>
          </cell>
          <cell r="D136">
            <v>120.15</v>
          </cell>
          <cell r="F136">
            <v>120.15</v>
          </cell>
        </row>
        <row r="137">
          <cell r="A137" t="str">
            <v>4614 ВЕТЧ.ЛЮБИТЕЛЬСКАЯ п/о _ ОСТАНКИНО</v>
          </cell>
          <cell r="D137">
            <v>156.5</v>
          </cell>
          <cell r="F137">
            <v>156.5</v>
          </cell>
        </row>
        <row r="138">
          <cell r="A138" t="str">
            <v>4813 ФИЛЕЙНАЯ Папа может вар п/о_Л   ОСТАНКИНО</v>
          </cell>
          <cell r="D138">
            <v>336.15</v>
          </cell>
          <cell r="F138">
            <v>336.15</v>
          </cell>
        </row>
        <row r="139">
          <cell r="A139" t="str">
            <v>4993 САЛЯМИ ИТАЛЬЯНСКАЯ с/к в/у 1/250*8_120c ОСТАНКИНО</v>
          </cell>
          <cell r="D139">
            <v>527</v>
          </cell>
          <cell r="F139">
            <v>527</v>
          </cell>
        </row>
        <row r="140">
          <cell r="A140" t="str">
            <v>5246 ДОКТОРСКАЯ ПРЕМИУМ вар б/о мгс_30с ОСТАНКИНО</v>
          </cell>
          <cell r="D140">
            <v>34.5</v>
          </cell>
          <cell r="F140">
            <v>34.5</v>
          </cell>
        </row>
        <row r="141">
          <cell r="A141" t="str">
            <v>5247 РУССКАЯ ПРЕМИУМ вар б/о мгс_30с ОСТАНКИНО</v>
          </cell>
          <cell r="D141">
            <v>67.5</v>
          </cell>
          <cell r="F141">
            <v>67.5</v>
          </cell>
        </row>
        <row r="142">
          <cell r="A142" t="str">
            <v>5336 ОСОБАЯ вар п/о  ОСТАНКИНО</v>
          </cell>
          <cell r="D142">
            <v>191.7</v>
          </cell>
          <cell r="F142">
            <v>191.7</v>
          </cell>
        </row>
        <row r="143">
          <cell r="A143" t="str">
            <v>5337 ОСОБАЯ СО ШПИКОМ вар п/о  ОСТАНКИНО</v>
          </cell>
          <cell r="D143">
            <v>69.3</v>
          </cell>
          <cell r="F143">
            <v>69.3</v>
          </cell>
        </row>
        <row r="144">
          <cell r="A144" t="str">
            <v>5341 СЕРВЕЛАТ ОХОТНИЧИЙ в/к в/у  ОСТАНКИНО</v>
          </cell>
          <cell r="D144">
            <v>338.4</v>
          </cell>
          <cell r="F144">
            <v>338.4</v>
          </cell>
        </row>
        <row r="145">
          <cell r="A145" t="str">
            <v>5483 ЭКСТРА Папа может с/к в/у 1/250 8шт.   ОСТАНКИНО</v>
          </cell>
          <cell r="D145">
            <v>836</v>
          </cell>
          <cell r="F145">
            <v>844</v>
          </cell>
        </row>
        <row r="146">
          <cell r="A146" t="str">
            <v>5544 Сервелат Финский в/к в/у_45с НОВАЯ ОСТАНКИНО</v>
          </cell>
          <cell r="D146">
            <v>715.14</v>
          </cell>
          <cell r="F146">
            <v>715.14</v>
          </cell>
        </row>
        <row r="147">
          <cell r="A147" t="str">
            <v>5682 САЛЯМИ МЕЛКОЗЕРНЕНАЯ с/к в/у 1/120_60с   ОСТАНКИНО</v>
          </cell>
          <cell r="D147">
            <v>1645</v>
          </cell>
          <cell r="F147">
            <v>1645</v>
          </cell>
        </row>
        <row r="148">
          <cell r="A148" t="str">
            <v>5706 АРОМАТНАЯ Папа может с/к в/у 1/250 8шт.  ОСТАНКИНО</v>
          </cell>
          <cell r="D148">
            <v>743</v>
          </cell>
          <cell r="F148">
            <v>743</v>
          </cell>
        </row>
        <row r="149">
          <cell r="A149" t="str">
            <v>5708 ПОСОЛЬСКАЯ Папа может с/к в/у ОСТАНКИНО</v>
          </cell>
          <cell r="D149">
            <v>102.5</v>
          </cell>
          <cell r="F149">
            <v>102.5</v>
          </cell>
        </row>
        <row r="150">
          <cell r="A150" t="str">
            <v>5820 СЛИВОЧНЫЕ Папа может сос п/о мгс 2*2_45с   ОСТАНКИНО</v>
          </cell>
          <cell r="D150">
            <v>92</v>
          </cell>
          <cell r="F150">
            <v>92</v>
          </cell>
        </row>
        <row r="151">
          <cell r="A151" t="str">
            <v>5851 ЭКСТРА Папа может вар п/о   ОСТАНКИНО</v>
          </cell>
          <cell r="D151">
            <v>485.8</v>
          </cell>
          <cell r="F151">
            <v>485.8</v>
          </cell>
        </row>
        <row r="152">
          <cell r="A152" t="str">
            <v>5931 ОХОТНИЧЬЯ Папа может с/к в/у 1/220 8шт.   ОСТАНКИНО</v>
          </cell>
          <cell r="D152">
            <v>634</v>
          </cell>
          <cell r="F152">
            <v>638</v>
          </cell>
        </row>
        <row r="153">
          <cell r="A153" t="str">
            <v>5981 МОЛОЧНЫЕ ТРАДИЦ. сос п/о мгс 1*6_45с   ОСТАНКИНО</v>
          </cell>
          <cell r="D153">
            <v>94.2</v>
          </cell>
          <cell r="F153">
            <v>94.2</v>
          </cell>
        </row>
        <row r="154">
          <cell r="A154" t="str">
            <v>5997 ОСОБАЯ Коровино вар п/о  ОСТАНКИНО</v>
          </cell>
          <cell r="D154">
            <v>17.95</v>
          </cell>
          <cell r="F154">
            <v>17.95</v>
          </cell>
        </row>
        <row r="155">
          <cell r="A155" t="str">
            <v>6004 РАГУ СВИНОЕ 1кг 8шт.зам_120с ОСТАНКИНО</v>
          </cell>
          <cell r="D155">
            <v>156</v>
          </cell>
          <cell r="F155">
            <v>156</v>
          </cell>
        </row>
        <row r="156">
          <cell r="A156" t="str">
            <v>6041 МОЛОЧНЫЕ К ЗАВТРАКУ сос п/о мгс 1*3  ОСТАНКИНО</v>
          </cell>
          <cell r="D156">
            <v>258.3</v>
          </cell>
          <cell r="F156">
            <v>258.3</v>
          </cell>
        </row>
        <row r="157">
          <cell r="A157" t="str">
            <v>6042 МОЛОЧНЫЕ К ЗАВТРАКУ сос п/о в/у 0.4кг   ОСТАНКИНО</v>
          </cell>
          <cell r="D157">
            <v>1204</v>
          </cell>
          <cell r="F157">
            <v>1216</v>
          </cell>
        </row>
        <row r="158">
          <cell r="A158" t="str">
            <v>6113 СОЧНЫЕ сос п/о мгс 1*6_Ашан  ОСТАНКИНО</v>
          </cell>
          <cell r="D158">
            <v>1924.662</v>
          </cell>
          <cell r="F158">
            <v>1924.662</v>
          </cell>
        </row>
        <row r="159">
          <cell r="A159" t="str">
            <v>6123 МОЛОЧНЫЕ КЛАССИЧЕСКИЕ ПМ сос п/о мгс 2*4   ОСТАНКИНО</v>
          </cell>
          <cell r="D159">
            <v>548</v>
          </cell>
          <cell r="F159">
            <v>548</v>
          </cell>
        </row>
        <row r="160">
          <cell r="A160" t="str">
            <v>6144 МОЛОЧНЫЕ ТРАДИЦ сос п/о в/у 1/360 (1+1) ОСТАНКИНО</v>
          </cell>
          <cell r="D160">
            <v>115</v>
          </cell>
          <cell r="F160">
            <v>115</v>
          </cell>
        </row>
        <row r="161">
          <cell r="A161" t="str">
            <v>6158 ВРЕМЯ ОЛИВЬЕ Папа может вар п/о 0.4кг   ОСТАНКИНО</v>
          </cell>
          <cell r="D161">
            <v>112</v>
          </cell>
          <cell r="F161">
            <v>112</v>
          </cell>
        </row>
        <row r="162">
          <cell r="A162" t="str">
            <v>6212 СЕРВЕЛАТ ФИНСКИЙ СН в/к в/у  ОСТАНКИНО</v>
          </cell>
          <cell r="D162">
            <v>13.8</v>
          </cell>
          <cell r="F162">
            <v>13.8</v>
          </cell>
        </row>
        <row r="163">
          <cell r="A163" t="str">
            <v>6213 СЕРВЕЛАТ ФИНСКИЙ СН в/к в/у 0.35кг 8шт.  ОСТАНКИНО</v>
          </cell>
          <cell r="D163">
            <v>299</v>
          </cell>
          <cell r="F163">
            <v>299</v>
          </cell>
        </row>
        <row r="164">
          <cell r="A164" t="str">
            <v>6215 СЕРВЕЛАТ ОРЕХОВЫЙ СН в/к в/у 0.35кг 8шт  ОСТАНКИНО</v>
          </cell>
          <cell r="D164">
            <v>222</v>
          </cell>
          <cell r="F164">
            <v>222</v>
          </cell>
        </row>
        <row r="165">
          <cell r="A165" t="str">
            <v>6217 ШПИКАЧКИ ДОМАШНИЕ СН п/о мгс 0.4кг 8шт.  ОСТАНКИНО</v>
          </cell>
          <cell r="D165">
            <v>218</v>
          </cell>
          <cell r="F165">
            <v>218</v>
          </cell>
        </row>
        <row r="166">
          <cell r="A166" t="str">
            <v>6227 МОЛОЧНЫЕ ТРАДИЦ. сос п/о мгс 0.6кг LTF  ОСТАНКИНО</v>
          </cell>
          <cell r="D166">
            <v>240</v>
          </cell>
          <cell r="F166">
            <v>240</v>
          </cell>
        </row>
        <row r="167">
          <cell r="A167" t="str">
            <v>6241 ХОТ-ДОГ Папа может сос п/о мгс 0.38кг  ОСТАНКИНО</v>
          </cell>
          <cell r="D167">
            <v>128</v>
          </cell>
          <cell r="F167">
            <v>140</v>
          </cell>
        </row>
        <row r="168">
          <cell r="A168" t="str">
            <v>6247 ДОМАШНЯЯ Папа может вар п/о 0,4кг 8шт.  ОСТАНКИНО</v>
          </cell>
          <cell r="D168">
            <v>153</v>
          </cell>
          <cell r="F168">
            <v>153</v>
          </cell>
        </row>
        <row r="169">
          <cell r="A169" t="str">
            <v>6259 К ЧАЮ Советское наследие вар н/о мгс  ОСТАНКИНО</v>
          </cell>
          <cell r="D169">
            <v>15.6</v>
          </cell>
          <cell r="F169">
            <v>15.6</v>
          </cell>
        </row>
        <row r="170">
          <cell r="A170" t="str">
            <v>6268 ГОВЯЖЬЯ Папа может вар п/о 0,4кг 8 шт.  ОСТАНКИНО</v>
          </cell>
          <cell r="D170">
            <v>358</v>
          </cell>
          <cell r="F170">
            <v>358</v>
          </cell>
        </row>
        <row r="171">
          <cell r="A171" t="str">
            <v>6279 КОРЕЙКА ПО-ОСТ.к/в в/с с/н в/у 1/150_45с  ОСТАНКИНО</v>
          </cell>
          <cell r="D171">
            <v>108</v>
          </cell>
          <cell r="F171">
            <v>108</v>
          </cell>
        </row>
        <row r="172">
          <cell r="A172" t="str">
            <v>6281 СВИНИНА ДЕЛИКАТ. к/в мл/к в/у 0.3кг 45с  ОСТАНКИНО</v>
          </cell>
          <cell r="D172">
            <v>461</v>
          </cell>
          <cell r="F172">
            <v>461</v>
          </cell>
        </row>
        <row r="173">
          <cell r="A173" t="str">
            <v>6297 ФИЛЕЙНЫЕ сос ц/о в/у 1/270 12шт_45с  ОСТАНКИНО</v>
          </cell>
          <cell r="D173">
            <v>2262</v>
          </cell>
          <cell r="F173">
            <v>2262</v>
          </cell>
        </row>
        <row r="174">
          <cell r="A174" t="str">
            <v>6301 БАЛЫКОВАЯ СН в/к в/у  ОСТАНКИНО</v>
          </cell>
          <cell r="D174">
            <v>46</v>
          </cell>
          <cell r="F174">
            <v>46</v>
          </cell>
        </row>
        <row r="175">
          <cell r="A175" t="str">
            <v>6302 БАЛЫКОВАЯ СН в/к в/у 0.35кг 8шт.  ОСТАНКИНО</v>
          </cell>
          <cell r="D175">
            <v>159</v>
          </cell>
          <cell r="F175">
            <v>159</v>
          </cell>
        </row>
        <row r="176">
          <cell r="A176" t="str">
            <v>6303 МЯСНЫЕ Папа может сос п/о мгс 1.5*3  ОСТАНКИНО</v>
          </cell>
          <cell r="D176">
            <v>245.9</v>
          </cell>
          <cell r="F176">
            <v>245.9</v>
          </cell>
        </row>
        <row r="177">
          <cell r="A177" t="str">
            <v>6325 ДОКТОРСКАЯ ПРЕМИУМ вар п/о 0.4кг 8шт.  ОСТАНКИНО</v>
          </cell>
          <cell r="D177">
            <v>582</v>
          </cell>
          <cell r="F177">
            <v>582</v>
          </cell>
        </row>
        <row r="178">
          <cell r="A178" t="str">
            <v>6333 МЯСНАЯ Папа может вар п/о 0.4кг 8шт.  ОСТАНКИНО</v>
          </cell>
          <cell r="D178">
            <v>5935</v>
          </cell>
          <cell r="F178">
            <v>5939</v>
          </cell>
        </row>
        <row r="179">
          <cell r="A179" t="str">
            <v>6353 ЭКСТРА Папа может вар п/о 0.4кг 8шт.  ОСТАНКИНО</v>
          </cell>
          <cell r="D179">
            <v>1975</v>
          </cell>
          <cell r="F179">
            <v>1985</v>
          </cell>
        </row>
        <row r="180">
          <cell r="A180" t="str">
            <v>6392 ФИЛЕЙНАЯ Папа может вар п/о 0.4кг. ОСТАНКИНО</v>
          </cell>
          <cell r="D180">
            <v>4059</v>
          </cell>
          <cell r="F180">
            <v>4060</v>
          </cell>
        </row>
        <row r="181">
          <cell r="A181" t="str">
            <v>6427 КЛАССИЧЕСКАЯ ПМ вар п/о 0.35кг 8шт. ОСТАНКИНО</v>
          </cell>
          <cell r="D181">
            <v>1180</v>
          </cell>
          <cell r="F181">
            <v>1182</v>
          </cell>
        </row>
        <row r="182">
          <cell r="A182" t="str">
            <v>6438 БОГАТЫРСКИЕ Папа Может сос п/о в/у 0,3кг  ОСТАНКИНО</v>
          </cell>
          <cell r="D182">
            <v>568</v>
          </cell>
          <cell r="F182">
            <v>568</v>
          </cell>
        </row>
        <row r="183">
          <cell r="A183" t="str">
            <v>6448 СВИНИНА МАДЕРА с/к с/н в/у 1/100 10шт.   ОСТАНКИНО</v>
          </cell>
          <cell r="D183">
            <v>249</v>
          </cell>
          <cell r="F183">
            <v>249</v>
          </cell>
        </row>
        <row r="184">
          <cell r="A184" t="str">
            <v>6450 БЕКОН с/к с/н в/у 1/100 10шт.  ОСТАНКИНО</v>
          </cell>
          <cell r="D184">
            <v>446</v>
          </cell>
          <cell r="F184">
            <v>446</v>
          </cell>
        </row>
        <row r="185">
          <cell r="A185" t="str">
            <v>6453 ЭКСТРА Папа может с/к с/н в/у 1/100 14шт.   ОСТАНКИНО</v>
          </cell>
          <cell r="D185">
            <v>1090</v>
          </cell>
          <cell r="F185">
            <v>1090</v>
          </cell>
        </row>
        <row r="186">
          <cell r="A186" t="str">
            <v>6454 АРОМАТНАЯ с/к с/н в/у 1/100 14шт.  ОСТАНКИНО</v>
          </cell>
          <cell r="D186">
            <v>816</v>
          </cell>
          <cell r="F186">
            <v>816</v>
          </cell>
        </row>
        <row r="187">
          <cell r="A187" t="str">
            <v>6475 С СЫРОМ Папа может сос ц/о мгс 0.4кг6шт  ОСТАНКИНО</v>
          </cell>
          <cell r="D187">
            <v>315</v>
          </cell>
          <cell r="F187">
            <v>315</v>
          </cell>
        </row>
        <row r="188">
          <cell r="A188" t="str">
            <v>6527 ШПИКАЧКИ СОЧНЫЕ ПМ сар б/о мгс 1*3 45с ОСТАНКИНО</v>
          </cell>
          <cell r="D188">
            <v>510.3</v>
          </cell>
          <cell r="F188">
            <v>510.3</v>
          </cell>
        </row>
        <row r="189">
          <cell r="A189" t="str">
            <v>6562 СЕРВЕЛАТ КАРЕЛЬСКИЙ СН в/к в/у 0,28кг  ОСТАНКИНО</v>
          </cell>
          <cell r="D189">
            <v>1052</v>
          </cell>
          <cell r="F189">
            <v>1052</v>
          </cell>
        </row>
        <row r="190">
          <cell r="A190" t="str">
            <v>6563 СЛИВОЧНЫЕ СН сос п/о мгс 1*6  ОСТАНКИНО</v>
          </cell>
          <cell r="D190">
            <v>98</v>
          </cell>
          <cell r="F190">
            <v>98</v>
          </cell>
        </row>
        <row r="191">
          <cell r="A191" t="str">
            <v>6565 СЕРВЕЛАТ С АРОМ.ТРАВАМИ в/к в/у 0,31кг  ОСТАНКИНО</v>
          </cell>
          <cell r="D191">
            <v>7</v>
          </cell>
          <cell r="F191">
            <v>7</v>
          </cell>
        </row>
        <row r="192">
          <cell r="A192" t="str">
            <v>6566 СЕРВЕЛАТ С БЕЛ.ГРИБАМИ в/к в/у 0,31кг  ОСТАНКИНО</v>
          </cell>
          <cell r="D192">
            <v>7</v>
          </cell>
          <cell r="F192">
            <v>7</v>
          </cell>
        </row>
        <row r="193">
          <cell r="A193" t="str">
            <v>6589 МОЛОЧНЫЕ ГОСТ СН сос п/о мгс 0.41кг 10шт  ОСТАНКИНО</v>
          </cell>
          <cell r="D193">
            <v>147</v>
          </cell>
          <cell r="F193">
            <v>147</v>
          </cell>
        </row>
        <row r="194">
          <cell r="A194" t="str">
            <v>6590 СЛИВОЧНЫЕ СН сос п/о мгс 0.41кг 10шт.  ОСТАНКИНО</v>
          </cell>
          <cell r="D194">
            <v>499</v>
          </cell>
          <cell r="F194">
            <v>499</v>
          </cell>
        </row>
        <row r="195">
          <cell r="A195" t="str">
            <v>6592 ДОКТОРСКАЯ СН вар п/о  ОСТАНКИНО</v>
          </cell>
          <cell r="D195">
            <v>62.5</v>
          </cell>
          <cell r="F195">
            <v>62.5</v>
          </cell>
        </row>
        <row r="196">
          <cell r="A196" t="str">
            <v>6593 ДОКТОРСКАЯ СН вар п/о 0.45кг 8шт.  ОСТАНКИНО</v>
          </cell>
          <cell r="D196">
            <v>387</v>
          </cell>
          <cell r="F196">
            <v>387</v>
          </cell>
        </row>
        <row r="197">
          <cell r="A197" t="str">
            <v>6594 МОЛОЧНАЯ СН вар п/о  ОСТАНКИНО</v>
          </cell>
          <cell r="D197">
            <v>86</v>
          </cell>
          <cell r="F197">
            <v>86</v>
          </cell>
        </row>
        <row r="198">
          <cell r="A198" t="str">
            <v>6595 МОЛОЧНАЯ СН вар п/о 0.45кг 8шт.  ОСТАНКИНО</v>
          </cell>
          <cell r="D198">
            <v>364</v>
          </cell>
          <cell r="F198">
            <v>364</v>
          </cell>
        </row>
        <row r="199">
          <cell r="A199" t="str">
            <v>6597 РУССКАЯ СН вар п/о 0.45кг 8шт.  ОСТАНКИНО</v>
          </cell>
          <cell r="D199">
            <v>86</v>
          </cell>
          <cell r="F199">
            <v>86</v>
          </cell>
        </row>
        <row r="200">
          <cell r="A200" t="str">
            <v>6601 ГОВЯЖЬИ СН сос п/о мгс 1*6  ОСТАНКИНО</v>
          </cell>
          <cell r="D200">
            <v>140</v>
          </cell>
          <cell r="F200">
            <v>140</v>
          </cell>
        </row>
        <row r="201">
          <cell r="A201" t="str">
            <v>6606 СЫТНЫЕ Папа может сар б/о мгс 1*3 45с  ОСТАНКИНО</v>
          </cell>
          <cell r="D201">
            <v>151</v>
          </cell>
          <cell r="F201">
            <v>151</v>
          </cell>
        </row>
        <row r="202">
          <cell r="A202" t="str">
            <v>6641 СЛИВОЧНЫЕ ПМ сос п/о мгс 0,41кг 10шт.  ОСТАНКИНО</v>
          </cell>
          <cell r="D202">
            <v>1801</v>
          </cell>
          <cell r="F202">
            <v>1801</v>
          </cell>
        </row>
        <row r="203">
          <cell r="A203" t="str">
            <v>6644 СОЧНЫЕ ПМ сос п/о мгс 0,41кг 10шт.  ОСТАНКИНО</v>
          </cell>
          <cell r="D203">
            <v>5462</v>
          </cell>
          <cell r="F203">
            <v>5463</v>
          </cell>
        </row>
        <row r="204">
          <cell r="A204" t="str">
            <v>6645 ВЕТЧ.КЛАССИЧЕСКАЯ СН п/о 0.8кг 4шт.  ОСТАНКИНО</v>
          </cell>
          <cell r="D204">
            <v>42</v>
          </cell>
          <cell r="F204">
            <v>42</v>
          </cell>
        </row>
        <row r="205">
          <cell r="A205" t="str">
            <v>6648 СОЧНЫЕ Папа может сар п/о мгс 1*3  ОСТАНКИНО</v>
          </cell>
          <cell r="D205">
            <v>35</v>
          </cell>
          <cell r="F205">
            <v>35</v>
          </cell>
        </row>
        <row r="206">
          <cell r="A206" t="str">
            <v>6650 СОЧНЫЕ С СЫРОМ ПМ сар п/о мгс 1*3  ОСТАНКИНО</v>
          </cell>
          <cell r="D206">
            <v>22</v>
          </cell>
          <cell r="F206">
            <v>22</v>
          </cell>
        </row>
        <row r="207">
          <cell r="A207" t="str">
            <v>6658 АРОМАТНАЯ С ЧЕСНОЧКОМ СН в/к мтс 0.330кг  ОСТАНКИНО</v>
          </cell>
          <cell r="D207">
            <v>17</v>
          </cell>
          <cell r="F207">
            <v>17</v>
          </cell>
        </row>
        <row r="208">
          <cell r="A208" t="str">
            <v>6661 СОЧНЫЙ ГРИЛЬ ПМ сос п/о мгс 1.5*4_Маяк  ОСТАНКИНО</v>
          </cell>
          <cell r="D208">
            <v>88</v>
          </cell>
          <cell r="F208">
            <v>88</v>
          </cell>
        </row>
        <row r="209">
          <cell r="A209" t="str">
            <v>6666 БОЯНСКАЯ Папа может п/к в/у 0,28кг 8 шт. ОСТАНКИНО</v>
          </cell>
          <cell r="D209">
            <v>1384</v>
          </cell>
          <cell r="F209">
            <v>1387</v>
          </cell>
        </row>
        <row r="210">
          <cell r="A210" t="str">
            <v>6669 ВЕНСКАЯ САЛЯМИ п/к в/у 0.28кг 8шт  ОСТАНКИНО</v>
          </cell>
          <cell r="D210">
            <v>679</v>
          </cell>
          <cell r="F210">
            <v>679</v>
          </cell>
        </row>
        <row r="211">
          <cell r="A211" t="str">
            <v>6683 СЕРВЕЛАТ ЗЕРНИСТЫЙ ПМ в/к в/у 0,35кг  ОСТАНКИНО</v>
          </cell>
          <cell r="D211">
            <v>1870</v>
          </cell>
          <cell r="F211">
            <v>1875</v>
          </cell>
        </row>
        <row r="212">
          <cell r="A212" t="str">
            <v>6684 СЕРВЕЛАТ КАРЕЛЬСКИЙ ПМ в/к в/у 0.28кг  ОСТАНКИНО</v>
          </cell>
          <cell r="D212">
            <v>2229</v>
          </cell>
          <cell r="F212">
            <v>2234</v>
          </cell>
        </row>
        <row r="213">
          <cell r="A213" t="str">
            <v>6689 СЕРВЕЛАТ ОХОТНИЧИЙ ПМ в/к в/у 0,35кг 8шт  ОСТАНКИНО</v>
          </cell>
          <cell r="D213">
            <v>4770</v>
          </cell>
          <cell r="F213">
            <v>4776</v>
          </cell>
        </row>
        <row r="214">
          <cell r="A214" t="str">
            <v>6692 СЕРВЕЛАТ ПРИМА в/к в/у 0.28кг 8шт.  ОСТАНКИНО</v>
          </cell>
          <cell r="D214">
            <v>650</v>
          </cell>
          <cell r="F214">
            <v>650</v>
          </cell>
        </row>
        <row r="215">
          <cell r="A215" t="str">
            <v>6697 СЕРВЕЛАТ ФИНСКИЙ ПМ в/к в/у 0,35кг 8шт.  ОСТАНКИНО</v>
          </cell>
          <cell r="D215">
            <v>6233</v>
          </cell>
          <cell r="F215">
            <v>6239</v>
          </cell>
        </row>
        <row r="216">
          <cell r="A216" t="str">
            <v>6713 СОЧНЫЙ ГРИЛЬ ПМ сос п/о мгс 0.41кг 8шт.  ОСТАНКИНО</v>
          </cell>
          <cell r="D216">
            <v>1813</v>
          </cell>
          <cell r="F216">
            <v>1813</v>
          </cell>
        </row>
        <row r="217">
          <cell r="A217" t="str">
            <v>6716 ОСОБАЯ Коровино (в сетке) 0.5кг 8шт.  ОСТАНКИНО</v>
          </cell>
          <cell r="D217">
            <v>648</v>
          </cell>
          <cell r="F217">
            <v>648</v>
          </cell>
        </row>
        <row r="218">
          <cell r="A218" t="str">
            <v>6722 СОЧНЫЕ ПМ сос п/о мгс 0,41кг 10шт.  ОСТАНКИНО</v>
          </cell>
          <cell r="D218">
            <v>7</v>
          </cell>
          <cell r="F218">
            <v>7</v>
          </cell>
        </row>
        <row r="219">
          <cell r="A219" t="str">
            <v>6726 СЛИВОЧНЫЕ ПМ сос п/о мгс 0.41кг 10шт.  ОСТАНКИНО</v>
          </cell>
          <cell r="D219">
            <v>20</v>
          </cell>
          <cell r="F219">
            <v>20</v>
          </cell>
        </row>
        <row r="220">
          <cell r="A220" t="str">
            <v>7001 Грудинка Особая Мясной Посол (Панский дворик МХ)  МК</v>
          </cell>
          <cell r="D220">
            <v>30</v>
          </cell>
          <cell r="F220">
            <v>30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100</v>
          </cell>
          <cell r="F221">
            <v>100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183</v>
          </cell>
          <cell r="F222">
            <v>183</v>
          </cell>
        </row>
        <row r="223">
          <cell r="A223" t="str">
            <v>БОНУС МОЛОЧНЫЕ ТРАДИЦ. сос п/о мгс 0.6кг_UZ (6083)</v>
          </cell>
          <cell r="D223">
            <v>718</v>
          </cell>
          <cell r="F223">
            <v>718</v>
          </cell>
        </row>
        <row r="224">
          <cell r="A224" t="str">
            <v>БОНУС МОЛОЧНЫЕ ТРАДИЦ. сос п/о мгс 1*6_UZ (6082)</v>
          </cell>
          <cell r="D224">
            <v>209</v>
          </cell>
          <cell r="F224">
            <v>209</v>
          </cell>
        </row>
        <row r="225">
          <cell r="A225" t="str">
            <v>БОНУС СОЧНЫЕ сос п/о мгс 0.41кг_UZ (6087)  ОСТАНКИНО</v>
          </cell>
          <cell r="D225">
            <v>422</v>
          </cell>
          <cell r="F225">
            <v>422</v>
          </cell>
        </row>
        <row r="226">
          <cell r="A226" t="str">
            <v>БОНУС СОЧНЫЕ сос п/о мгс 1*6_UZ (6088)  ОСТАНКИНО</v>
          </cell>
          <cell r="D226">
            <v>151</v>
          </cell>
          <cell r="F226">
            <v>151</v>
          </cell>
        </row>
        <row r="227">
          <cell r="A227" t="str">
            <v>БОНУС_273  Сосиски Сочинки с сочной грудинкой, МГС 0.4кг,   ПОКОМ</v>
          </cell>
          <cell r="D227">
            <v>6</v>
          </cell>
          <cell r="F227">
            <v>915</v>
          </cell>
        </row>
        <row r="228">
          <cell r="A228" t="str">
            <v>БОНУС_283  Сосиски Сочинки, ВЕС, ТМ Стародворье ПОКОМ</v>
          </cell>
          <cell r="D228">
            <v>1.3</v>
          </cell>
          <cell r="F228">
            <v>360.81200000000001</v>
          </cell>
        </row>
        <row r="229">
          <cell r="A229" t="str">
            <v>БОНУС_305  Колбаса Сервелат Мясорубский с мелкорубленным окороком в/у  ТМ Стародворье ВЕС   ПОКОМ</v>
          </cell>
          <cell r="D229">
            <v>2.8</v>
          </cell>
          <cell r="F229">
            <v>234.01400000000001</v>
          </cell>
        </row>
        <row r="230">
          <cell r="A230" t="str">
            <v>БОНУС_Готовые чебупели сочные с мясом ТМ Горячая штучка  0,3кг зам    ПОКОМ</v>
          </cell>
          <cell r="F230">
            <v>372</v>
          </cell>
        </row>
        <row r="231">
          <cell r="A231" t="str">
            <v>БОНУС_Колбаса Докторская Особая ТМ Особый рецепт,  0,5кг, ПОКОМ</v>
          </cell>
          <cell r="F231">
            <v>252</v>
          </cell>
        </row>
        <row r="232">
          <cell r="A232" t="str">
            <v>БОНУС_Колбаса Сервелат Филедворский, фиброуз, в/у 0,35 кг срез,  ПОКОМ</v>
          </cell>
          <cell r="F232">
            <v>224</v>
          </cell>
        </row>
        <row r="233">
          <cell r="A233" t="str">
            <v>БОНУС_Пельмени Отборные из свинины и говядины 0,9 кг ТМ Стародворье ТС Медвежье ушко  ПОКОМ</v>
          </cell>
          <cell r="F233">
            <v>348</v>
          </cell>
        </row>
        <row r="234">
          <cell r="A234" t="str">
            <v>Бутербродная вареная 0,47 кг шт.  СПК</v>
          </cell>
          <cell r="D234">
            <v>88</v>
          </cell>
          <cell r="F234">
            <v>88</v>
          </cell>
        </row>
        <row r="235">
          <cell r="A235" t="str">
            <v>Вареники замороженные "Благолепные" с картофелем и грибами. ВЕС  ПОКОМ</v>
          </cell>
          <cell r="F235">
            <v>85</v>
          </cell>
        </row>
        <row r="236">
          <cell r="A236" t="str">
            <v>Вацлавская вареная 400 гр.шт.  СПК</v>
          </cell>
          <cell r="D236">
            <v>54</v>
          </cell>
          <cell r="F236">
            <v>54</v>
          </cell>
        </row>
        <row r="237">
          <cell r="A237" t="str">
            <v>Вацлавская вареная ВЕС СПК</v>
          </cell>
          <cell r="D237">
            <v>13</v>
          </cell>
          <cell r="F237">
            <v>13</v>
          </cell>
        </row>
        <row r="238">
          <cell r="A238" t="str">
            <v>Вацлавская п/к (черева) 390 гр.шт. термоус.пак  СПК</v>
          </cell>
          <cell r="D238">
            <v>74</v>
          </cell>
          <cell r="F238">
            <v>74</v>
          </cell>
        </row>
        <row r="239">
          <cell r="A239" t="str">
            <v>Ветчина Вацлавская 400 гр.шт.  СПК</v>
          </cell>
          <cell r="D239">
            <v>16</v>
          </cell>
          <cell r="F239">
            <v>16</v>
          </cell>
        </row>
        <row r="240">
          <cell r="A240" t="str">
            <v>Ветчина Московская ПГН от 0 до +6 60сут ВЕС МИКОЯН</v>
          </cell>
          <cell r="D240">
            <v>22.1</v>
          </cell>
          <cell r="F240">
            <v>22.1</v>
          </cell>
        </row>
        <row r="241">
          <cell r="A241" t="str">
            <v>Готовые чебупели острые с мясом Горячая штучка 0,3 кг зам  ПОКОМ</v>
          </cell>
          <cell r="D241">
            <v>4</v>
          </cell>
          <cell r="F241">
            <v>257</v>
          </cell>
        </row>
        <row r="242">
          <cell r="A242" t="str">
            <v>Готовые чебупели с ветчиной и сыром Горячая штучка 0,3кг зам  ПОКОМ</v>
          </cell>
          <cell r="D242">
            <v>44</v>
          </cell>
          <cell r="F242">
            <v>1871</v>
          </cell>
        </row>
        <row r="243">
          <cell r="A243" t="str">
            <v>Готовые чебупели сочные с мясом ТМ Горячая штучка  0,3кг зам  ПОКОМ</v>
          </cell>
          <cell r="D243">
            <v>830</v>
          </cell>
          <cell r="F243">
            <v>1785</v>
          </cell>
        </row>
        <row r="244">
          <cell r="A244" t="str">
            <v>Готовые чебуреки с мясом ТМ Горячая штучка 0,09 кг флоу-пак ПОКОМ</v>
          </cell>
          <cell r="D244">
            <v>9</v>
          </cell>
          <cell r="F244">
            <v>248</v>
          </cell>
        </row>
        <row r="245">
          <cell r="A245" t="str">
            <v>Дельгаро с/в "Эликатессе" 140 гр.шт.  СПК</v>
          </cell>
          <cell r="D245">
            <v>46</v>
          </cell>
          <cell r="F245">
            <v>46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180</v>
          </cell>
          <cell r="F246">
            <v>180</v>
          </cell>
        </row>
        <row r="247">
          <cell r="A247" t="str">
            <v>Докторская вареная в/с 0,47 кг шт.  СПК</v>
          </cell>
          <cell r="D247">
            <v>72</v>
          </cell>
          <cell r="F247">
            <v>72</v>
          </cell>
        </row>
        <row r="248">
          <cell r="A248" t="str">
            <v>Докторская вареная термоус.пак. "Высокий вкус"  СПК</v>
          </cell>
          <cell r="D248">
            <v>172</v>
          </cell>
          <cell r="F248">
            <v>172</v>
          </cell>
        </row>
        <row r="249">
          <cell r="A249" t="str">
            <v>Домашняя п/к "Сибирский стандарт" (черева) (в ср.защ.атм.)  СПК</v>
          </cell>
          <cell r="D249">
            <v>341</v>
          </cell>
          <cell r="F249">
            <v>341</v>
          </cell>
        </row>
        <row r="250">
          <cell r="A250" t="str">
            <v>Жар-боллы с курочкой и сыром, ВЕС  ПОКОМ</v>
          </cell>
          <cell r="D250">
            <v>3</v>
          </cell>
          <cell r="F250">
            <v>289.60000000000002</v>
          </cell>
        </row>
        <row r="251">
          <cell r="A251" t="str">
            <v>Жар-ладушки с мясом ТМ Зареченские ВЕС ПОКОМ</v>
          </cell>
          <cell r="F251">
            <v>20.302</v>
          </cell>
        </row>
        <row r="252">
          <cell r="A252" t="str">
            <v>Жар-ладушки с мясом, картофелем и грибами ВЕС ТМ Зареченские  ПОКОМ</v>
          </cell>
          <cell r="F252">
            <v>25.9</v>
          </cell>
        </row>
        <row r="253">
          <cell r="A253" t="str">
            <v>Жар-ладушки с мясом. ВЕС  ПОКОМ</v>
          </cell>
          <cell r="D253">
            <v>3.7</v>
          </cell>
          <cell r="F253">
            <v>382.50200000000001</v>
          </cell>
        </row>
        <row r="254">
          <cell r="A254" t="str">
            <v>Жар-ладушки с яблоком и грушей ТМ Зареченские ВЕС ПОКОМ</v>
          </cell>
          <cell r="D254">
            <v>33.299999999999997</v>
          </cell>
          <cell r="F254">
            <v>88.802000000000007</v>
          </cell>
        </row>
        <row r="255">
          <cell r="A255" t="str">
            <v>ЖАР-мени ВЕС ТМ Зареченские  ПОКОМ</v>
          </cell>
          <cell r="D255">
            <v>5.5</v>
          </cell>
          <cell r="F255">
            <v>248.40100000000001</v>
          </cell>
        </row>
        <row r="256">
          <cell r="A256" t="str">
            <v>Жар-мени с картофелем и сочной грудинкой. ВЕС  ПОКОМ</v>
          </cell>
          <cell r="F256">
            <v>14.02</v>
          </cell>
        </row>
        <row r="257">
          <cell r="A257" t="str">
            <v>Карбонад Юбилейный термоус.пак.  СПК</v>
          </cell>
          <cell r="D257">
            <v>27.4</v>
          </cell>
          <cell r="F257">
            <v>27.4</v>
          </cell>
        </row>
        <row r="258">
          <cell r="A258" t="str">
            <v>Каша гречневая с говядиной "СПК" ж/б 0,340 кг.шт. термоус. пл. ЧМК  СПК</v>
          </cell>
          <cell r="D258">
            <v>23</v>
          </cell>
          <cell r="F258">
            <v>23</v>
          </cell>
        </row>
        <row r="259">
          <cell r="A259" t="str">
            <v>Каша перловая с говядиной "СПК" ж/б 0,340 кг.шт. термоус. пл. ЧМК СПК</v>
          </cell>
          <cell r="D259">
            <v>19</v>
          </cell>
          <cell r="F259">
            <v>19</v>
          </cell>
        </row>
        <row r="260">
          <cell r="A260" t="str">
            <v>Классика с/к 235 гр.шт. "Высокий вкус"  СПК</v>
          </cell>
          <cell r="D260">
            <v>118</v>
          </cell>
          <cell r="F260">
            <v>118</v>
          </cell>
        </row>
        <row r="261">
          <cell r="A261" t="str">
            <v>Классическая с/к "Сибирский стандарт" 560 гр.шт.  СПК</v>
          </cell>
          <cell r="D261">
            <v>4572</v>
          </cell>
          <cell r="F261">
            <v>5572</v>
          </cell>
        </row>
        <row r="262">
          <cell r="A262" t="str">
            <v>КЛБ С/К ИСПАНСКАЯ 280г  Клин</v>
          </cell>
          <cell r="D262">
            <v>6</v>
          </cell>
          <cell r="F262">
            <v>6</v>
          </cell>
        </row>
        <row r="263">
          <cell r="A263" t="str">
            <v>КЛБ С/К ИТАЛЬЯНСКАЯ 300Г В/У МЯСН. ПРОД  Клин</v>
          </cell>
          <cell r="D263">
            <v>4</v>
          </cell>
          <cell r="F263">
            <v>4</v>
          </cell>
        </row>
        <row r="264">
          <cell r="A264" t="str">
            <v>КЛБ С/К КОНЬЯЧНАЯ 210Г В/У МЯСН ПРОД ЧК  Клин</v>
          </cell>
          <cell r="D264">
            <v>26</v>
          </cell>
          <cell r="F264">
            <v>26</v>
          </cell>
        </row>
        <row r="265">
          <cell r="A265" t="str">
            <v>КЛБ С/К КОПЧОЛЛИ КЛАССИЧЕСКИЕ 70Г МГА МЯСН ПРОД  Клин</v>
          </cell>
          <cell r="D265">
            <v>36</v>
          </cell>
          <cell r="F265">
            <v>36</v>
          </cell>
        </row>
        <row r="266">
          <cell r="A266" t="str">
            <v>КЛБ С/К МИНИ-САЛЯМИ 300 г  Клин</v>
          </cell>
          <cell r="D266">
            <v>1</v>
          </cell>
          <cell r="F266">
            <v>1</v>
          </cell>
        </row>
        <row r="267">
          <cell r="A267" t="str">
            <v>КЛБ С/К ПАРМЕ НАРЕЗ 85ГР МГА  Клин</v>
          </cell>
          <cell r="D267">
            <v>2</v>
          </cell>
          <cell r="F267">
            <v>2</v>
          </cell>
        </row>
        <row r="268">
          <cell r="A268" t="str">
            <v>КЛБ С/К САЛЬЧИЧОН 280Г В/У МЯСН ПРОД ЧК  Клин</v>
          </cell>
          <cell r="D268">
            <v>20</v>
          </cell>
          <cell r="F268">
            <v>20</v>
          </cell>
        </row>
        <row r="269">
          <cell r="A269" t="str">
            <v>КЛБ С/К САЛЯМИ ВЕНСКАЯ В/У 300Г  Клин</v>
          </cell>
          <cell r="D269">
            <v>17</v>
          </cell>
          <cell r="F269">
            <v>17</v>
          </cell>
        </row>
        <row r="270">
          <cell r="A270" t="str">
            <v>КЛБ С/К СЕРВЕЛАТ ЧЕРНЫЙ КАБАН 210Г В/У МЯСН ПРОД  Клин</v>
          </cell>
          <cell r="D270">
            <v>31</v>
          </cell>
          <cell r="F270">
            <v>31</v>
          </cell>
        </row>
        <row r="271">
          <cell r="A271" t="str">
            <v>Колб. Светская вялен. в/к в/с в/у от 0 до +6 45сут.</v>
          </cell>
          <cell r="F271">
            <v>0.50700000000000001</v>
          </cell>
        </row>
        <row r="272">
          <cell r="A272" t="str">
            <v>Колб.Марочная с/к в/у  ВЕС МИКОЯН</v>
          </cell>
          <cell r="D272">
            <v>19.471</v>
          </cell>
          <cell r="F272">
            <v>19.471</v>
          </cell>
        </row>
        <row r="273">
          <cell r="A273" t="str">
            <v>Колб.Серв.Коньячный в/к срез термо шт 350г. МИКОЯН</v>
          </cell>
          <cell r="D273">
            <v>36</v>
          </cell>
          <cell r="F273">
            <v>36</v>
          </cell>
        </row>
        <row r="274">
          <cell r="A274" t="str">
            <v>Колб.Серв.Российский в/к термо.ВЕС МИКОЯН</v>
          </cell>
          <cell r="D274">
            <v>2</v>
          </cell>
          <cell r="F274">
            <v>2</v>
          </cell>
        </row>
        <row r="275">
          <cell r="A275" t="str">
            <v>Колб.Серв.Талинский в/к термо. ВЕС МИКОЯН</v>
          </cell>
          <cell r="D275">
            <v>22</v>
          </cell>
          <cell r="F275">
            <v>22</v>
          </cell>
        </row>
        <row r="276">
          <cell r="A276" t="str">
            <v>Колбаса Кремлевская с/к в/у. ВЕС МИКОЯН</v>
          </cell>
          <cell r="D276">
            <v>29.5</v>
          </cell>
          <cell r="F276">
            <v>29.5</v>
          </cell>
        </row>
        <row r="277">
          <cell r="A277" t="str">
            <v>Колбаса Светская вялен. в/к в/с. ВЕС МИКОЯН</v>
          </cell>
          <cell r="F277">
            <v>0.50600000000000001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541</v>
          </cell>
          <cell r="F278">
            <v>541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466</v>
          </cell>
          <cell r="F279">
            <v>466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192</v>
          </cell>
          <cell r="F280">
            <v>192</v>
          </cell>
        </row>
        <row r="281">
          <cell r="A281" t="str">
            <v>Консервы говядина тушеная "СПК" ж/б 0,338 кг.шт. термоус. пл. ЧМК  СПК</v>
          </cell>
          <cell r="D281">
            <v>77</v>
          </cell>
          <cell r="F281">
            <v>77</v>
          </cell>
        </row>
        <row r="282">
          <cell r="A282" t="str">
            <v>Коньячная с/к 0,10 кг.шт. нарезка (лоток с ср.зад.атм.) "Высокий вкус"  СПК</v>
          </cell>
          <cell r="D282">
            <v>272</v>
          </cell>
          <cell r="F282">
            <v>272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5</v>
          </cell>
          <cell r="F283">
            <v>443</v>
          </cell>
        </row>
        <row r="284">
          <cell r="A284" t="str">
            <v>Круггетсы сочные ТМ Горячая штучка ТС Круггетсы 0,25 кг зам  ПОКОМ</v>
          </cell>
          <cell r="D284">
            <v>389</v>
          </cell>
          <cell r="F284">
            <v>1180</v>
          </cell>
        </row>
        <row r="285">
          <cell r="A285" t="str">
            <v>Ла Фаворте с/в "Эликатессе" 140 гр.шт.  СПК</v>
          </cell>
          <cell r="D285">
            <v>110</v>
          </cell>
          <cell r="F285">
            <v>110</v>
          </cell>
        </row>
        <row r="286">
          <cell r="A286" t="str">
            <v>Ливерная Печеночная "Просто выгодно" 0,3 кг.шт.  СПК</v>
          </cell>
          <cell r="D286">
            <v>142</v>
          </cell>
          <cell r="F286">
            <v>142</v>
          </cell>
        </row>
        <row r="287">
          <cell r="A287" t="str">
            <v>Любительская вареная термоус.пак. "Высокий вкус"  СПК</v>
          </cell>
          <cell r="D287">
            <v>162</v>
          </cell>
          <cell r="F287">
            <v>162</v>
          </cell>
        </row>
        <row r="288">
          <cell r="A288" t="str">
            <v>Мини-сосиски в тесте "Фрайпики" 1,8кг ВЕС,  ПОКОМ</v>
          </cell>
          <cell r="F288">
            <v>84.602999999999994</v>
          </cell>
        </row>
        <row r="289">
          <cell r="A289" t="str">
            <v>Мини-сосиски в тесте "Фрайпики" 1,8кг ВЕС, ТМ Зареченские  ПОКОМ</v>
          </cell>
          <cell r="F289">
            <v>43.2</v>
          </cell>
        </row>
        <row r="290">
          <cell r="A290" t="str">
            <v>Мини-сосиски в тесте "Фрайпики" 3,7кг ВЕС, ТМ Зареченские  ПОКОМ</v>
          </cell>
          <cell r="F290">
            <v>162.70099999999999</v>
          </cell>
        </row>
        <row r="291">
          <cell r="A291" t="str">
            <v>Мусульманская вареная "Просто выгодно"  СПК</v>
          </cell>
          <cell r="D291">
            <v>36</v>
          </cell>
          <cell r="F291">
            <v>36</v>
          </cell>
        </row>
        <row r="292">
          <cell r="A292" t="str">
            <v>Мусульманская п/к "Просто выгодно" термофор.пак.  СПК</v>
          </cell>
          <cell r="D292">
            <v>29.5</v>
          </cell>
          <cell r="F292">
            <v>29.5</v>
          </cell>
        </row>
        <row r="293">
          <cell r="A293" t="str">
            <v>Наггетсы из печи 0,25кг ТМ Вязанка ТС Няняггетсы Сливушки замор.  ПОКОМ</v>
          </cell>
          <cell r="D293">
            <v>10</v>
          </cell>
          <cell r="F293">
            <v>2110</v>
          </cell>
        </row>
        <row r="294">
          <cell r="A294" t="str">
            <v>Наггетсы Нагетосы Сочная курочка ТМ Горячая штучка 0,25 кг зам  ПОКОМ</v>
          </cell>
          <cell r="D294">
            <v>6</v>
          </cell>
          <cell r="F294">
            <v>2264</v>
          </cell>
        </row>
        <row r="295">
          <cell r="A295" t="str">
            <v>Наггетсы с индейкой 0,25кг ТМ Вязанка ТС Няняггетсы Сливушки НД2 замор.  ПОКОМ</v>
          </cell>
          <cell r="D295">
            <v>9</v>
          </cell>
          <cell r="F295">
            <v>1721</v>
          </cell>
        </row>
        <row r="296">
          <cell r="A296" t="str">
            <v>Наггетсы хрустящие п/ф ЗАО "Мясная галерея" ВЕС ПОКОМ</v>
          </cell>
          <cell r="F296">
            <v>24</v>
          </cell>
        </row>
        <row r="297">
          <cell r="A297" t="str">
            <v>Наггетсы Хрустящие ТМ Зареченские. ВЕС ПОКОМ</v>
          </cell>
          <cell r="F297">
            <v>480.35</v>
          </cell>
        </row>
        <row r="298">
          <cell r="A298" t="str">
            <v>Новосибирская с/к 0,10 кг.шт. нарезка (лоток с ср.защ.атм.) "Высокий вкус"  СПК</v>
          </cell>
          <cell r="D298">
            <v>269</v>
          </cell>
          <cell r="F298">
            <v>269</v>
          </cell>
        </row>
        <row r="299">
          <cell r="A299" t="str">
            <v>Оригинальная с перцем с/к  СПК</v>
          </cell>
          <cell r="D299">
            <v>516.20000000000005</v>
          </cell>
          <cell r="F299">
            <v>516.20000000000005</v>
          </cell>
        </row>
        <row r="300">
          <cell r="A300" t="str">
            <v>Оригинальная с перцем с/к "Сибирский стандарт" 560 гр.шт.  СПК</v>
          </cell>
          <cell r="D300">
            <v>5040</v>
          </cell>
          <cell r="F300">
            <v>5040</v>
          </cell>
        </row>
        <row r="301">
          <cell r="A301" t="str">
            <v>Особая вареная  СПК</v>
          </cell>
          <cell r="D301">
            <v>6</v>
          </cell>
          <cell r="F301">
            <v>6</v>
          </cell>
        </row>
        <row r="302">
          <cell r="A302" t="str">
            <v>Пекантино с/в "Эликатессе" 0,10 кг.шт. нарезка (лоток с.ср.защ.атм.)  СПК</v>
          </cell>
          <cell r="D302">
            <v>189</v>
          </cell>
          <cell r="F302">
            <v>189</v>
          </cell>
        </row>
        <row r="303">
          <cell r="A303" t="str">
            <v>Пельмени Grandmeni с говядиной и свининой Горячая штучка 0,75 кг Бульмени  ПОКОМ</v>
          </cell>
          <cell r="D303">
            <v>1</v>
          </cell>
          <cell r="F303">
            <v>57</v>
          </cell>
        </row>
        <row r="304">
          <cell r="A304" t="str">
            <v>Пельмени Grandmeni со сливочным маслом Горячая штучка 0,75 кг ПОКОМ</v>
          </cell>
          <cell r="D304">
            <v>10</v>
          </cell>
          <cell r="F304">
            <v>418</v>
          </cell>
        </row>
        <row r="305">
          <cell r="A305" t="str">
            <v>Пельмени Бигбули #МЕГАВКУСИЩЕ с сочной грудинкой 0,43 кг  ПОКОМ</v>
          </cell>
          <cell r="D305">
            <v>9</v>
          </cell>
          <cell r="F305">
            <v>105</v>
          </cell>
        </row>
        <row r="306">
          <cell r="A306" t="str">
            <v>Пельмени Бигбули #МЕГАВКУСИЩЕ с сочной грудинкой 0,9 кг  ПОКОМ</v>
          </cell>
          <cell r="D306">
            <v>10</v>
          </cell>
          <cell r="F306">
            <v>744</v>
          </cell>
        </row>
        <row r="307">
          <cell r="A307" t="str">
            <v>Пельмени Бигбули с мясом, Горячая штучка 0,43кг  ПОКОМ</v>
          </cell>
          <cell r="D307">
            <v>10</v>
          </cell>
          <cell r="F307">
            <v>122</v>
          </cell>
        </row>
        <row r="308">
          <cell r="A308" t="str">
            <v>Пельмени Бигбули с мясом, Горячая штучка 0,9кг  ПОКОМ</v>
          </cell>
          <cell r="D308">
            <v>1410</v>
          </cell>
          <cell r="F308">
            <v>1709</v>
          </cell>
        </row>
        <row r="309">
          <cell r="A309" t="str">
            <v>Пельмени Бигбули со сливоч.маслом (Мегамаслище) ТМ БУЛЬМЕНИ сфера 0,43. замор. ПОКОМ</v>
          </cell>
          <cell r="D309">
            <v>11</v>
          </cell>
          <cell r="F309">
            <v>1639</v>
          </cell>
        </row>
        <row r="310">
          <cell r="A310" t="str">
            <v>Пельмени Бигбули со сливочным маслом #МЕГАМАСЛИЩЕ Горячая штучка 0,9 кг  ПОКОМ</v>
          </cell>
          <cell r="D310">
            <v>10</v>
          </cell>
          <cell r="F310">
            <v>236</v>
          </cell>
        </row>
        <row r="311">
          <cell r="A311" t="str">
            <v>Пельмени Бульмени с говядиной и свининой Горячая шт. 0,9 кг  ПОКОМ</v>
          </cell>
          <cell r="D311">
            <v>23</v>
          </cell>
          <cell r="F311">
            <v>1007</v>
          </cell>
        </row>
        <row r="312">
          <cell r="A312" t="str">
            <v>Пельмени Бульмени с говядиной и свининой Горячая штучка 0,43  ПОКОМ</v>
          </cell>
          <cell r="D312">
            <v>19</v>
          </cell>
          <cell r="F312">
            <v>942</v>
          </cell>
        </row>
        <row r="313">
          <cell r="A313" t="str">
            <v>Пельмени Бульмени с говядиной и свининой Наваристые Горячая штучка ВЕС  ПОКОМ</v>
          </cell>
          <cell r="D313">
            <v>15</v>
          </cell>
          <cell r="F313">
            <v>1275</v>
          </cell>
        </row>
        <row r="314">
          <cell r="A314" t="str">
            <v>Пельмени Бульмени со сливочным маслом Горячая штучка 0,9 кг  ПОКОМ</v>
          </cell>
          <cell r="D314">
            <v>22</v>
          </cell>
          <cell r="F314">
            <v>2786</v>
          </cell>
        </row>
        <row r="315">
          <cell r="A315" t="str">
            <v>Пельмени Бульмени со сливочным маслом ТМ Горячая шт. 0,43 кг  ПОКОМ</v>
          </cell>
          <cell r="D315">
            <v>21</v>
          </cell>
          <cell r="F315">
            <v>1025</v>
          </cell>
        </row>
        <row r="316">
          <cell r="A316" t="str">
            <v>Пельмени Левантские ТМ Особый рецепт 0,8 кг  ПОКОМ</v>
          </cell>
          <cell r="D316">
            <v>3</v>
          </cell>
          <cell r="F316">
            <v>25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F317">
            <v>1</v>
          </cell>
        </row>
        <row r="318">
          <cell r="A318" t="str">
            <v>Пельмени Мясорубские ТМ Стародворье фоупак равиоли 0,7 кг  ПОКОМ</v>
          </cell>
          <cell r="D318">
            <v>10</v>
          </cell>
          <cell r="F318">
            <v>1545</v>
          </cell>
        </row>
        <row r="319">
          <cell r="A319" t="str">
            <v>Пельмени Отборные из свинины и говядины 0,9 кг ТМ Стародворье ТС Медвежье ушко  ПОКОМ</v>
          </cell>
          <cell r="D319">
            <v>4</v>
          </cell>
          <cell r="F319">
            <v>276</v>
          </cell>
        </row>
        <row r="320">
          <cell r="A320" t="str">
            <v>Пельмени Отборные с говядиной и свининой 0,43 кг ТМ Стародворье ТС Медвежье ушко</v>
          </cell>
          <cell r="D320">
            <v>5</v>
          </cell>
          <cell r="F320">
            <v>29</v>
          </cell>
        </row>
        <row r="321">
          <cell r="A321" t="str">
            <v>Пельмени С говядиной и свининой, ВЕС, сфера пуговки Мясная Галерея  ПОКОМ</v>
          </cell>
          <cell r="F321">
            <v>485</v>
          </cell>
        </row>
        <row r="322">
          <cell r="A322" t="str">
            <v>Пельмени Со свининой и говядиной ТМ Особый рецепт Любимая ложка 1,0 кг  ПОКОМ</v>
          </cell>
          <cell r="D322">
            <v>6</v>
          </cell>
          <cell r="F322">
            <v>729</v>
          </cell>
        </row>
        <row r="323">
          <cell r="A323" t="str">
            <v>Пельмени Сочные сфера 0,9 кг ТМ Стародворье ПОКОМ</v>
          </cell>
          <cell r="D323">
            <v>5</v>
          </cell>
          <cell r="F323">
            <v>719</v>
          </cell>
        </row>
        <row r="324">
          <cell r="A324" t="str">
            <v>Пипперони с/к "Эликатессе" 0,10 кг.шт.  СПК</v>
          </cell>
          <cell r="D324">
            <v>164</v>
          </cell>
          <cell r="F324">
            <v>164</v>
          </cell>
        </row>
        <row r="325">
          <cell r="A325" t="str">
            <v>Пипперони с/к "Эликатессе" 0,20 кг.шт.  СПК</v>
          </cell>
          <cell r="D325">
            <v>5</v>
          </cell>
          <cell r="F325">
            <v>5</v>
          </cell>
        </row>
        <row r="326">
          <cell r="A326" t="str">
            <v>По-Австрийски с/к 260 гр.шт. "Высокий вкус"  СПК</v>
          </cell>
          <cell r="D326">
            <v>207</v>
          </cell>
          <cell r="F326">
            <v>207</v>
          </cell>
        </row>
        <row r="327">
          <cell r="A327" t="str">
            <v>Покровская вареная 0,47 кг шт.  СПК</v>
          </cell>
          <cell r="D327">
            <v>21</v>
          </cell>
          <cell r="F327">
            <v>21</v>
          </cell>
        </row>
        <row r="328">
          <cell r="A328" t="str">
            <v>Праздничная с/к "Сибирский стандарт" 560 гр.шт.  СПК</v>
          </cell>
          <cell r="D328">
            <v>5400</v>
          </cell>
          <cell r="F328">
            <v>6400</v>
          </cell>
        </row>
        <row r="329">
          <cell r="A329" t="str">
            <v>Продукт МСЗЖ Фермерский 50% (3 кг брус)  ОСТАНКИНО</v>
          </cell>
          <cell r="D329">
            <v>173</v>
          </cell>
          <cell r="F329">
            <v>173</v>
          </cell>
        </row>
        <row r="330">
          <cell r="A330" t="str">
            <v>Салями Трюфель с/в "Эликатессе" 0,16 кг.шт.  СПК</v>
          </cell>
          <cell r="D330">
            <v>142</v>
          </cell>
          <cell r="F330">
            <v>142</v>
          </cell>
        </row>
        <row r="331">
          <cell r="A331" t="str">
            <v>Салями Финская с/к 235 гр.шт. "Высокий вкус"  СПК</v>
          </cell>
          <cell r="D331">
            <v>148</v>
          </cell>
          <cell r="F331">
            <v>148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210</v>
          </cell>
          <cell r="F332">
            <v>380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112</v>
          </cell>
          <cell r="F333">
            <v>168</v>
          </cell>
        </row>
        <row r="334">
          <cell r="A334" t="str">
            <v>Сардельки из свинины (черева) ( в ср.защ.атм) "Высокий вкус"  СПК</v>
          </cell>
          <cell r="D334">
            <v>12</v>
          </cell>
          <cell r="F334">
            <v>86.731999999999999</v>
          </cell>
        </row>
        <row r="335">
          <cell r="A335" t="str">
            <v>Семейная с чесночком вареная (СПК+СКМ)  СПК</v>
          </cell>
          <cell r="D335">
            <v>1425</v>
          </cell>
          <cell r="F335">
            <v>1425</v>
          </cell>
        </row>
        <row r="336">
          <cell r="A336" t="str">
            <v>Семейная с чесночком Экстра вареная  СПК</v>
          </cell>
          <cell r="D336">
            <v>52.5</v>
          </cell>
          <cell r="F336">
            <v>52.5</v>
          </cell>
        </row>
        <row r="337">
          <cell r="A337" t="str">
            <v>Семейная с чесночком Экстра вареная 0,5 кг.шт.  СПК</v>
          </cell>
          <cell r="D337">
            <v>8</v>
          </cell>
          <cell r="F337">
            <v>8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18</v>
          </cell>
          <cell r="F338">
            <v>18</v>
          </cell>
        </row>
        <row r="339">
          <cell r="A339" t="str">
            <v>Сервелат Финский в/к 0,38 кг.шт. термофор.пак.  СПК</v>
          </cell>
          <cell r="D339">
            <v>42</v>
          </cell>
          <cell r="F339">
            <v>42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29</v>
          </cell>
          <cell r="F340">
            <v>29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212</v>
          </cell>
          <cell r="F341">
            <v>212</v>
          </cell>
        </row>
        <row r="342">
          <cell r="A342" t="str">
            <v>Сибирская особая с/к 0,235 кг шт.  СПК</v>
          </cell>
          <cell r="D342">
            <v>322</v>
          </cell>
          <cell r="F342">
            <v>322</v>
          </cell>
        </row>
        <row r="343">
          <cell r="A343" t="str">
            <v>Славянская п/к 0,38 кг шт.термофор.пак.  СПК</v>
          </cell>
          <cell r="D343">
            <v>5</v>
          </cell>
          <cell r="F343">
            <v>5</v>
          </cell>
        </row>
        <row r="344">
          <cell r="A344" t="str">
            <v>Сосис.Кремлевские защ сред. ВЕС МИКОЯН</v>
          </cell>
          <cell r="D344">
            <v>16.584</v>
          </cell>
          <cell r="F344">
            <v>16.584</v>
          </cell>
        </row>
        <row r="345">
          <cell r="A345" t="str">
            <v>Сосиски "Баварские" 0,36 кг.шт. вак.упак.  СПК</v>
          </cell>
          <cell r="D345">
            <v>15</v>
          </cell>
          <cell r="F345">
            <v>15</v>
          </cell>
        </row>
        <row r="346">
          <cell r="A346" t="str">
            <v>Сосиски "БОЛЬШАЯ сосиска" "Сибирский стандарт" (лоток с ср.защ.атм.)  СПК</v>
          </cell>
          <cell r="D346">
            <v>732</v>
          </cell>
          <cell r="F346">
            <v>732</v>
          </cell>
        </row>
        <row r="347">
          <cell r="A347" t="str">
            <v>Сосиски "Молочные" 0,36 кг.шт. вак.упак.  СПК</v>
          </cell>
          <cell r="D347">
            <v>25</v>
          </cell>
          <cell r="F347">
            <v>25</v>
          </cell>
        </row>
        <row r="348">
          <cell r="A348" t="str">
            <v>Сосиски Мусульманские "Просто выгодно" (в ср.защ.атм.)  СПК</v>
          </cell>
          <cell r="D348">
            <v>45</v>
          </cell>
          <cell r="F348">
            <v>45</v>
          </cell>
        </row>
        <row r="349">
          <cell r="A349" t="str">
            <v>Сосиски Хот-дог ВЕС (лоток с ср.защ.атм.)   СПК</v>
          </cell>
          <cell r="D349">
            <v>58</v>
          </cell>
          <cell r="F349">
            <v>58</v>
          </cell>
        </row>
        <row r="350">
          <cell r="A350" t="str">
            <v>Сыр "Пармезан" 40% колотый 100 гр  ОСТАНКИНО</v>
          </cell>
          <cell r="D350">
            <v>9</v>
          </cell>
          <cell r="F350">
            <v>9</v>
          </cell>
        </row>
        <row r="351">
          <cell r="A351" t="str">
            <v>Сыр "Пармезан" 40% кусок 180 гр  ОСТАНКИНО</v>
          </cell>
          <cell r="D351">
            <v>68</v>
          </cell>
          <cell r="F351">
            <v>68</v>
          </cell>
        </row>
        <row r="352">
          <cell r="A352" t="str">
            <v>Сыр Боккончини копченый 40% 100 гр.  ОСТАНКИНО</v>
          </cell>
          <cell r="D352">
            <v>57</v>
          </cell>
          <cell r="F352">
            <v>57</v>
          </cell>
        </row>
        <row r="353">
          <cell r="A353" t="str">
            <v>Сыр Папа Может Гауда  45% 200гр     Останкино</v>
          </cell>
          <cell r="D353">
            <v>274</v>
          </cell>
          <cell r="F353">
            <v>274</v>
          </cell>
        </row>
        <row r="354">
          <cell r="A354" t="str">
            <v>Сыр Папа Может Гауда  45% вес     Останкино</v>
          </cell>
          <cell r="D354">
            <v>27</v>
          </cell>
          <cell r="F354">
            <v>27</v>
          </cell>
        </row>
        <row r="355">
          <cell r="A355" t="str">
            <v>Сыр Папа Может Гауда 48%, нарез, 125г (9 шт)  Останкино</v>
          </cell>
          <cell r="D355">
            <v>2</v>
          </cell>
          <cell r="F355">
            <v>2</v>
          </cell>
        </row>
        <row r="356">
          <cell r="A356" t="str">
            <v>Сыр Папа Может Голландский  45% 200гр     Останкино</v>
          </cell>
          <cell r="D356">
            <v>474</v>
          </cell>
          <cell r="F356">
            <v>477</v>
          </cell>
        </row>
        <row r="357">
          <cell r="A357" t="str">
            <v>Сыр Папа Может Голландский  45% вес      Останкино</v>
          </cell>
          <cell r="D357">
            <v>63</v>
          </cell>
          <cell r="F357">
            <v>64.819999999999993</v>
          </cell>
        </row>
        <row r="358">
          <cell r="A358" t="str">
            <v>Сыр Папа Может Голландский 45%, нарез, 125г (9 шт)  Останкино</v>
          </cell>
          <cell r="D358">
            <v>6</v>
          </cell>
          <cell r="F358">
            <v>6</v>
          </cell>
        </row>
        <row r="359">
          <cell r="A359" t="str">
            <v>Сыр Папа Может Министерский 45% 200г  Останкино</v>
          </cell>
          <cell r="D359">
            <v>147</v>
          </cell>
          <cell r="F359">
            <v>147</v>
          </cell>
        </row>
        <row r="360">
          <cell r="A360" t="str">
            <v>Сыр Папа Может Министерский 50%, нарезка 125г  Останкино</v>
          </cell>
          <cell r="D360">
            <v>2</v>
          </cell>
          <cell r="F360">
            <v>2</v>
          </cell>
        </row>
        <row r="361">
          <cell r="A361" t="str">
            <v>Сыр Папа Может Папин Завтрак 50% 200г  Останкино</v>
          </cell>
          <cell r="D361">
            <v>167</v>
          </cell>
          <cell r="F361">
            <v>167</v>
          </cell>
        </row>
        <row r="362">
          <cell r="A362" t="str">
            <v>Сыр Папа Может Российский  50% 200гр    Останкино</v>
          </cell>
          <cell r="D362">
            <v>661</v>
          </cell>
          <cell r="F362">
            <v>661</v>
          </cell>
        </row>
        <row r="363">
          <cell r="A363" t="str">
            <v>Сыр Папа Может Российский  50% вес    Останкино</v>
          </cell>
          <cell r="D363">
            <v>204.63499999999999</v>
          </cell>
          <cell r="F363">
            <v>204.63499999999999</v>
          </cell>
        </row>
        <row r="364">
          <cell r="A364" t="str">
            <v>Сыр Папа Может Российский 50%, нарезка 125г  Останкино</v>
          </cell>
          <cell r="D364">
            <v>39</v>
          </cell>
          <cell r="F364">
            <v>39</v>
          </cell>
        </row>
        <row r="365">
          <cell r="A365" t="str">
            <v>Сыр Папа Может Сливочный со вкусом.топл.молока 50% вес (=3,5кг)  Останкино</v>
          </cell>
          <cell r="D365">
            <v>113.5</v>
          </cell>
          <cell r="F365">
            <v>113.5</v>
          </cell>
        </row>
        <row r="366">
          <cell r="A366" t="str">
            <v>Сыр Папа Может Тильзитер   45% 200гр     Останкино</v>
          </cell>
          <cell r="D366">
            <v>320</v>
          </cell>
          <cell r="F366">
            <v>320</v>
          </cell>
        </row>
        <row r="367">
          <cell r="A367" t="str">
            <v>Сыр Папа Может Тильзитер   45% вес      Останкино</v>
          </cell>
          <cell r="D367">
            <v>65</v>
          </cell>
          <cell r="F367">
            <v>65</v>
          </cell>
        </row>
        <row r="368">
          <cell r="A368" t="str">
            <v>Сыр Папа Может Тильзитер 50%, нарезка 125г  Останкино</v>
          </cell>
          <cell r="D368">
            <v>8</v>
          </cell>
          <cell r="F368">
            <v>8</v>
          </cell>
        </row>
        <row r="369">
          <cell r="A369" t="str">
            <v>Сыр Папа Может Эдам 45% вес (=3,5кг)  Останкино</v>
          </cell>
          <cell r="D369">
            <v>3.5</v>
          </cell>
          <cell r="F369">
            <v>3.5</v>
          </cell>
        </row>
        <row r="370">
          <cell r="A370" t="str">
            <v>Сыр Плавл. Сливочный 55% 190гр  Останкино</v>
          </cell>
          <cell r="D370">
            <v>60</v>
          </cell>
          <cell r="F370">
            <v>60</v>
          </cell>
        </row>
        <row r="371">
          <cell r="A371" t="str">
            <v>Сыр рассольный жирный Чечил 45% 100 гр  ОСТАНКИНО</v>
          </cell>
          <cell r="D371">
            <v>134</v>
          </cell>
          <cell r="F371">
            <v>134</v>
          </cell>
        </row>
        <row r="372">
          <cell r="A372" t="str">
            <v>Сыр рассольный жирный Чечил копченый 45% 100 гр  ОСТАНКИНО</v>
          </cell>
          <cell r="D372">
            <v>138</v>
          </cell>
          <cell r="F372">
            <v>138</v>
          </cell>
        </row>
        <row r="373">
          <cell r="A373" t="str">
            <v>Сыр Скаморца свежий 40% 100 гр.  ОСТАНКИНО</v>
          </cell>
          <cell r="D373">
            <v>65</v>
          </cell>
          <cell r="F373">
            <v>65</v>
          </cell>
        </row>
        <row r="374">
          <cell r="A374" t="str">
            <v>Сыр Творож. с Зеленью 140 гр.  ОСТАНКИНО</v>
          </cell>
          <cell r="D374">
            <v>60</v>
          </cell>
          <cell r="F374">
            <v>60</v>
          </cell>
        </row>
        <row r="375">
          <cell r="A375" t="str">
            <v>Сыр Творож. Сливочный 140 гр  ОСТАНКИНО</v>
          </cell>
          <cell r="D375">
            <v>59</v>
          </cell>
          <cell r="F375">
            <v>59</v>
          </cell>
        </row>
        <row r="376">
          <cell r="A376" t="str">
            <v>Сыч/Прод Коровино Российский 50% 200г НОВАЯ СЗМЖ  ОСТАНКИНО</v>
          </cell>
          <cell r="D376">
            <v>121</v>
          </cell>
          <cell r="F376">
            <v>121</v>
          </cell>
        </row>
        <row r="377">
          <cell r="A377" t="str">
            <v>Сыч/Прод Коровино Тильзитер 50% 200г НОВАЯ СЗМЖ  ОСТАНКИНО</v>
          </cell>
          <cell r="D377">
            <v>165</v>
          </cell>
          <cell r="F377">
            <v>165</v>
          </cell>
        </row>
        <row r="378">
          <cell r="A378" t="str">
            <v>Сыч/Прод Коровино Тильзитер Оригин 50% ВЕС НОВАЯ (5 кг брус) СЗМЖ  ОСТАНКИНО</v>
          </cell>
          <cell r="D378">
            <v>5</v>
          </cell>
          <cell r="F378">
            <v>5</v>
          </cell>
        </row>
        <row r="379">
          <cell r="A379" t="str">
            <v>Торо Неро с/в "Эликатессе" 140 гр.шт.  СПК</v>
          </cell>
          <cell r="D379">
            <v>40</v>
          </cell>
          <cell r="F379">
            <v>40</v>
          </cell>
        </row>
        <row r="380">
          <cell r="A380" t="str">
            <v>Уши свиные копченые к пиву 0,15кг нар. д/ф шт.  СПК</v>
          </cell>
          <cell r="D380">
            <v>27</v>
          </cell>
          <cell r="F380">
            <v>27</v>
          </cell>
        </row>
        <row r="381">
          <cell r="A381" t="str">
            <v>Фестивальная пора с/к 100 гр.шт.нар. (лоток с ср.защ.атм.)  СПК</v>
          </cell>
          <cell r="D381">
            <v>354</v>
          </cell>
          <cell r="F381">
            <v>354</v>
          </cell>
        </row>
        <row r="382">
          <cell r="A382" t="str">
            <v>Фестивальная пора с/к 235 гр.шт.  СПК</v>
          </cell>
          <cell r="D382">
            <v>144</v>
          </cell>
          <cell r="F382">
            <v>144</v>
          </cell>
        </row>
        <row r="383">
          <cell r="A383" t="str">
            <v>Фестивальная с/к 0,10 кг.шт. нарезка (лоток с ср.защ.атм.)  СПК</v>
          </cell>
          <cell r="D383">
            <v>232</v>
          </cell>
          <cell r="F383">
            <v>232</v>
          </cell>
        </row>
        <row r="384">
          <cell r="A384" t="str">
            <v>Фестивальная с/к 0,235 кг.шт.  СПК</v>
          </cell>
          <cell r="D384">
            <v>474</v>
          </cell>
          <cell r="F384">
            <v>474</v>
          </cell>
        </row>
        <row r="385">
          <cell r="A385" t="str">
            <v>Фестивальная с/к ВЕС   СПК</v>
          </cell>
          <cell r="D385">
            <v>44.3</v>
          </cell>
          <cell r="F385">
            <v>44.3</v>
          </cell>
        </row>
        <row r="386">
          <cell r="A386" t="str">
            <v>Фуэт с/в "Эликатессе" 160 гр.шт.  СПК</v>
          </cell>
          <cell r="D386">
            <v>104</v>
          </cell>
          <cell r="F386">
            <v>104</v>
          </cell>
        </row>
        <row r="387">
          <cell r="A387" t="str">
            <v>Хинкали Классические ТМ Зареченские ВЕС ПОКОМ</v>
          </cell>
          <cell r="F387">
            <v>5</v>
          </cell>
        </row>
        <row r="388">
          <cell r="A388" t="str">
            <v>Хинкали Классические хинкали ВЕС,  ПОКОМ</v>
          </cell>
          <cell r="F388">
            <v>50</v>
          </cell>
        </row>
        <row r="389">
          <cell r="A389" t="str">
            <v>Хотстеры ТМ Горячая штучка ТС Хотстеры 0,25 кг зам  ПОКОМ</v>
          </cell>
          <cell r="D389">
            <v>1062</v>
          </cell>
          <cell r="F389">
            <v>2288</v>
          </cell>
        </row>
        <row r="390">
          <cell r="A390" t="str">
            <v>Хрустящие крылышки острые к пиву ТМ Горячая штучка 0,3кг зам  ПОКОМ</v>
          </cell>
          <cell r="D390">
            <v>8</v>
          </cell>
          <cell r="F390">
            <v>135</v>
          </cell>
        </row>
        <row r="391">
          <cell r="A391" t="str">
            <v>Хрустящие крылышки ТМ Горячая штучка 0,3 кг зам  ПОКОМ</v>
          </cell>
          <cell r="D391">
            <v>5</v>
          </cell>
          <cell r="F391">
            <v>185</v>
          </cell>
        </row>
        <row r="392">
          <cell r="A392" t="str">
            <v>Хрустящие крылышки. В панировке куриные жареные.ВЕС  ПОКОМ</v>
          </cell>
          <cell r="F392">
            <v>9</v>
          </cell>
        </row>
        <row r="393">
          <cell r="A393" t="str">
            <v>Чебупай сочное яблоко ТМ Горячая штучка 0,2 кг зам.  ПОКОМ</v>
          </cell>
          <cell r="D393">
            <v>6</v>
          </cell>
          <cell r="F393">
            <v>83</v>
          </cell>
        </row>
        <row r="394">
          <cell r="A394" t="str">
            <v>Чебупай спелая вишня ТМ Горячая штучка 0,2 кг зам.  ПОКОМ</v>
          </cell>
          <cell r="D394">
            <v>9</v>
          </cell>
          <cell r="F394">
            <v>233</v>
          </cell>
        </row>
        <row r="395">
          <cell r="A395" t="str">
            <v>Чебупели Курочка гриль ТМ Горячая штучка, 0,3 кг зам  ПОКОМ</v>
          </cell>
          <cell r="D395">
            <v>2</v>
          </cell>
          <cell r="F395">
            <v>162</v>
          </cell>
        </row>
        <row r="396">
          <cell r="A396" t="str">
            <v>Чебупицца курочка по-итальянски Горячая штучка 0,25 кг зам  ПОКОМ</v>
          </cell>
          <cell r="D396">
            <v>608</v>
          </cell>
          <cell r="F396">
            <v>2919</v>
          </cell>
        </row>
        <row r="397">
          <cell r="A397" t="str">
            <v>Чебупицца Пепперони ТМ Горячая штучка ТС Чебупицца 0.25кг зам  ПОКОМ</v>
          </cell>
          <cell r="D397">
            <v>606</v>
          </cell>
          <cell r="F397">
            <v>3163</v>
          </cell>
        </row>
        <row r="398">
          <cell r="A398" t="str">
            <v>Чебуреки с мясом, грибами и картофелем. ВЕС  ПОКОМ</v>
          </cell>
          <cell r="F398">
            <v>2.7</v>
          </cell>
        </row>
        <row r="399">
          <cell r="A399" t="str">
            <v>Чебуреки сочные ВЕС ТМ Зареченские  ПОКОМ</v>
          </cell>
          <cell r="D399">
            <v>5</v>
          </cell>
          <cell r="F399">
            <v>581.70000000000005</v>
          </cell>
        </row>
        <row r="400">
          <cell r="A400" t="str">
            <v>Чебуреки сочные, ВЕС, куриные жарен. зам  ПОКОМ</v>
          </cell>
          <cell r="F400">
            <v>5</v>
          </cell>
        </row>
        <row r="401">
          <cell r="A401" t="str">
            <v>Чоризо с/к "Эликатессе" 0,20 кг.шт.  СПК</v>
          </cell>
          <cell r="D401">
            <v>1</v>
          </cell>
          <cell r="F401">
            <v>1</v>
          </cell>
        </row>
        <row r="402">
          <cell r="A402" t="str">
            <v>Шпикачки Русские (черева) (в ср.защ.атм.) "Высокий вкус"  СПК</v>
          </cell>
          <cell r="D402">
            <v>124.5</v>
          </cell>
          <cell r="F402">
            <v>124.5</v>
          </cell>
        </row>
        <row r="403">
          <cell r="A403" t="str">
            <v>Эликапреза с/в "Эликатессе" 0,10 кг.шт. нарезка (лоток с ср.защ.атм.)  СПК</v>
          </cell>
          <cell r="D403">
            <v>189</v>
          </cell>
          <cell r="F403">
            <v>189</v>
          </cell>
        </row>
        <row r="404">
          <cell r="A404" t="str">
            <v>Юбилейная с/к 0,10 кг.шт. нарезка (лоток с ср.защ.атм.)  СПК</v>
          </cell>
          <cell r="D404">
            <v>261</v>
          </cell>
          <cell r="F404">
            <v>261</v>
          </cell>
        </row>
        <row r="405">
          <cell r="A405" t="str">
            <v>Юбилейная с/к 0,235 кг.шт.  СПК</v>
          </cell>
          <cell r="D405">
            <v>1088</v>
          </cell>
          <cell r="F405">
            <v>1088</v>
          </cell>
        </row>
        <row r="406">
          <cell r="A406" t="str">
            <v>Итого</v>
          </cell>
          <cell r="D406">
            <v>120778.59299999999</v>
          </cell>
          <cell r="F406">
            <v>296044.07799999998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16.11.2023 - 16.11.2023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14.108000000000001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96.319000000000003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327.37599999999998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499.97500000000002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112.199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91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671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553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674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190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181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61</v>
          </cell>
        </row>
        <row r="22">
          <cell r="A22" t="str">
            <v xml:space="preserve"> 068  Колбаса Особая ТМ Особый рецепт, 0,5 кг, ПОКОМ</v>
          </cell>
          <cell r="D22">
            <v>109</v>
          </cell>
        </row>
        <row r="23">
          <cell r="A23" t="str">
            <v xml:space="preserve"> 079  Колбаса Сервелат Кремлевский,  0.35 кг, ПОКОМ</v>
          </cell>
          <cell r="D23">
            <v>52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451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213</v>
          </cell>
        </row>
        <row r="26">
          <cell r="A26" t="str">
            <v xml:space="preserve"> 092  Сосиски Баварские с сыром,  0.42кг,ПОКОМ</v>
          </cell>
          <cell r="D26">
            <v>1950</v>
          </cell>
        </row>
        <row r="27">
          <cell r="A27" t="str">
            <v xml:space="preserve"> 093  Сосиски Баварские с сыром, БАВАРУШКИ МГС 0.42кг, ТМ Стародворье    ПОКОМ</v>
          </cell>
          <cell r="D27">
            <v>2</v>
          </cell>
        </row>
        <row r="28">
          <cell r="A28" t="str">
            <v xml:space="preserve"> 096  Сосиски Баварские,  0.42кг,ПОКОМ</v>
          </cell>
          <cell r="D28">
            <v>2785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186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67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160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254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171.52699999999999</v>
          </cell>
        </row>
        <row r="34">
          <cell r="A34" t="str">
            <v xml:space="preserve"> 201  Ветчина Нежная ТМ Особый рецепт, (2,5кг), ПОКОМ</v>
          </cell>
          <cell r="D34">
            <v>3112.2429999999999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71.418000000000006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272.01299999999998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108.559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4371.9210000000003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109.36199999999999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12.343999999999999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270.34300000000002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2552.5030000000002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2161.009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154.28100000000001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115.17100000000001</v>
          </cell>
        </row>
        <row r="46">
          <cell r="A46" t="str">
            <v xml:space="preserve"> 240  Колбаса Салями охотничья, ВЕС. ПОКОМ</v>
          </cell>
          <cell r="D46">
            <v>19.724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237.42699999999999</v>
          </cell>
        </row>
        <row r="48">
          <cell r="A48" t="str">
            <v xml:space="preserve"> 243  Колбаса Сервелат Зернистый, ВЕС.  ПОКОМ</v>
          </cell>
          <cell r="D48">
            <v>121.878</v>
          </cell>
        </row>
        <row r="49">
          <cell r="A49" t="str">
            <v xml:space="preserve"> 247  Сардельки Нежные, ВЕС.  ПОКОМ</v>
          </cell>
          <cell r="D49">
            <v>150.77699999999999</v>
          </cell>
        </row>
        <row r="50">
          <cell r="A50" t="str">
            <v xml:space="preserve"> 248  Сардельки Сочные ТМ Особый рецепт,   ПОКОМ</v>
          </cell>
          <cell r="D50">
            <v>101.03100000000001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434.76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7.9729999999999999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8.1430000000000007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103.31399999999999</v>
          </cell>
        </row>
        <row r="55">
          <cell r="A55" t="str">
            <v xml:space="preserve"> 263  Шпикачки Стародворские, ВЕС.  ПОКОМ</v>
          </cell>
          <cell r="D55">
            <v>59.283000000000001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123.74299999999999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183.83199999999999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144.602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574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684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642</v>
          </cell>
        </row>
        <row r="62">
          <cell r="A62" t="str">
            <v xml:space="preserve"> 283  Сосиски Сочинки, ВЕС, ТМ Стародворье ПОКОМ</v>
          </cell>
          <cell r="D62">
            <v>202.91399999999999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84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403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56.436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824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996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11.428000000000001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28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541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616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253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113.01300000000001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8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277.43099999999998</v>
          </cell>
        </row>
        <row r="76">
          <cell r="A76" t="str">
            <v xml:space="preserve"> 316  Колбаса Нежная ТМ Зареченские ВЕС  ПОКОМ</v>
          </cell>
          <cell r="D76">
            <v>141.63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36.564</v>
          </cell>
        </row>
        <row r="78">
          <cell r="A78" t="str">
            <v xml:space="preserve"> 318  Сосиски Датские ТМ Зареченские, ВЕС  ПОКОМ</v>
          </cell>
          <cell r="D78">
            <v>555.08500000000004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1226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1161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132</v>
          </cell>
        </row>
        <row r="82">
          <cell r="A82" t="str">
            <v xml:space="preserve"> 328  Сардельки Сочинки Стародворье ТМ  0,4 кг ПОКОМ</v>
          </cell>
          <cell r="D82">
            <v>86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65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391.21199999999999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70</v>
          </cell>
        </row>
        <row r="86">
          <cell r="A86" t="str">
            <v xml:space="preserve"> 335  Колбаса Сливушка ТМ Вязанка. ВЕС.  ПОКОМ </v>
          </cell>
          <cell r="D86">
            <v>55.075000000000003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404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519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151.648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118.83199999999999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228.101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224.32300000000001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78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3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13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201.333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80</v>
          </cell>
        </row>
        <row r="98">
          <cell r="A98" t="str">
            <v xml:space="preserve"> 372  Ветчина Сочинка ТМ Стародворье. ВЕС ПОКОМ</v>
          </cell>
          <cell r="D98">
            <v>9.4870000000000001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75.850999999999999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30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81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45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1146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408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288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79</v>
          </cell>
        </row>
        <row r="107">
          <cell r="A107" t="str">
            <v>3215 ВЕТЧ.МЯСНАЯ Папа может п/о 0.4кг 8шт.    ОСТАНКИНО</v>
          </cell>
          <cell r="D107">
            <v>31</v>
          </cell>
        </row>
        <row r="108">
          <cell r="A108" t="str">
            <v>3812 СОЧНЫЕ сос п/о мгс 2*2  ОСТАНКИНО</v>
          </cell>
          <cell r="D108">
            <v>189.773</v>
          </cell>
        </row>
        <row r="109">
          <cell r="A109" t="str">
            <v>4063 МЯСНАЯ Папа может вар п/о_Л   ОСТАНКИНО</v>
          </cell>
          <cell r="D109">
            <v>201.99100000000001</v>
          </cell>
        </row>
        <row r="110">
          <cell r="A110" t="str">
            <v>4117 ЭКСТРА Папа может с/к в/у_Л   ОСТАНКИНО</v>
          </cell>
          <cell r="D110">
            <v>4.5339999999999998</v>
          </cell>
        </row>
        <row r="111">
          <cell r="A111" t="str">
            <v>4574 Мясная со шпиком Папа может вар п/о ОСТАНКИНО</v>
          </cell>
          <cell r="D111">
            <v>21.498999999999999</v>
          </cell>
        </row>
        <row r="112">
          <cell r="A112" t="str">
            <v>4614 ВЕТЧ.ЛЮБИТЕЛЬСКАЯ п/о _ ОСТАНКИНО</v>
          </cell>
          <cell r="D112">
            <v>12.179</v>
          </cell>
        </row>
        <row r="113">
          <cell r="A113" t="str">
            <v>4813 ФИЛЕЙНАЯ Папа может вар п/о_Л   ОСТАНКИНО</v>
          </cell>
          <cell r="D113">
            <v>51.302999999999997</v>
          </cell>
        </row>
        <row r="114">
          <cell r="A114" t="str">
            <v>4993 САЛЯМИ ИТАЛЬЯНСКАЯ с/к в/у 1/250*8_120c ОСТАНКИНО</v>
          </cell>
          <cell r="D114">
            <v>82</v>
          </cell>
        </row>
        <row r="115">
          <cell r="A115" t="str">
            <v>5336 ОСОБАЯ вар п/о  ОСТАНКИНО</v>
          </cell>
          <cell r="D115">
            <v>42.186</v>
          </cell>
        </row>
        <row r="116">
          <cell r="A116" t="str">
            <v>5337 ОСОБАЯ СО ШПИКОМ вар п/о  ОСТАНКИНО</v>
          </cell>
          <cell r="D116">
            <v>11.978999999999999</v>
          </cell>
        </row>
        <row r="117">
          <cell r="A117" t="str">
            <v>5341 СЕРВЕЛАТ ОХОТНИЧИЙ в/к в/у  ОСТАНКИНО</v>
          </cell>
          <cell r="D117">
            <v>37.783999999999999</v>
          </cell>
        </row>
        <row r="118">
          <cell r="A118" t="str">
            <v>5483 ЭКСТРА Папа может с/к в/у 1/250 8шт.   ОСТАНКИНО</v>
          </cell>
          <cell r="D118">
            <v>117</v>
          </cell>
        </row>
        <row r="119">
          <cell r="A119" t="str">
            <v>5544 Сервелат Финский в/к в/у_45с НОВАЯ ОСТАНКИНО</v>
          </cell>
          <cell r="D119">
            <v>62.569000000000003</v>
          </cell>
        </row>
        <row r="120">
          <cell r="A120" t="str">
            <v>5682 САЛЯМИ МЕЛКОЗЕРНЕНАЯ с/к в/у 1/120_60с   ОСТАНКИНО</v>
          </cell>
          <cell r="D120">
            <v>154</v>
          </cell>
        </row>
        <row r="121">
          <cell r="A121" t="str">
            <v>5706 АРОМАТНАЯ Папа может с/к в/у 1/250 8шт.  ОСТАНКИНО</v>
          </cell>
          <cell r="D121">
            <v>102</v>
          </cell>
        </row>
        <row r="122">
          <cell r="A122" t="str">
            <v>5708 ПОСОЛЬСКАЯ Папа может с/к в/у ОСТАНКИНО</v>
          </cell>
          <cell r="D122">
            <v>6.617</v>
          </cell>
        </row>
        <row r="123">
          <cell r="A123" t="str">
            <v>5851 ЭКСТРА Папа может вар п/о   ОСТАНКИНО</v>
          </cell>
          <cell r="D123">
            <v>95.799000000000007</v>
          </cell>
        </row>
        <row r="124">
          <cell r="A124" t="str">
            <v>5931 ОХОТНИЧЬЯ Папа может с/к в/у 1/220 8шт.   ОСТАНКИНО</v>
          </cell>
          <cell r="D124">
            <v>98</v>
          </cell>
        </row>
        <row r="125">
          <cell r="A125" t="str">
            <v>5981 МОЛОЧНЫЕ ТРАДИЦ. сос п/о мгс 1*6_45с   ОСТАНКИНО</v>
          </cell>
          <cell r="D125">
            <v>20.667999999999999</v>
          </cell>
        </row>
        <row r="126">
          <cell r="A126" t="str">
            <v>6041 МОЛОЧНЫЕ К ЗАВТРАКУ сос п/о мгс 1*3  ОСТАНКИНО</v>
          </cell>
          <cell r="D126">
            <v>19.722999999999999</v>
          </cell>
        </row>
        <row r="127">
          <cell r="A127" t="str">
            <v>6042 МОЛОЧНЫЕ К ЗАВТРАКУ сос п/о в/у 0.4кг   ОСТАНКИНО</v>
          </cell>
          <cell r="D127">
            <v>146</v>
          </cell>
        </row>
        <row r="128">
          <cell r="A128" t="str">
            <v>6113 СОЧНЫЕ сос п/о мгс 1*6_Ашан  ОСТАНКИНО</v>
          </cell>
          <cell r="D128">
            <v>213.02600000000001</v>
          </cell>
        </row>
        <row r="129">
          <cell r="A129" t="str">
            <v>6123 МОЛОЧНЫЕ КЛАССИЧЕСКИЕ ПМ сос п/о мгс 2*4   ОСТАНКИНО</v>
          </cell>
          <cell r="D129">
            <v>71.629000000000005</v>
          </cell>
        </row>
        <row r="130">
          <cell r="A130" t="str">
            <v>6158 ВРЕМЯ ОЛИВЬЕ Папа может вар п/о 0.4кг   ОСТАНКИНО</v>
          </cell>
          <cell r="D130">
            <v>2</v>
          </cell>
        </row>
        <row r="131">
          <cell r="A131" t="str">
            <v>6212 СЕРВЕЛАТ ФИНСКИЙ СН в/к в/у  ОСТАНКИНО</v>
          </cell>
          <cell r="D131">
            <v>1.3959999999999999</v>
          </cell>
        </row>
        <row r="132">
          <cell r="A132" t="str">
            <v>6213 СЕРВЕЛАТ ФИНСКИЙ СН в/к в/у 0.35кг 8шт.  ОСТАНКИНО</v>
          </cell>
          <cell r="D132">
            <v>15</v>
          </cell>
        </row>
        <row r="133">
          <cell r="A133" t="str">
            <v>6215 СЕРВЕЛАТ ОРЕХОВЫЙ СН в/к в/у 0.35кг 8шт  ОСТАНКИНО</v>
          </cell>
          <cell r="D133">
            <v>10</v>
          </cell>
        </row>
        <row r="134">
          <cell r="A134" t="str">
            <v>6217 ШПИКАЧКИ ДОМАШНИЕ СН п/о мгс 0.4кг 8шт.  ОСТАНКИНО</v>
          </cell>
          <cell r="D134">
            <v>24</v>
          </cell>
        </row>
        <row r="135">
          <cell r="A135" t="str">
            <v>6227 МОЛОЧНЫЕ ТРАДИЦ. сос п/о мгс 0.6кг LTF  ОСТАНКИНО</v>
          </cell>
          <cell r="D135">
            <v>34</v>
          </cell>
        </row>
        <row r="136">
          <cell r="A136" t="str">
            <v>6241 ХОТ-ДОГ Папа может сос п/о мгс 0.38кг  ОСТАНКИНО</v>
          </cell>
          <cell r="D136">
            <v>19</v>
          </cell>
        </row>
        <row r="137">
          <cell r="A137" t="str">
            <v>6247 ДОМАШНЯЯ Папа может вар п/о 0,4кг 8шт.  ОСТАНКИНО</v>
          </cell>
          <cell r="D137">
            <v>8</v>
          </cell>
        </row>
        <row r="138">
          <cell r="A138" t="str">
            <v>6259 К ЧАЮ Советское наследие вар н/о мгс  ОСТАНКИНО</v>
          </cell>
          <cell r="D138">
            <v>2.3769999999999998</v>
          </cell>
        </row>
        <row r="139">
          <cell r="A139" t="str">
            <v>6268 ГОВЯЖЬЯ Папа может вар п/о 0,4кг 8 шт.  ОСТАНКИНО</v>
          </cell>
          <cell r="D139">
            <v>60</v>
          </cell>
        </row>
        <row r="140">
          <cell r="A140" t="str">
            <v>6279 КОРЕЙКА ПО-ОСТ.к/в в/с с/н в/у 1/150_45с  ОСТАНКИНО</v>
          </cell>
          <cell r="D140">
            <v>15</v>
          </cell>
        </row>
        <row r="141">
          <cell r="A141" t="str">
            <v>6281 СВИНИНА ДЕЛИКАТ. к/в мл/к в/у 0.3кг 45с  ОСТАНКИНО</v>
          </cell>
          <cell r="D141">
            <v>22</v>
          </cell>
        </row>
        <row r="142">
          <cell r="A142" t="str">
            <v>6297 ФИЛЕЙНЫЕ сос ц/о в/у 1/270 12шт_45с  ОСТАНКИНО</v>
          </cell>
          <cell r="D142">
            <v>221</v>
          </cell>
        </row>
        <row r="143">
          <cell r="A143" t="str">
            <v>6301 БАЛЫКОВАЯ СН в/к в/у  ОСТАНКИНО</v>
          </cell>
          <cell r="D143">
            <v>18.192</v>
          </cell>
        </row>
        <row r="144">
          <cell r="A144" t="str">
            <v>6302 БАЛЫКОВАЯ СН в/к в/у 0.35кг 8шт.  ОСТАНКИНО</v>
          </cell>
          <cell r="D144">
            <v>2</v>
          </cell>
        </row>
        <row r="145">
          <cell r="A145" t="str">
            <v>6303 МЯСНЫЕ Папа может сос п/о мгс 1.5*3  ОСТАНКИНО</v>
          </cell>
          <cell r="D145">
            <v>23.751000000000001</v>
          </cell>
        </row>
        <row r="146">
          <cell r="A146" t="str">
            <v>6325 ДОКТОРСКАЯ ПРЕМИУМ вар п/о 0.4кг 8шт.  ОСТАНКИНО</v>
          </cell>
          <cell r="D146">
            <v>102</v>
          </cell>
        </row>
        <row r="147">
          <cell r="A147" t="str">
            <v>6333 МЯСНАЯ Папа может вар п/о 0.4кг 8шт.  ОСТАНКИНО</v>
          </cell>
          <cell r="D147">
            <v>629</v>
          </cell>
        </row>
        <row r="148">
          <cell r="A148" t="str">
            <v>6353 ЭКСТРА Папа может вар п/о 0.4кг 8шт.  ОСТАНКИНО</v>
          </cell>
          <cell r="D148">
            <v>347</v>
          </cell>
        </row>
        <row r="149">
          <cell r="A149" t="str">
            <v>6392 ФИЛЕЙНАЯ Папа может вар п/о 0.4кг. ОСТАНКИНО</v>
          </cell>
          <cell r="D149">
            <v>487</v>
          </cell>
        </row>
        <row r="150">
          <cell r="A150" t="str">
            <v>6427 КЛАССИЧЕСКАЯ ПМ вар п/о 0.35кг 8шт. ОСТАНКИНО</v>
          </cell>
          <cell r="D150">
            <v>75</v>
          </cell>
        </row>
        <row r="151">
          <cell r="A151" t="str">
            <v>6438 БОГАТЫРСКИЕ Папа Может сос п/о в/у 0,3кг  ОСТАНКИНО</v>
          </cell>
          <cell r="D151">
            <v>91</v>
          </cell>
        </row>
        <row r="152">
          <cell r="A152" t="str">
            <v>6448 СВИНИНА МАДЕРА с/к с/н в/у 1/100 10шт.   ОСТАНКИНО</v>
          </cell>
          <cell r="D152">
            <v>79</v>
          </cell>
        </row>
        <row r="153">
          <cell r="A153" t="str">
            <v>6453 ЭКСТРА Папа может с/к с/н в/у 1/100 14шт.   ОСТАНКИНО</v>
          </cell>
          <cell r="D153">
            <v>227</v>
          </cell>
        </row>
        <row r="154">
          <cell r="A154" t="str">
            <v>6454 АРОМАТНАЯ с/к с/н в/у 1/100 14шт.  ОСТАНКИНО</v>
          </cell>
          <cell r="D154">
            <v>180</v>
          </cell>
        </row>
        <row r="155">
          <cell r="A155" t="str">
            <v>6475 С СЫРОМ Папа может сос ц/о мгс 0.4кг6шт  ОСТАНКИНО</v>
          </cell>
          <cell r="D155">
            <v>73</v>
          </cell>
        </row>
        <row r="156">
          <cell r="A156" t="str">
            <v>6527 ШПИКАЧКИ СОЧНЫЕ ПМ сар б/о мгс 1*3 45с ОСТАНКИНО</v>
          </cell>
          <cell r="D156">
            <v>102.108</v>
          </cell>
        </row>
        <row r="157">
          <cell r="A157" t="str">
            <v>6562 СЕРВЕЛАТ КАРЕЛЬСКИЙ СН в/к в/у 0,28кг  ОСТАНКИНО</v>
          </cell>
          <cell r="D157">
            <v>216</v>
          </cell>
        </row>
        <row r="158">
          <cell r="A158" t="str">
            <v>6563 СЛИВОЧНЫЕ СН сос п/о мгс 1*6  ОСТАНКИНО</v>
          </cell>
          <cell r="D158">
            <v>16.204000000000001</v>
          </cell>
        </row>
        <row r="159">
          <cell r="A159" t="str">
            <v>6592 ДОКТОРСКАЯ СН вар п/о  ОСТАНКИНО</v>
          </cell>
          <cell r="D159">
            <v>16.167999999999999</v>
          </cell>
        </row>
        <row r="160">
          <cell r="A160" t="str">
            <v>6593 ДОКТОРСКАЯ СН вар п/о 0.45кг 8шт.  ОСТАНКИНО</v>
          </cell>
          <cell r="D160">
            <v>79</v>
          </cell>
        </row>
        <row r="161">
          <cell r="A161" t="str">
            <v>6594 МОЛОЧНАЯ СН вар п/о  ОСТАНКИНО</v>
          </cell>
          <cell r="D161">
            <v>6.7060000000000004</v>
          </cell>
        </row>
        <row r="162">
          <cell r="A162" t="str">
            <v>6595 МОЛОЧНАЯ СН вар п/о 0.45кг 8шт.  ОСТАНКИНО</v>
          </cell>
          <cell r="D162">
            <v>68</v>
          </cell>
        </row>
        <row r="163">
          <cell r="A163" t="str">
            <v>6597 РУССКАЯ СН вар п/о 0.45кг 8шт.  ОСТАНКИНО</v>
          </cell>
          <cell r="D163">
            <v>1</v>
          </cell>
        </row>
        <row r="164">
          <cell r="A164" t="str">
            <v>6601 ГОВЯЖЬИ СН сос п/о мгс 1*6  ОСТАНКИНО</v>
          </cell>
          <cell r="D164">
            <v>26.324999999999999</v>
          </cell>
        </row>
        <row r="165">
          <cell r="A165" t="str">
            <v>6606 СЫТНЫЕ Папа может сар б/о мгс 1*3 45с  ОСТАНКИНО</v>
          </cell>
          <cell r="D165">
            <v>36.732999999999997</v>
          </cell>
        </row>
        <row r="166">
          <cell r="A166" t="str">
            <v>6641 СЛИВОЧНЫЕ ПМ сос п/о мгс 0,41кг 10шт.  ОСТАНКИНО</v>
          </cell>
          <cell r="D166">
            <v>22</v>
          </cell>
        </row>
        <row r="167">
          <cell r="A167" t="str">
            <v>6644 СОЧНЫЕ ПМ сос п/о мгс 0,41кг 10шт.  ОСТАНКИНО</v>
          </cell>
          <cell r="D167">
            <v>584</v>
          </cell>
        </row>
        <row r="168">
          <cell r="A168" t="str">
            <v>6645 ВЕТЧ.КЛАССИЧЕСКАЯ СН п/о 0.8кг 4шт.  ОСТАНКИНО</v>
          </cell>
          <cell r="D168">
            <v>5</v>
          </cell>
        </row>
        <row r="169">
          <cell r="A169" t="str">
            <v>6648 СОЧНЫЕ Папа может сар п/о мгс 1*3  ОСТАНКИНО</v>
          </cell>
          <cell r="D169">
            <v>12.211</v>
          </cell>
        </row>
        <row r="170">
          <cell r="A170" t="str">
            <v>6650 СОЧНЫЕ С СЫРОМ ПМ сар п/о мгс 1*3  ОСТАНКИНО</v>
          </cell>
          <cell r="D170">
            <v>3.1389999999999998</v>
          </cell>
        </row>
        <row r="171">
          <cell r="A171" t="str">
            <v>6661 СОЧНЫЙ ГРИЛЬ ПМ сос п/о мгс 1.5*4_Маяк  ОСТАНКИНО</v>
          </cell>
          <cell r="D171">
            <v>15.531000000000001</v>
          </cell>
        </row>
        <row r="172">
          <cell r="A172" t="str">
            <v>6666 БОЯНСКАЯ Папа может п/к в/у 0,28кг 8 шт. ОСТАНКИНО</v>
          </cell>
          <cell r="D172">
            <v>246</v>
          </cell>
        </row>
        <row r="173">
          <cell r="A173" t="str">
            <v>6669 ВЕНСКАЯ САЛЯМИ п/к в/у 0.28кг 8шт  ОСТАНКИНО</v>
          </cell>
          <cell r="D173">
            <v>106</v>
          </cell>
        </row>
        <row r="174">
          <cell r="A174" t="str">
            <v>6683 СЕРВЕЛАТ ЗЕРНИСТЫЙ ПМ в/к в/у 0,35кг  ОСТАНКИНО</v>
          </cell>
          <cell r="D174">
            <v>356</v>
          </cell>
        </row>
        <row r="175">
          <cell r="A175" t="str">
            <v>6684 СЕРВЕЛАТ КАРЕЛЬСКИЙ ПМ в/к в/у 0.28кг  ОСТАНКИНО</v>
          </cell>
          <cell r="D175">
            <v>390</v>
          </cell>
        </row>
        <row r="176">
          <cell r="A176" t="str">
            <v>6689 СЕРВЕЛАТ ОХОТНИЧИЙ ПМ в/к в/у 0,35кг 8шт  ОСТАНКИНО</v>
          </cell>
          <cell r="D176">
            <v>605</v>
          </cell>
        </row>
        <row r="177">
          <cell r="A177" t="str">
            <v>6692 СЕРВЕЛАТ ПРИМА в/к в/у 0.28кг 8шт.  ОСТАНКИНО</v>
          </cell>
          <cell r="D177">
            <v>115</v>
          </cell>
        </row>
        <row r="178">
          <cell r="A178" t="str">
            <v>6697 СЕРВЕЛАТ ФИНСКИЙ ПМ в/к в/у 0,35кг 8шт.  ОСТАНКИНО</v>
          </cell>
          <cell r="D178">
            <v>814</v>
          </cell>
        </row>
        <row r="179">
          <cell r="A179" t="str">
            <v>6713 СОЧНЫЙ ГРИЛЬ ПМ сос п/о мгс 0.41кг 8шт.  ОСТАНКИНО</v>
          </cell>
          <cell r="D179">
            <v>187</v>
          </cell>
        </row>
        <row r="180">
          <cell r="A180" t="str">
            <v>6716 ОСОБАЯ Коровино (в сетке) 0.5кг 8шт.  ОСТАНКИНО</v>
          </cell>
          <cell r="D180">
            <v>175</v>
          </cell>
        </row>
        <row r="181">
          <cell r="A181" t="str">
            <v>6722 СОЧНЫЕ ПМ сос п/о мгс 0,41кг 10шт.  ОСТАНКИНО</v>
          </cell>
          <cell r="D181">
            <v>7</v>
          </cell>
        </row>
        <row r="182">
          <cell r="A182" t="str">
            <v>6726 СЛИВОЧНЫЕ ПМ сос п/о мгс 0.41кг 10шт.  ОСТАНКИНО</v>
          </cell>
          <cell r="D182">
            <v>20</v>
          </cell>
        </row>
        <row r="183">
          <cell r="A183" t="str">
            <v>Балык говяжий с/к "Эликатессе" 0,10 кг.шт. нарезка (лоток с ср.защ.атм.)  СПК</v>
          </cell>
          <cell r="D183">
            <v>12</v>
          </cell>
        </row>
        <row r="184">
          <cell r="A184" t="str">
            <v>Балык свиной с/к "Эликатессе" 0,10 кг.шт. нарезка (лоток с ср.защ.атм.)  СПК</v>
          </cell>
          <cell r="D184">
            <v>29</v>
          </cell>
        </row>
        <row r="185">
          <cell r="A185" t="str">
            <v>БОНУС МОЛОЧНЫЕ ТРАДИЦ. сос п/о мгс 0.6кг_UZ (6083)</v>
          </cell>
          <cell r="D185">
            <v>164</v>
          </cell>
        </row>
        <row r="186">
          <cell r="A186" t="str">
            <v>БОНУС МОЛОЧНЫЕ ТРАДИЦ. сос п/о мгс 1*6_UZ (6082)</v>
          </cell>
          <cell r="D186">
            <v>24.73</v>
          </cell>
        </row>
        <row r="187">
          <cell r="A187" t="str">
            <v>БОНУС СОЧНЫЕ сос п/о мгс 0.41кг_UZ (6087)  ОСТАНКИНО</v>
          </cell>
          <cell r="D187">
            <v>101</v>
          </cell>
        </row>
        <row r="188">
          <cell r="A188" t="str">
            <v>БОНУС СОЧНЫЕ сос п/о мгс 1*6_UZ (6088)  ОСТАНКИНО</v>
          </cell>
          <cell r="D188">
            <v>11.901999999999999</v>
          </cell>
        </row>
        <row r="189">
          <cell r="A189" t="str">
            <v>БОНУС_273  Сосиски Сочинки с сочной грудинкой, МГС 0.4кг,   ПОКОМ</v>
          </cell>
          <cell r="D189">
            <v>146</v>
          </cell>
        </row>
        <row r="190">
          <cell r="A190" t="str">
            <v>БОНУС_283  Сосиски Сочинки, ВЕС, ТМ Стародворье ПОКОМ</v>
          </cell>
          <cell r="D190">
            <v>51.125</v>
          </cell>
        </row>
        <row r="191">
          <cell r="A191" t="str">
            <v>БОНУС_305  Колбаса Сервелат Мясорубский с мелкорубленным окороком в/у  ТМ Стародворье ВЕС   ПОКОМ</v>
          </cell>
          <cell r="D191">
            <v>16.591000000000001</v>
          </cell>
        </row>
        <row r="192">
          <cell r="A192" t="str">
            <v>БОНУС_Готовые чебупели сочные с мясом ТМ Горячая штучка  0,3кг зам    ПОКОМ</v>
          </cell>
          <cell r="D192">
            <v>101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42</v>
          </cell>
        </row>
        <row r="194">
          <cell r="A194" t="str">
            <v>БОНУС_Колбаса Сервелат Филедворский, фиброуз, в/у 0,35 кг срез,  ПОКОМ</v>
          </cell>
          <cell r="D194">
            <v>50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79</v>
          </cell>
        </row>
        <row r="196">
          <cell r="A196" t="str">
            <v>Вареники замороженные "Благолепные" с картофелем и грибами. ВЕС  ПОКОМ</v>
          </cell>
          <cell r="D196">
            <v>60</v>
          </cell>
        </row>
        <row r="197">
          <cell r="A197" t="str">
            <v>Вацлавская вареная 400 гр.шт.  СПК</v>
          </cell>
          <cell r="D197">
            <v>2</v>
          </cell>
        </row>
        <row r="198">
          <cell r="A198" t="str">
            <v>Вацлавская вареная ВЕС СПК</v>
          </cell>
          <cell r="D198">
            <v>7.18</v>
          </cell>
        </row>
        <row r="199">
          <cell r="A199" t="str">
            <v>Вацлавская п/к (черева) 390 гр.шт. термоус.пак  СПК</v>
          </cell>
          <cell r="D199">
            <v>4</v>
          </cell>
        </row>
        <row r="200">
          <cell r="A200" t="str">
            <v>Ветчина Вацлавская 400 гр.шт.  СПК</v>
          </cell>
          <cell r="D200">
            <v>1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56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170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262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63</v>
          </cell>
        </row>
        <row r="205">
          <cell r="A205" t="str">
            <v>Дельгаро с/в "Эликатессе" 140 гр.шт.  СПК</v>
          </cell>
          <cell r="D205">
            <v>7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5</v>
          </cell>
        </row>
        <row r="207">
          <cell r="A207" t="str">
            <v>Докторская вареная термоус.пак. "Высокий вкус"  СПК</v>
          </cell>
          <cell r="D207">
            <v>5.7510000000000003</v>
          </cell>
        </row>
        <row r="208">
          <cell r="A208" t="str">
            <v>Жар-боллы с курочкой и сыром, ВЕС  ПОКОМ</v>
          </cell>
          <cell r="D208">
            <v>42</v>
          </cell>
        </row>
        <row r="209">
          <cell r="A209" t="str">
            <v>Жар-ладушки с мясом, картофелем и грибами ВЕС ТМ Зареченские  ПОКОМ</v>
          </cell>
          <cell r="D209">
            <v>3.7</v>
          </cell>
        </row>
        <row r="210">
          <cell r="A210" t="str">
            <v>Жар-ладушки с мясом. ВЕС  ПОКОМ</v>
          </cell>
          <cell r="D210">
            <v>17.8</v>
          </cell>
        </row>
        <row r="211">
          <cell r="A211" t="str">
            <v>Жар-ладушки с яблоком и грушей ТМ Зареченские ВЕС ПОКОМ</v>
          </cell>
          <cell r="D211">
            <v>29.5</v>
          </cell>
        </row>
        <row r="212">
          <cell r="A212" t="str">
            <v>ЖАР-мени ВЕС ТМ Зареченские  ПОКОМ</v>
          </cell>
          <cell r="D212">
            <v>25.7</v>
          </cell>
        </row>
        <row r="213">
          <cell r="A213" t="str">
            <v>Жар-мени с картофелем и сочной грудинкой. ВЕС  ПОКОМ</v>
          </cell>
          <cell r="D213">
            <v>3.5</v>
          </cell>
        </row>
        <row r="214">
          <cell r="A214" t="str">
            <v>Карбонад Юбилейный термоус.пак.  СПК</v>
          </cell>
          <cell r="D214">
            <v>3.68</v>
          </cell>
        </row>
        <row r="215">
          <cell r="A215" t="str">
            <v>Классика с/к 235 гр.шт. "Высокий вкус"  СПК</v>
          </cell>
          <cell r="D215">
            <v>15</v>
          </cell>
        </row>
        <row r="216">
          <cell r="A216" t="str">
            <v>Классическая с/к "Сибирский стандарт" 560 гр.шт.  СПК</v>
          </cell>
          <cell r="D216">
            <v>576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55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40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15</v>
          </cell>
        </row>
        <row r="220">
          <cell r="A220" t="str">
            <v>Коньячная с/к 0,10 кг.шт. нарезка (лоток с ср.зад.атм.) "Высокий вкус"  СПК</v>
          </cell>
          <cell r="D220">
            <v>3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113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94</v>
          </cell>
        </row>
        <row r="223">
          <cell r="A223" t="str">
            <v>Ла Фаворте с/в "Эликатессе" 140 гр.шт.  СПК</v>
          </cell>
          <cell r="D223">
            <v>6</v>
          </cell>
        </row>
        <row r="224">
          <cell r="A224" t="str">
            <v>Ливерная Печеночная "Просто выгодно" 0,3 кг.шт.  СПК</v>
          </cell>
          <cell r="D224">
            <v>21</v>
          </cell>
        </row>
        <row r="225">
          <cell r="A225" t="str">
            <v>Любительская вареная термоус.пак. "Высокий вкус"  СПК</v>
          </cell>
          <cell r="D225">
            <v>7.6130000000000004</v>
          </cell>
        </row>
        <row r="226">
          <cell r="A226" t="str">
            <v>Мини-сосиски в тесте "Фрайпики" 1,8кг ВЕС,  ПОКОМ</v>
          </cell>
          <cell r="D226">
            <v>1.8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19.8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14.8</v>
          </cell>
        </row>
        <row r="229">
          <cell r="A229" t="str">
            <v>Мусульманская вареная "Просто выгодно"  СПК</v>
          </cell>
          <cell r="D229">
            <v>1.01</v>
          </cell>
        </row>
        <row r="230">
          <cell r="A230" t="str">
            <v>Мусульманская п/к "Просто выгодно" термофор.пак.  СПК</v>
          </cell>
          <cell r="D230">
            <v>7.5259999999999998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244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253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220</v>
          </cell>
        </row>
        <row r="234">
          <cell r="A234" t="str">
            <v>Наггетсы Хрустящие ТМ Зареченские. ВЕС ПОКОМ</v>
          </cell>
          <cell r="D234">
            <v>107</v>
          </cell>
        </row>
        <row r="235">
          <cell r="A235" t="str">
            <v>Новосибирская с/к 0,10 кг.шт. нарезка (лоток с ср.защ.атм.) "Высокий вкус"  СПК</v>
          </cell>
          <cell r="D235">
            <v>3</v>
          </cell>
        </row>
        <row r="236">
          <cell r="A236" t="str">
            <v>Оригинальная с перцем с/к  СПК</v>
          </cell>
          <cell r="D236">
            <v>45.863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900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4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35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37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25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43</v>
          </cell>
        </row>
        <row r="243">
          <cell r="A243" t="str">
            <v>Пельмени Бигбули с мясом, Горячая штучка 0,43кг  ПОКОМ</v>
          </cell>
          <cell r="D243">
            <v>22</v>
          </cell>
        </row>
        <row r="244">
          <cell r="A244" t="str">
            <v>Пельмени Бигбули с мясом, Горячая штучка 0,9кг  ПОКОМ</v>
          </cell>
          <cell r="D244">
            <v>76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72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54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262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314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320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311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290</v>
          </cell>
        </row>
        <row r="252">
          <cell r="A252" t="str">
            <v>Пельмени Левантские ТМ Особый рецепт 0,8 кг  ПОКОМ</v>
          </cell>
          <cell r="D252">
            <v>1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1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261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100</v>
          </cell>
        </row>
        <row r="256">
          <cell r="A256" t="str">
            <v>Пельмени Отборные с говядиной и свининой 0,43 кг ТМ Стародворье ТС Медвежье ушко</v>
          </cell>
          <cell r="D256">
            <v>14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80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176</v>
          </cell>
        </row>
        <row r="259">
          <cell r="A259" t="str">
            <v>Пельмени Сочные сфера 0,9 кг ТМ Стародворье ПОКОМ</v>
          </cell>
          <cell r="D259">
            <v>21</v>
          </cell>
        </row>
        <row r="260">
          <cell r="A260" t="str">
            <v>По-Австрийски с/к 260 гр.шт. "Высокий вкус"  СПК</v>
          </cell>
          <cell r="D260">
            <v>11</v>
          </cell>
        </row>
        <row r="261">
          <cell r="A261" t="str">
            <v>Покровская вареная 0,47 кг шт.  СПК</v>
          </cell>
          <cell r="D261">
            <v>13</v>
          </cell>
        </row>
        <row r="262">
          <cell r="A262" t="str">
            <v>Праздничная с/к "Сибирский стандарт" 560 гр.шт.  СПК</v>
          </cell>
          <cell r="D262">
            <v>1404</v>
          </cell>
        </row>
        <row r="263">
          <cell r="A263" t="str">
            <v>Салями Трюфель с/в "Эликатессе" 0,16 кг.шт.  СПК</v>
          </cell>
          <cell r="D263">
            <v>11</v>
          </cell>
        </row>
        <row r="264">
          <cell r="A264" t="str">
            <v>Салями Финская с/к 235 гр.шт. "Высокий вкус"  СПК</v>
          </cell>
          <cell r="D264">
            <v>5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25.742000000000001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9.5030000000000001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2.1930000000000001</v>
          </cell>
        </row>
        <row r="268">
          <cell r="A268" t="str">
            <v>Семейная с чесночком вареная (СПК+СКМ)  СПК</v>
          </cell>
          <cell r="D268">
            <v>241.25</v>
          </cell>
        </row>
        <row r="269">
          <cell r="A269" t="str">
            <v>Семейная с чесночком Экстра вареная  СПК</v>
          </cell>
          <cell r="D269">
            <v>14.765000000000001</v>
          </cell>
        </row>
        <row r="270">
          <cell r="A270" t="str">
            <v>Семейная с чесночком Экстра вареная 0,5 кг.шт.  СПК</v>
          </cell>
          <cell r="D270">
            <v>5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4</v>
          </cell>
        </row>
        <row r="272">
          <cell r="A272" t="str">
            <v>Сервелат Финский в/к 0,38 кг.шт. термофор.пак.  СПК</v>
          </cell>
          <cell r="D272">
            <v>4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6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43</v>
          </cell>
        </row>
        <row r="275">
          <cell r="A275" t="str">
            <v>Сибирская особая с/к 0,235 кг шт.  СПК</v>
          </cell>
          <cell r="D275">
            <v>20</v>
          </cell>
        </row>
        <row r="276">
          <cell r="A276" t="str">
            <v>Славянская п/к 0,38 кг шт.термофор.пак.  СПК</v>
          </cell>
          <cell r="D276">
            <v>2</v>
          </cell>
        </row>
        <row r="277">
          <cell r="A277" t="str">
            <v>Сосиски "Баварские" 0,36 кг.шт. вак.упак.  СПК</v>
          </cell>
          <cell r="D277">
            <v>4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162.77000000000001</v>
          </cell>
        </row>
        <row r="279">
          <cell r="A279" t="str">
            <v>Сосиски "Молочные" 0,36 кг.шт. вак.упак.  СПК</v>
          </cell>
          <cell r="D279">
            <v>6</v>
          </cell>
        </row>
        <row r="280">
          <cell r="A280" t="str">
            <v>Сосиски Мусульманские "Просто выгодно" (в ср.защ.атм.)  СПК</v>
          </cell>
          <cell r="D280">
            <v>10.894</v>
          </cell>
        </row>
        <row r="281">
          <cell r="A281" t="str">
            <v>Сосиски Хот-дог ВЕС (лоток с ср.защ.атм.)   СПК</v>
          </cell>
          <cell r="D281">
            <v>5.85</v>
          </cell>
        </row>
        <row r="282">
          <cell r="A282" t="str">
            <v>Торо Неро с/в "Эликатессе" 140 гр.шт.  СПК</v>
          </cell>
          <cell r="D282">
            <v>2</v>
          </cell>
        </row>
        <row r="283">
          <cell r="A283" t="str">
            <v>Уши свиные копченые к пиву 0,15кг нар. д/ф шт.  СПК</v>
          </cell>
          <cell r="D283">
            <v>1</v>
          </cell>
        </row>
        <row r="284">
          <cell r="A284" t="str">
            <v>Фестивальная пора с/к 100 гр.шт.нар. (лоток с ср.защ.атм.)  СПК</v>
          </cell>
          <cell r="D284">
            <v>17</v>
          </cell>
        </row>
        <row r="285">
          <cell r="A285" t="str">
            <v>Фестивальная пора с/к 235 гр.шт.  СПК</v>
          </cell>
          <cell r="D285">
            <v>33</v>
          </cell>
        </row>
        <row r="286">
          <cell r="A286" t="str">
            <v>Фестивальная с/к 0,235 кг.шт.  СПК</v>
          </cell>
          <cell r="D286">
            <v>24</v>
          </cell>
        </row>
        <row r="287">
          <cell r="A287" t="str">
            <v>Фестивальная с/к ВЕС   СПК</v>
          </cell>
          <cell r="D287">
            <v>7.6660000000000004</v>
          </cell>
        </row>
        <row r="288">
          <cell r="A288" t="str">
            <v>Фуэт с/в "Эликатессе" 160 гр.шт.  СПК</v>
          </cell>
          <cell r="D288">
            <v>11</v>
          </cell>
        </row>
        <row r="289">
          <cell r="A289" t="str">
            <v>Хинкали Классические ТМ Зареченские ВЕС ПОКОМ</v>
          </cell>
          <cell r="D289">
            <v>5</v>
          </cell>
        </row>
        <row r="290">
          <cell r="A290" t="str">
            <v>Хинкали Классические хинкали ВЕС,  ПОКОМ</v>
          </cell>
          <cell r="D290">
            <v>15</v>
          </cell>
        </row>
        <row r="291">
          <cell r="A291" t="str">
            <v>Хотстеры ТМ Горячая штучка ТС Хотстеры 0,25 кг зам  ПОКОМ</v>
          </cell>
          <cell r="D291">
            <v>125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36</v>
          </cell>
        </row>
        <row r="293">
          <cell r="A293" t="str">
            <v>Хрустящие крылышки ТМ Горячая штучка 0,3 кг зам  ПОКОМ</v>
          </cell>
          <cell r="D293">
            <v>38</v>
          </cell>
        </row>
        <row r="294">
          <cell r="A294" t="str">
            <v>Чебупай сочное яблоко ТМ Горячая штучка 0,2 кг зам.  ПОКОМ</v>
          </cell>
          <cell r="D294">
            <v>14</v>
          </cell>
        </row>
        <row r="295">
          <cell r="A295" t="str">
            <v>Чебупай спелая вишня ТМ Горячая штучка 0,2 кг зам.  ПОКОМ</v>
          </cell>
          <cell r="D295">
            <v>14</v>
          </cell>
        </row>
        <row r="296">
          <cell r="A296" t="str">
            <v>Чебупели Курочка гриль ТМ Горячая штучка, 0,3 кг зам  ПОКОМ</v>
          </cell>
          <cell r="D296">
            <v>47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308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294</v>
          </cell>
        </row>
        <row r="299">
          <cell r="A299" t="str">
            <v>Чебуреки сочные ВЕС ТМ Зареченские  ПОКОМ</v>
          </cell>
          <cell r="D299">
            <v>105</v>
          </cell>
        </row>
        <row r="300">
          <cell r="A300" t="str">
            <v>Чоризо с/к "Эликатессе" 0,20 кг.шт.  СПК</v>
          </cell>
          <cell r="D300">
            <v>1</v>
          </cell>
        </row>
        <row r="301">
          <cell r="A301" t="str">
            <v>Шпикачки Русские (черева) (в ср.защ.атм.) "Высокий вкус"  СПК</v>
          </cell>
          <cell r="D301">
            <v>10.297000000000001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8</v>
          </cell>
        </row>
        <row r="303">
          <cell r="A303" t="str">
            <v>Юбилейная с/к 0,10 кг.шт. нарезка (лоток с ср.защ.атм.)  СПК</v>
          </cell>
          <cell r="D303">
            <v>30</v>
          </cell>
        </row>
        <row r="304">
          <cell r="A304" t="str">
            <v>Юбилейная с/к 0,235 кг.шт.  СПК</v>
          </cell>
          <cell r="D304">
            <v>118</v>
          </cell>
        </row>
        <row r="305">
          <cell r="A305" t="str">
            <v>Итого</v>
          </cell>
          <cell r="D305">
            <v>58312.122000000003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98"/>
  <sheetViews>
    <sheetView tabSelected="1" workbookViewId="0">
      <pane xSplit="2" ySplit="6" topLeftCell="C53" activePane="bottomRight" state="frozen"/>
      <selection pane="topRight" activeCell="C1" sqref="C1"/>
      <selection pane="bottomLeft" activeCell="A7" sqref="A7"/>
      <selection pane="bottomRight" activeCell="AL72" sqref="AL72"/>
    </sheetView>
  </sheetViews>
  <sheetFormatPr defaultColWidth="10.5" defaultRowHeight="11.45" customHeight="1" outlineLevelRow="1" x14ac:dyDescent="0.2"/>
  <cols>
    <col min="1" max="1" width="46" style="1" customWidth="1"/>
    <col min="2" max="2" width="4.5" style="1" customWidth="1"/>
    <col min="3" max="6" width="8" style="1" customWidth="1"/>
    <col min="7" max="7" width="5.33203125" style="5" bestFit="1" customWidth="1"/>
    <col min="8" max="8" width="4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1" style="5" customWidth="1"/>
    <col min="18" max="19" width="6.6640625" style="5" bestFit="1" customWidth="1"/>
    <col min="20" max="20" width="6.1640625" style="5" customWidth="1"/>
    <col min="21" max="21" width="5.6640625" style="5" bestFit="1" customWidth="1"/>
    <col min="22" max="23" width="1" style="5" customWidth="1"/>
    <col min="24" max="25" width="6.6640625" style="5" bestFit="1" customWidth="1"/>
    <col min="26" max="26" width="6.1640625" style="5" bestFit="1" customWidth="1"/>
    <col min="27" max="27" width="7.1640625" style="5" bestFit="1" customWidth="1"/>
    <col min="28" max="28" width="6.83203125" style="5" bestFit="1" customWidth="1"/>
    <col min="29" max="29" width="6.6640625" style="5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S3" s="13" t="s">
        <v>119</v>
      </c>
      <c r="AC3" s="13" t="s">
        <v>115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102</v>
      </c>
      <c r="H4" s="10" t="s">
        <v>103</v>
      </c>
      <c r="I4" s="10" t="s">
        <v>104</v>
      </c>
      <c r="J4" s="10" t="s">
        <v>105</v>
      </c>
      <c r="K4" s="10" t="s">
        <v>106</v>
      </c>
      <c r="L4" s="10" t="s">
        <v>106</v>
      </c>
      <c r="M4" s="10" t="s">
        <v>106</v>
      </c>
      <c r="N4" s="10" t="s">
        <v>106</v>
      </c>
      <c r="O4" s="10" t="s">
        <v>106</v>
      </c>
      <c r="P4" s="10" t="s">
        <v>106</v>
      </c>
      <c r="Q4" s="10" t="s">
        <v>106</v>
      </c>
      <c r="R4" s="10" t="s">
        <v>103</v>
      </c>
      <c r="S4" s="11" t="s">
        <v>106</v>
      </c>
      <c r="T4" s="10" t="s">
        <v>107</v>
      </c>
      <c r="U4" s="12" t="s">
        <v>108</v>
      </c>
      <c r="V4" s="10" t="s">
        <v>109</v>
      </c>
      <c r="W4" s="10" t="s">
        <v>110</v>
      </c>
      <c r="X4" s="10" t="s">
        <v>103</v>
      </c>
      <c r="Y4" s="10" t="s">
        <v>103</v>
      </c>
      <c r="Z4" s="10" t="s">
        <v>111</v>
      </c>
      <c r="AA4" s="10" t="s">
        <v>112</v>
      </c>
      <c r="AB4" s="10" t="s">
        <v>113</v>
      </c>
      <c r="AC4" s="12" t="s">
        <v>114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116</v>
      </c>
      <c r="L5" s="15" t="s">
        <v>117</v>
      </c>
      <c r="M5" s="15" t="s">
        <v>118</v>
      </c>
      <c r="S5" s="5">
        <v>21.11</v>
      </c>
      <c r="X5" s="15" t="s">
        <v>120</v>
      </c>
      <c r="Y5" s="15" t="s">
        <v>121</v>
      </c>
      <c r="Z5" s="15" t="s">
        <v>122</v>
      </c>
    </row>
    <row r="6" spans="1:31" ht="11.1" customHeight="1" x14ac:dyDescent="0.2">
      <c r="A6" s="6"/>
      <c r="B6" s="6"/>
      <c r="C6" s="3"/>
      <c r="D6" s="3"/>
      <c r="E6" s="9">
        <f>SUM(E7:E105)</f>
        <v>68792.331999999995</v>
      </c>
      <c r="F6" s="9">
        <f>SUM(F7:F105)</f>
        <v>43898.763000000006</v>
      </c>
      <c r="I6" s="9">
        <f>SUM(I7:I105)</f>
        <v>70053.102000000014</v>
      </c>
      <c r="J6" s="9">
        <f t="shared" ref="J6:S6" si="0">SUM(J7:J105)</f>
        <v>-1260.7700000000002</v>
      </c>
      <c r="K6" s="9">
        <f t="shared" si="0"/>
        <v>37220</v>
      </c>
      <c r="L6" s="9">
        <f t="shared" si="0"/>
        <v>6688</v>
      </c>
      <c r="M6" s="9">
        <f t="shared" si="0"/>
        <v>7300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13758.466400000001</v>
      </c>
      <c r="S6" s="9">
        <f t="shared" si="0"/>
        <v>1830</v>
      </c>
      <c r="V6" s="9">
        <f t="shared" ref="V6" si="1">SUM(V7:V105)</f>
        <v>0</v>
      </c>
      <c r="W6" s="9">
        <f t="shared" ref="W6" si="2">SUM(W7:W105)</f>
        <v>0</v>
      </c>
      <c r="X6" s="9">
        <f t="shared" ref="X6" si="3">SUM(X7:X105)</f>
        <v>12530.84</v>
      </c>
      <c r="Y6" s="9">
        <f t="shared" ref="Y6" si="4">SUM(Y7:Y105)</f>
        <v>15242.429800000004</v>
      </c>
      <c r="Z6" s="9">
        <f t="shared" ref="Z6" si="5">SUM(Z7:Z105)</f>
        <v>9093.732</v>
      </c>
      <c r="AC6" s="9">
        <f t="shared" ref="AC6" si="6">SUM(AC7:AC105)</f>
        <v>854.6</v>
      </c>
    </row>
    <row r="7" spans="1:31" s="1" customFormat="1" ht="11.1" customHeight="1" outlineLevel="1" x14ac:dyDescent="0.2">
      <c r="A7" s="7" t="s">
        <v>10</v>
      </c>
      <c r="B7" s="7" t="s">
        <v>8</v>
      </c>
      <c r="C7" s="8">
        <v>130</v>
      </c>
      <c r="D7" s="8">
        <v>204</v>
      </c>
      <c r="E7" s="8">
        <v>253</v>
      </c>
      <c r="F7" s="8"/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268</v>
      </c>
      <c r="J7" s="14">
        <f>E7-I7</f>
        <v>-15</v>
      </c>
      <c r="K7" s="14">
        <f>VLOOKUP(A:A,[1]TDSheet!$A:$K,11,0)</f>
        <v>360</v>
      </c>
      <c r="L7" s="14">
        <f>VLOOKUP(A:A,[1]TDSheet!$A:$L,12,0)</f>
        <v>0</v>
      </c>
      <c r="M7" s="14">
        <f>VLOOKUP(A:A,[1]TDSheet!$A:$S,19,0)</f>
        <v>80</v>
      </c>
      <c r="N7" s="14"/>
      <c r="O7" s="14"/>
      <c r="P7" s="14"/>
      <c r="Q7" s="14"/>
      <c r="R7" s="14">
        <f>E7/5</f>
        <v>50.6</v>
      </c>
      <c r="S7" s="16"/>
      <c r="T7" s="17">
        <f>(F7+K7+L7+M7+S7)/R7</f>
        <v>8.695652173913043</v>
      </c>
      <c r="U7" s="14">
        <f>F7/R7</f>
        <v>0</v>
      </c>
      <c r="V7" s="14"/>
      <c r="W7" s="14"/>
      <c r="X7" s="14">
        <f>VLOOKUP(A:A,[1]TDSheet!$A:$X,24,0)</f>
        <v>40.6</v>
      </c>
      <c r="Y7" s="14">
        <f>VLOOKUP(A:A,[1]TDSheet!$A:$Y,25,0)</f>
        <v>57.8</v>
      </c>
      <c r="Z7" s="14">
        <f>VLOOKUP(A:A,[3]TDSheet!$A:$D,4,0)</f>
        <v>31</v>
      </c>
      <c r="AA7" s="14">
        <f>VLOOKUP(A:A,[1]TDSheet!$A:$AA,27,0)</f>
        <v>0</v>
      </c>
      <c r="AB7" s="14" t="str">
        <f>VLOOKUP(A:A,[1]TDSheet!$A:$AB,28,0)</f>
        <v>скидка</v>
      </c>
      <c r="AC7" s="21">
        <f>S7*G7</f>
        <v>0</v>
      </c>
      <c r="AD7" s="14"/>
      <c r="AE7" s="14"/>
    </row>
    <row r="8" spans="1:31" s="1" customFormat="1" ht="11.1" customHeight="1" outlineLevel="1" x14ac:dyDescent="0.2">
      <c r="A8" s="7" t="s">
        <v>11</v>
      </c>
      <c r="B8" s="7" t="s">
        <v>9</v>
      </c>
      <c r="C8" s="8">
        <v>1730.018</v>
      </c>
      <c r="D8" s="8">
        <v>1320.7739999999999</v>
      </c>
      <c r="E8" s="8">
        <v>1624.269</v>
      </c>
      <c r="F8" s="8">
        <v>965.71100000000001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1623.5</v>
      </c>
      <c r="J8" s="14">
        <f t="shared" ref="J8:J71" si="7">E8-I8</f>
        <v>0.76900000000000546</v>
      </c>
      <c r="K8" s="14">
        <f>VLOOKUP(A:A,[1]TDSheet!$A:$K,11,0)</f>
        <v>1200</v>
      </c>
      <c r="L8" s="14">
        <f>VLOOKUP(A:A,[1]TDSheet!$A:$L,12,0)</f>
        <v>0</v>
      </c>
      <c r="M8" s="14">
        <f>VLOOKUP(A:A,[1]TDSheet!$A:$S,19,0)</f>
        <v>0</v>
      </c>
      <c r="N8" s="14"/>
      <c r="O8" s="14"/>
      <c r="P8" s="14"/>
      <c r="Q8" s="14"/>
      <c r="R8" s="14">
        <f t="shared" ref="R8:R71" si="8">E8/5</f>
        <v>324.85379999999998</v>
      </c>
      <c r="S8" s="16"/>
      <c r="T8" s="17">
        <f t="shared" ref="T8:T71" si="9">(F8+K8+L8+M8+S8)/R8</f>
        <v>6.6667251545156629</v>
      </c>
      <c r="U8" s="14">
        <f t="shared" ref="U8:U71" si="10">F8/R8</f>
        <v>2.9727557442763484</v>
      </c>
      <c r="V8" s="14"/>
      <c r="W8" s="14"/>
      <c r="X8" s="14">
        <f>VLOOKUP(A:A,[1]TDSheet!$A:$X,24,0)</f>
        <v>359.8</v>
      </c>
      <c r="Y8" s="14">
        <f>VLOOKUP(A:A,[1]TDSheet!$A:$Y,25,0)</f>
        <v>377.66120000000001</v>
      </c>
      <c r="Z8" s="14">
        <f>VLOOKUP(A:A,[3]TDSheet!$A:$D,4,0)</f>
        <v>189.773</v>
      </c>
      <c r="AA8" s="14" t="str">
        <f>VLOOKUP(A:A,[1]TDSheet!$A:$AA,27,0)</f>
        <v>м-200</v>
      </c>
      <c r="AB8" s="14" t="e">
        <f>VLOOKUP(A:A,[1]TDSheet!$A:$AB,28,0)</f>
        <v>#N/A</v>
      </c>
      <c r="AC8" s="21">
        <f t="shared" ref="AC8:AC71" si="11">S8*G8</f>
        <v>0</v>
      </c>
      <c r="AD8" s="14"/>
      <c r="AE8" s="14"/>
    </row>
    <row r="9" spans="1:31" s="1" customFormat="1" ht="11.1" customHeight="1" outlineLevel="1" x14ac:dyDescent="0.2">
      <c r="A9" s="7" t="s">
        <v>12</v>
      </c>
      <c r="B9" s="7" t="s">
        <v>9</v>
      </c>
      <c r="C9" s="8">
        <v>2988.2739999999999</v>
      </c>
      <c r="D9" s="8">
        <v>838.34</v>
      </c>
      <c r="E9" s="8">
        <v>1670.336</v>
      </c>
      <c r="F9" s="8">
        <v>1542.175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1664.75</v>
      </c>
      <c r="J9" s="14">
        <f t="shared" si="7"/>
        <v>5.5860000000000127</v>
      </c>
      <c r="K9" s="14">
        <f>VLOOKUP(A:A,[1]TDSheet!$A:$K,11,0)</f>
        <v>1000</v>
      </c>
      <c r="L9" s="14">
        <f>VLOOKUP(A:A,[1]TDSheet!$A:$L,12,0)</f>
        <v>0</v>
      </c>
      <c r="M9" s="14">
        <f>VLOOKUP(A:A,[1]TDSheet!$A:$S,19,0)</f>
        <v>0</v>
      </c>
      <c r="N9" s="14"/>
      <c r="O9" s="14"/>
      <c r="P9" s="14"/>
      <c r="Q9" s="14"/>
      <c r="R9" s="14">
        <f t="shared" si="8"/>
        <v>334.06720000000001</v>
      </c>
      <c r="S9" s="16"/>
      <c r="T9" s="17">
        <f t="shared" si="9"/>
        <v>7.6097713274454959</v>
      </c>
      <c r="U9" s="14">
        <f t="shared" si="10"/>
        <v>4.6163616182612355</v>
      </c>
      <c r="V9" s="14"/>
      <c r="W9" s="14"/>
      <c r="X9" s="14">
        <f>VLOOKUP(A:A,[1]TDSheet!$A:$X,24,0)</f>
        <v>307.58460000000002</v>
      </c>
      <c r="Y9" s="14">
        <f>VLOOKUP(A:A,[1]TDSheet!$A:$Y,25,0)</f>
        <v>330.9486</v>
      </c>
      <c r="Z9" s="14">
        <f>VLOOKUP(A:A,[3]TDSheet!$A:$D,4,0)</f>
        <v>201.99100000000001</v>
      </c>
      <c r="AA9" s="14" t="str">
        <f>VLOOKUP(A:A,[1]TDSheet!$A:$AA,27,0)</f>
        <v>акция</v>
      </c>
      <c r="AB9" s="14">
        <f>VLOOKUP(A:A,[1]TDSheet!$A:$AB,28,0)</f>
        <v>0</v>
      </c>
      <c r="AC9" s="21">
        <f t="shared" si="11"/>
        <v>0</v>
      </c>
      <c r="AD9" s="14"/>
      <c r="AE9" s="14"/>
    </row>
    <row r="10" spans="1:31" s="1" customFormat="1" ht="11.1" customHeight="1" outlineLevel="1" x14ac:dyDescent="0.2">
      <c r="A10" s="7" t="s">
        <v>13</v>
      </c>
      <c r="B10" s="7" t="s">
        <v>9</v>
      </c>
      <c r="C10" s="8">
        <v>168.81700000000001</v>
      </c>
      <c r="D10" s="8">
        <v>2.0379999999999998</v>
      </c>
      <c r="E10" s="8">
        <v>35.551000000000002</v>
      </c>
      <c r="F10" s="8">
        <v>133.77799999999999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38</v>
      </c>
      <c r="J10" s="14">
        <f t="shared" si="7"/>
        <v>-2.4489999999999981</v>
      </c>
      <c r="K10" s="14">
        <f>VLOOKUP(A:A,[1]TDSheet!$A:$K,11,0)</f>
        <v>0</v>
      </c>
      <c r="L10" s="14">
        <f>VLOOKUP(A:A,[1]TDSheet!$A:$L,12,0)</f>
        <v>0</v>
      </c>
      <c r="M10" s="14">
        <f>VLOOKUP(A:A,[1]TDSheet!$A:$S,19,0)</f>
        <v>0</v>
      </c>
      <c r="N10" s="14"/>
      <c r="O10" s="14"/>
      <c r="P10" s="14"/>
      <c r="Q10" s="14"/>
      <c r="R10" s="14">
        <f t="shared" si="8"/>
        <v>7.1102000000000007</v>
      </c>
      <c r="S10" s="16"/>
      <c r="T10" s="17">
        <f t="shared" si="9"/>
        <v>18.814941914432783</v>
      </c>
      <c r="U10" s="14">
        <f t="shared" si="10"/>
        <v>18.814941914432783</v>
      </c>
      <c r="V10" s="14"/>
      <c r="W10" s="14"/>
      <c r="X10" s="14">
        <f>VLOOKUP(A:A,[1]TDSheet!$A:$X,24,0)</f>
        <v>4.827</v>
      </c>
      <c r="Y10" s="14">
        <f>VLOOKUP(A:A,[1]TDSheet!$A:$Y,25,0)</f>
        <v>9.7981999999999996</v>
      </c>
      <c r="Z10" s="14">
        <f>VLOOKUP(A:A,[3]TDSheet!$A:$D,4,0)</f>
        <v>4.5339999999999998</v>
      </c>
      <c r="AA10" s="14">
        <f>VLOOKUP(A:A,[1]TDSheet!$A:$AA,27,0)</f>
        <v>0</v>
      </c>
      <c r="AB10" s="14" t="e">
        <f>VLOOKUP(A:A,[1]TDSheet!$A:$AB,28,0)</f>
        <v>#N/A</v>
      </c>
      <c r="AC10" s="21">
        <f t="shared" si="11"/>
        <v>0</v>
      </c>
      <c r="AD10" s="14"/>
      <c r="AE10" s="14"/>
    </row>
    <row r="11" spans="1:31" s="1" customFormat="1" ht="11.1" customHeight="1" outlineLevel="1" x14ac:dyDescent="0.2">
      <c r="A11" s="7" t="s">
        <v>14</v>
      </c>
      <c r="B11" s="7" t="s">
        <v>9</v>
      </c>
      <c r="C11" s="8">
        <v>85.984999999999999</v>
      </c>
      <c r="D11" s="8">
        <v>202.012</v>
      </c>
      <c r="E11" s="8">
        <v>114.672</v>
      </c>
      <c r="F11" s="8">
        <v>163.92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120.15</v>
      </c>
      <c r="J11" s="14">
        <f t="shared" si="7"/>
        <v>-5.4780000000000086</v>
      </c>
      <c r="K11" s="14">
        <f>VLOOKUP(A:A,[1]TDSheet!$A:$K,11,0)</f>
        <v>80</v>
      </c>
      <c r="L11" s="14">
        <f>VLOOKUP(A:A,[1]TDSheet!$A:$L,12,0)</f>
        <v>0</v>
      </c>
      <c r="M11" s="14">
        <f>VLOOKUP(A:A,[1]TDSheet!$A:$S,19,0)</f>
        <v>0</v>
      </c>
      <c r="N11" s="14"/>
      <c r="O11" s="14"/>
      <c r="P11" s="14"/>
      <c r="Q11" s="14"/>
      <c r="R11" s="14">
        <f t="shared" si="8"/>
        <v>22.9344</v>
      </c>
      <c r="S11" s="16"/>
      <c r="T11" s="17">
        <f t="shared" si="9"/>
        <v>10.635551834798381</v>
      </c>
      <c r="U11" s="14">
        <f t="shared" si="10"/>
        <v>7.1473419840937629</v>
      </c>
      <c r="V11" s="14"/>
      <c r="W11" s="14"/>
      <c r="X11" s="14">
        <f>VLOOKUP(A:A,[1]TDSheet!$A:$X,24,0)</f>
        <v>26.0168</v>
      </c>
      <c r="Y11" s="14">
        <f>VLOOKUP(A:A,[1]TDSheet!$A:$Y,25,0)</f>
        <v>31.447600000000001</v>
      </c>
      <c r="Z11" s="14">
        <f>VLOOKUP(A:A,[3]TDSheet!$A:$D,4,0)</f>
        <v>21.498999999999999</v>
      </c>
      <c r="AA11" s="14">
        <f>VLOOKUP(A:A,[1]TDSheet!$A:$AA,27,0)</f>
        <v>0</v>
      </c>
      <c r="AB11" s="14">
        <f>VLOOKUP(A:A,[1]TDSheet!$A:$AB,28,0)</f>
        <v>0</v>
      </c>
      <c r="AC11" s="21">
        <f t="shared" si="11"/>
        <v>0</v>
      </c>
      <c r="AD11" s="14"/>
      <c r="AE11" s="14"/>
    </row>
    <row r="12" spans="1:31" s="1" customFormat="1" ht="11.1" customHeight="1" outlineLevel="1" x14ac:dyDescent="0.2">
      <c r="A12" s="7" t="s">
        <v>15</v>
      </c>
      <c r="B12" s="7" t="s">
        <v>9</v>
      </c>
      <c r="C12" s="8">
        <v>221.67500000000001</v>
      </c>
      <c r="D12" s="8">
        <v>72.989999999999995</v>
      </c>
      <c r="E12" s="8">
        <v>157.98599999999999</v>
      </c>
      <c r="F12" s="8">
        <v>136.679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156.5</v>
      </c>
      <c r="J12" s="14">
        <f t="shared" si="7"/>
        <v>1.48599999999999</v>
      </c>
      <c r="K12" s="14">
        <f>VLOOKUP(A:A,[1]TDSheet!$A:$K,11,0)</f>
        <v>50</v>
      </c>
      <c r="L12" s="14">
        <f>VLOOKUP(A:A,[1]TDSheet!$A:$L,12,0)</f>
        <v>50</v>
      </c>
      <c r="M12" s="14">
        <f>VLOOKUP(A:A,[1]TDSheet!$A:$S,19,0)</f>
        <v>0</v>
      </c>
      <c r="N12" s="14"/>
      <c r="O12" s="14"/>
      <c r="P12" s="14"/>
      <c r="Q12" s="14"/>
      <c r="R12" s="14">
        <f t="shared" si="8"/>
        <v>31.597199999999997</v>
      </c>
      <c r="S12" s="16"/>
      <c r="T12" s="17">
        <f t="shared" si="9"/>
        <v>7.4905054878280364</v>
      </c>
      <c r="U12" s="14">
        <f t="shared" si="10"/>
        <v>4.3256680971731676</v>
      </c>
      <c r="V12" s="14"/>
      <c r="W12" s="14"/>
      <c r="X12" s="14">
        <f>VLOOKUP(A:A,[1]TDSheet!$A:$X,24,0)</f>
        <v>35.318400000000004</v>
      </c>
      <c r="Y12" s="14">
        <f>VLOOKUP(A:A,[1]TDSheet!$A:$Y,25,0)</f>
        <v>35.454599999999999</v>
      </c>
      <c r="Z12" s="14">
        <f>VLOOKUP(A:A,[3]TDSheet!$A:$D,4,0)</f>
        <v>12.179</v>
      </c>
      <c r="AA12" s="14">
        <f>VLOOKUP(A:A,[1]TDSheet!$A:$AA,27,0)</f>
        <v>0</v>
      </c>
      <c r="AB12" s="14">
        <f>VLOOKUP(A:A,[1]TDSheet!$A:$AB,28,0)</f>
        <v>0</v>
      </c>
      <c r="AC12" s="21">
        <f t="shared" si="11"/>
        <v>0</v>
      </c>
      <c r="AD12" s="14"/>
      <c r="AE12" s="14"/>
    </row>
    <row r="13" spans="1:31" s="1" customFormat="1" ht="11.1" customHeight="1" outlineLevel="1" x14ac:dyDescent="0.2">
      <c r="A13" s="7" t="s">
        <v>16</v>
      </c>
      <c r="B13" s="7" t="s">
        <v>9</v>
      </c>
      <c r="C13" s="8">
        <v>434.267</v>
      </c>
      <c r="D13" s="8">
        <v>426.399</v>
      </c>
      <c r="E13" s="8">
        <v>330.71699999999998</v>
      </c>
      <c r="F13" s="8">
        <v>512.40499999999997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336.15</v>
      </c>
      <c r="J13" s="14">
        <f t="shared" si="7"/>
        <v>-5.4329999999999927</v>
      </c>
      <c r="K13" s="14">
        <f>VLOOKUP(A:A,[1]TDSheet!$A:$K,11,0)</f>
        <v>200</v>
      </c>
      <c r="L13" s="14">
        <f>VLOOKUP(A:A,[1]TDSheet!$A:$L,12,0)</f>
        <v>0</v>
      </c>
      <c r="M13" s="14">
        <f>VLOOKUP(A:A,[1]TDSheet!$A:$S,19,0)</f>
        <v>0</v>
      </c>
      <c r="N13" s="14"/>
      <c r="O13" s="14"/>
      <c r="P13" s="14"/>
      <c r="Q13" s="14"/>
      <c r="R13" s="14">
        <f t="shared" si="8"/>
        <v>66.1434</v>
      </c>
      <c r="S13" s="16"/>
      <c r="T13" s="17">
        <f t="shared" si="9"/>
        <v>10.770613545720359</v>
      </c>
      <c r="U13" s="14">
        <f t="shared" si="10"/>
        <v>7.7468802631857443</v>
      </c>
      <c r="V13" s="14"/>
      <c r="W13" s="14"/>
      <c r="X13" s="14">
        <f>VLOOKUP(A:A,[1]TDSheet!$A:$X,24,0)</f>
        <v>76.0578</v>
      </c>
      <c r="Y13" s="14">
        <f>VLOOKUP(A:A,[1]TDSheet!$A:$Y,25,0)</f>
        <v>89.636800000000008</v>
      </c>
      <c r="Z13" s="14">
        <f>VLOOKUP(A:A,[3]TDSheet!$A:$D,4,0)</f>
        <v>51.302999999999997</v>
      </c>
      <c r="AA13" s="14">
        <f>VLOOKUP(A:A,[1]TDSheet!$A:$AA,27,0)</f>
        <v>0</v>
      </c>
      <c r="AB13" s="14" t="e">
        <f>VLOOKUP(A:A,[1]TDSheet!$A:$AB,28,0)</f>
        <v>#N/A</v>
      </c>
      <c r="AC13" s="21">
        <f t="shared" si="11"/>
        <v>0</v>
      </c>
      <c r="AD13" s="14"/>
      <c r="AE13" s="14"/>
    </row>
    <row r="14" spans="1:31" s="1" customFormat="1" ht="11.1" customHeight="1" outlineLevel="1" x14ac:dyDescent="0.2">
      <c r="A14" s="7" t="s">
        <v>17</v>
      </c>
      <c r="B14" s="7" t="s">
        <v>8</v>
      </c>
      <c r="C14" s="8">
        <v>912</v>
      </c>
      <c r="D14" s="8">
        <v>424</v>
      </c>
      <c r="E14" s="8">
        <v>511</v>
      </c>
      <c r="F14" s="8">
        <v>808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527</v>
      </c>
      <c r="J14" s="14">
        <f t="shared" si="7"/>
        <v>-16</v>
      </c>
      <c r="K14" s="14">
        <f>VLOOKUP(A:A,[1]TDSheet!$A:$K,11,0)</f>
        <v>400</v>
      </c>
      <c r="L14" s="14">
        <f>VLOOKUP(A:A,[1]TDSheet!$A:$L,12,0)</f>
        <v>0</v>
      </c>
      <c r="M14" s="14">
        <f>VLOOKUP(A:A,[1]TDSheet!$A:$S,19,0)</f>
        <v>0</v>
      </c>
      <c r="N14" s="14"/>
      <c r="O14" s="14"/>
      <c r="P14" s="14"/>
      <c r="Q14" s="14"/>
      <c r="R14" s="14">
        <f t="shared" si="8"/>
        <v>102.2</v>
      </c>
      <c r="S14" s="16"/>
      <c r="T14" s="17">
        <f t="shared" si="9"/>
        <v>11.819960861056751</v>
      </c>
      <c r="U14" s="14">
        <f t="shared" si="10"/>
        <v>7.9060665362035225</v>
      </c>
      <c r="V14" s="14"/>
      <c r="W14" s="14"/>
      <c r="X14" s="14">
        <f>VLOOKUP(A:A,[1]TDSheet!$A:$X,24,0)</f>
        <v>78.2</v>
      </c>
      <c r="Y14" s="14">
        <f>VLOOKUP(A:A,[1]TDSheet!$A:$Y,25,0)</f>
        <v>110.8</v>
      </c>
      <c r="Z14" s="14">
        <f>VLOOKUP(A:A,[3]TDSheet!$A:$D,4,0)</f>
        <v>82</v>
      </c>
      <c r="AA14" s="14">
        <f>VLOOKUP(A:A,[1]TDSheet!$A:$AA,27,0)</f>
        <v>0</v>
      </c>
      <c r="AB14" s="14" t="e">
        <f>VLOOKUP(A:A,[1]TDSheet!$A:$AB,28,0)</f>
        <v>#N/A</v>
      </c>
      <c r="AC14" s="21">
        <f t="shared" si="11"/>
        <v>0</v>
      </c>
      <c r="AD14" s="14"/>
      <c r="AE14" s="14"/>
    </row>
    <row r="15" spans="1:31" s="1" customFormat="1" ht="11.1" customHeight="1" outlineLevel="1" x14ac:dyDescent="0.2">
      <c r="A15" s="7" t="s">
        <v>18</v>
      </c>
      <c r="B15" s="7" t="s">
        <v>9</v>
      </c>
      <c r="C15" s="8">
        <v>10.177</v>
      </c>
      <c r="D15" s="8">
        <v>11.997999999999999</v>
      </c>
      <c r="E15" s="8">
        <v>17.893999999999998</v>
      </c>
      <c r="F15" s="8">
        <v>0.106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34.5</v>
      </c>
      <c r="J15" s="14">
        <f t="shared" si="7"/>
        <v>-16.606000000000002</v>
      </c>
      <c r="K15" s="14">
        <f>VLOOKUP(A:A,[1]TDSheet!$A:$K,11,0)</f>
        <v>20</v>
      </c>
      <c r="L15" s="14">
        <f>VLOOKUP(A:A,[1]TDSheet!$A:$L,12,0)</f>
        <v>10</v>
      </c>
      <c r="M15" s="14">
        <f>VLOOKUP(A:A,[1]TDSheet!$A:$S,19,0)</f>
        <v>10</v>
      </c>
      <c r="N15" s="14"/>
      <c r="O15" s="14"/>
      <c r="P15" s="14"/>
      <c r="Q15" s="14"/>
      <c r="R15" s="14">
        <f t="shared" si="8"/>
        <v>3.5787999999999998</v>
      </c>
      <c r="S15" s="16"/>
      <c r="T15" s="17">
        <f t="shared" si="9"/>
        <v>11.206549681457473</v>
      </c>
      <c r="U15" s="14">
        <f t="shared" si="10"/>
        <v>2.9618866659215381E-2</v>
      </c>
      <c r="V15" s="14"/>
      <c r="W15" s="14"/>
      <c r="X15" s="14">
        <f>VLOOKUP(A:A,[1]TDSheet!$A:$X,24,0)</f>
        <v>3.2423999999999999</v>
      </c>
      <c r="Y15" s="14">
        <f>VLOOKUP(A:A,[1]TDSheet!$A:$Y,25,0)</f>
        <v>9.7346000000000004</v>
      </c>
      <c r="Z15" s="14">
        <v>0</v>
      </c>
      <c r="AA15" s="20" t="str">
        <f>VLOOKUP(A:A,[1]TDSheet!$A:$AA,27,0)</f>
        <v>увел</v>
      </c>
      <c r="AB15" s="14">
        <f>VLOOKUP(A:A,[1]TDSheet!$A:$AB,28,0)</f>
        <v>0</v>
      </c>
      <c r="AC15" s="21">
        <f t="shared" si="11"/>
        <v>0</v>
      </c>
      <c r="AD15" s="14"/>
      <c r="AE15" s="14"/>
    </row>
    <row r="16" spans="1:31" s="1" customFormat="1" ht="11.1" customHeight="1" outlineLevel="1" x14ac:dyDescent="0.2">
      <c r="A16" s="7" t="s">
        <v>19</v>
      </c>
      <c r="B16" s="7" t="s">
        <v>9</v>
      </c>
      <c r="C16" s="8">
        <v>33.884999999999998</v>
      </c>
      <c r="D16" s="8">
        <v>66.834999999999994</v>
      </c>
      <c r="E16" s="8">
        <v>66.584000000000003</v>
      </c>
      <c r="F16" s="8">
        <v>34.136000000000003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67.5</v>
      </c>
      <c r="J16" s="14">
        <f t="shared" si="7"/>
        <v>-0.91599999999999682</v>
      </c>
      <c r="K16" s="14">
        <f>VLOOKUP(A:A,[1]TDSheet!$A:$K,11,0)</f>
        <v>10</v>
      </c>
      <c r="L16" s="14">
        <f>VLOOKUP(A:A,[1]TDSheet!$A:$L,12,0)</f>
        <v>10</v>
      </c>
      <c r="M16" s="14">
        <f>VLOOKUP(A:A,[1]TDSheet!$A:$S,19,0)</f>
        <v>30</v>
      </c>
      <c r="N16" s="14"/>
      <c r="O16" s="14"/>
      <c r="P16" s="14"/>
      <c r="Q16" s="14"/>
      <c r="R16" s="14">
        <f t="shared" si="8"/>
        <v>13.316800000000001</v>
      </c>
      <c r="S16" s="16"/>
      <c r="T16" s="17">
        <f t="shared" si="9"/>
        <v>6.3180343626096356</v>
      </c>
      <c r="U16" s="14">
        <f t="shared" si="10"/>
        <v>2.5633785894509193</v>
      </c>
      <c r="V16" s="14"/>
      <c r="W16" s="14"/>
      <c r="X16" s="14">
        <f>VLOOKUP(A:A,[1]TDSheet!$A:$X,24,0)</f>
        <v>13.888999999999999</v>
      </c>
      <c r="Y16" s="14">
        <f>VLOOKUP(A:A,[1]TDSheet!$A:$Y,25,0)</f>
        <v>12.3672</v>
      </c>
      <c r="Z16" s="14">
        <v>0</v>
      </c>
      <c r="AA16" s="14">
        <f>VLOOKUP(A:A,[1]TDSheet!$A:$AA,27,0)</f>
        <v>0</v>
      </c>
      <c r="AB16" s="14">
        <f>VLOOKUP(A:A,[1]TDSheet!$A:$AB,28,0)</f>
        <v>0</v>
      </c>
      <c r="AC16" s="21">
        <f t="shared" si="11"/>
        <v>0</v>
      </c>
      <c r="AD16" s="14"/>
      <c r="AE16" s="14"/>
    </row>
    <row r="17" spans="1:31" s="1" customFormat="1" ht="11.1" customHeight="1" outlineLevel="1" x14ac:dyDescent="0.2">
      <c r="A17" s="7" t="s">
        <v>20</v>
      </c>
      <c r="B17" s="7" t="s">
        <v>9</v>
      </c>
      <c r="C17" s="8">
        <v>525.995</v>
      </c>
      <c r="D17" s="8">
        <v>22.015999999999998</v>
      </c>
      <c r="E17" s="8">
        <v>185.636</v>
      </c>
      <c r="F17" s="8">
        <v>354.37099999999998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191.7</v>
      </c>
      <c r="J17" s="14">
        <f t="shared" si="7"/>
        <v>-6.063999999999993</v>
      </c>
      <c r="K17" s="14">
        <f>VLOOKUP(A:A,[1]TDSheet!$A:$K,11,0)</f>
        <v>0</v>
      </c>
      <c r="L17" s="14">
        <f>VLOOKUP(A:A,[1]TDSheet!$A:$L,12,0)</f>
        <v>0</v>
      </c>
      <c r="M17" s="14">
        <f>VLOOKUP(A:A,[1]TDSheet!$A:$S,19,0)</f>
        <v>0</v>
      </c>
      <c r="N17" s="14"/>
      <c r="O17" s="14"/>
      <c r="P17" s="14"/>
      <c r="Q17" s="14"/>
      <c r="R17" s="14">
        <f t="shared" si="8"/>
        <v>37.127200000000002</v>
      </c>
      <c r="S17" s="16"/>
      <c r="T17" s="17">
        <f t="shared" si="9"/>
        <v>9.5447811846840036</v>
      </c>
      <c r="U17" s="14">
        <f t="shared" si="10"/>
        <v>9.5447811846840036</v>
      </c>
      <c r="V17" s="14"/>
      <c r="W17" s="14"/>
      <c r="X17" s="14">
        <f>VLOOKUP(A:A,[1]TDSheet!$A:$X,24,0)</f>
        <v>31.660399999999999</v>
      </c>
      <c r="Y17" s="14">
        <f>VLOOKUP(A:A,[1]TDSheet!$A:$Y,25,0)</f>
        <v>46.3536</v>
      </c>
      <c r="Z17" s="14">
        <f>VLOOKUP(A:A,[3]TDSheet!$A:$D,4,0)</f>
        <v>42.186</v>
      </c>
      <c r="AA17" s="14" t="str">
        <f>VLOOKUP(A:A,[1]TDSheet!$A:$AA,27,0)</f>
        <v>увел</v>
      </c>
      <c r="AB17" s="14" t="str">
        <f>VLOOKUP(A:A,[1]TDSheet!$A:$AB,28,0)</f>
        <v>скидка</v>
      </c>
      <c r="AC17" s="21">
        <f t="shared" si="11"/>
        <v>0</v>
      </c>
      <c r="AD17" s="14"/>
      <c r="AE17" s="14"/>
    </row>
    <row r="18" spans="1:31" s="1" customFormat="1" ht="11.1" customHeight="1" outlineLevel="1" x14ac:dyDescent="0.2">
      <c r="A18" s="7" t="s">
        <v>21</v>
      </c>
      <c r="B18" s="7" t="s">
        <v>9</v>
      </c>
      <c r="C18" s="8">
        <v>25.997</v>
      </c>
      <c r="D18" s="8">
        <v>39.905999999999999</v>
      </c>
      <c r="E18" s="8">
        <v>59.685000000000002</v>
      </c>
      <c r="F18" s="8">
        <v>0.20499999999999999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69.3</v>
      </c>
      <c r="J18" s="14">
        <f t="shared" si="7"/>
        <v>-9.6149999999999949</v>
      </c>
      <c r="K18" s="14">
        <f>VLOOKUP(A:A,[1]TDSheet!$A:$K,11,0)</f>
        <v>50</v>
      </c>
      <c r="L18" s="14">
        <f>VLOOKUP(A:A,[1]TDSheet!$A:$L,12,0)</f>
        <v>20</v>
      </c>
      <c r="M18" s="14">
        <f>VLOOKUP(A:A,[1]TDSheet!$A:$S,19,0)</f>
        <v>10</v>
      </c>
      <c r="N18" s="14"/>
      <c r="O18" s="14"/>
      <c r="P18" s="14"/>
      <c r="Q18" s="14"/>
      <c r="R18" s="14">
        <f t="shared" si="8"/>
        <v>11.937000000000001</v>
      </c>
      <c r="S18" s="16"/>
      <c r="T18" s="17">
        <f t="shared" si="9"/>
        <v>6.7190248806232713</v>
      </c>
      <c r="U18" s="14">
        <f t="shared" si="10"/>
        <v>1.7173494177766604E-2</v>
      </c>
      <c r="V18" s="14"/>
      <c r="W18" s="14"/>
      <c r="X18" s="14">
        <f>VLOOKUP(A:A,[1]TDSheet!$A:$X,24,0)</f>
        <v>8.7384000000000004</v>
      </c>
      <c r="Y18" s="14">
        <f>VLOOKUP(A:A,[1]TDSheet!$A:$Y,25,0)</f>
        <v>17.087799999999998</v>
      </c>
      <c r="Z18" s="14">
        <f>VLOOKUP(A:A,[3]TDSheet!$A:$D,4,0)</f>
        <v>11.978999999999999</v>
      </c>
      <c r="AA18" s="14">
        <f>VLOOKUP(A:A,[1]TDSheet!$A:$AA,27,0)</f>
        <v>0</v>
      </c>
      <c r="AB18" s="14">
        <f>VLOOKUP(A:A,[1]TDSheet!$A:$AB,28,0)</f>
        <v>0</v>
      </c>
      <c r="AC18" s="21">
        <f t="shared" si="11"/>
        <v>0</v>
      </c>
      <c r="AD18" s="14"/>
      <c r="AE18" s="14"/>
    </row>
    <row r="19" spans="1:31" s="1" customFormat="1" ht="11.1" customHeight="1" outlineLevel="1" x14ac:dyDescent="0.2">
      <c r="A19" s="7" t="s">
        <v>22</v>
      </c>
      <c r="B19" s="7" t="s">
        <v>9</v>
      </c>
      <c r="C19" s="8">
        <v>310.09199999999998</v>
      </c>
      <c r="D19" s="8">
        <v>180.3</v>
      </c>
      <c r="E19" s="8">
        <v>336.68</v>
      </c>
      <c r="F19" s="8">
        <v>142.46199999999999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338.4</v>
      </c>
      <c r="J19" s="14">
        <f t="shared" si="7"/>
        <v>-1.7199999999999704</v>
      </c>
      <c r="K19" s="14">
        <f>VLOOKUP(A:A,[1]TDSheet!$A:$K,11,0)</f>
        <v>300</v>
      </c>
      <c r="L19" s="14">
        <f>VLOOKUP(A:A,[1]TDSheet!$A:$L,12,0)</f>
        <v>100</v>
      </c>
      <c r="M19" s="14">
        <f>VLOOKUP(A:A,[1]TDSheet!$A:$S,19,0)</f>
        <v>0</v>
      </c>
      <c r="N19" s="14"/>
      <c r="O19" s="14"/>
      <c r="P19" s="14"/>
      <c r="Q19" s="14"/>
      <c r="R19" s="14">
        <f t="shared" si="8"/>
        <v>67.335999999999999</v>
      </c>
      <c r="S19" s="16"/>
      <c r="T19" s="17">
        <f t="shared" si="9"/>
        <v>8.0560472852560299</v>
      </c>
      <c r="U19" s="14">
        <f t="shared" si="10"/>
        <v>2.11568848758465</v>
      </c>
      <c r="V19" s="14"/>
      <c r="W19" s="14"/>
      <c r="X19" s="14">
        <f>VLOOKUP(A:A,[1]TDSheet!$A:$X,24,0)</f>
        <v>55.473800000000004</v>
      </c>
      <c r="Y19" s="14">
        <f>VLOOKUP(A:A,[1]TDSheet!$A:$Y,25,0)</f>
        <v>83.039400000000001</v>
      </c>
      <c r="Z19" s="14">
        <f>VLOOKUP(A:A,[3]TDSheet!$A:$D,4,0)</f>
        <v>37.783999999999999</v>
      </c>
      <c r="AA19" s="14" t="str">
        <f>VLOOKUP(A:A,[1]TDSheet!$A:$AA,27,0)</f>
        <v>акция</v>
      </c>
      <c r="AB19" s="14" t="str">
        <f>VLOOKUP(A:A,[1]TDSheet!$A:$AB,28,0)</f>
        <v>скидка</v>
      </c>
      <c r="AC19" s="21">
        <f t="shared" si="11"/>
        <v>0</v>
      </c>
      <c r="AD19" s="14"/>
      <c r="AE19" s="14"/>
    </row>
    <row r="20" spans="1:31" s="1" customFormat="1" ht="11.1" customHeight="1" outlineLevel="1" x14ac:dyDescent="0.2">
      <c r="A20" s="7" t="s">
        <v>23</v>
      </c>
      <c r="B20" s="7" t="s">
        <v>8</v>
      </c>
      <c r="C20" s="8">
        <v>1276</v>
      </c>
      <c r="D20" s="8">
        <v>843</v>
      </c>
      <c r="E20" s="8">
        <v>821</v>
      </c>
      <c r="F20" s="8">
        <v>1271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844</v>
      </c>
      <c r="J20" s="14">
        <f t="shared" si="7"/>
        <v>-23</v>
      </c>
      <c r="K20" s="14">
        <f>VLOOKUP(A:A,[1]TDSheet!$A:$K,11,0)</f>
        <v>400</v>
      </c>
      <c r="L20" s="14">
        <f>VLOOKUP(A:A,[1]TDSheet!$A:$L,12,0)</f>
        <v>0</v>
      </c>
      <c r="M20" s="14">
        <f>VLOOKUP(A:A,[1]TDSheet!$A:$S,19,0)</f>
        <v>0</v>
      </c>
      <c r="N20" s="14"/>
      <c r="O20" s="14"/>
      <c r="P20" s="14"/>
      <c r="Q20" s="14"/>
      <c r="R20" s="14">
        <f t="shared" si="8"/>
        <v>164.2</v>
      </c>
      <c r="S20" s="16"/>
      <c r="T20" s="17">
        <f t="shared" si="9"/>
        <v>10.176613885505482</v>
      </c>
      <c r="U20" s="14">
        <f t="shared" si="10"/>
        <v>7.7405602923264318</v>
      </c>
      <c r="V20" s="14"/>
      <c r="W20" s="14"/>
      <c r="X20" s="14">
        <f>VLOOKUP(A:A,[1]TDSheet!$A:$X,24,0)</f>
        <v>123.4</v>
      </c>
      <c r="Y20" s="14">
        <f>VLOOKUP(A:A,[1]TDSheet!$A:$Y,25,0)</f>
        <v>164.4</v>
      </c>
      <c r="Z20" s="14">
        <f>VLOOKUP(A:A,[3]TDSheet!$A:$D,4,0)</f>
        <v>117</v>
      </c>
      <c r="AA20" s="14">
        <f>VLOOKUP(A:A,[1]TDSheet!$A:$AA,27,0)</f>
        <v>0</v>
      </c>
      <c r="AB20" s="14" t="str">
        <f>VLOOKUP(A:A,[1]TDSheet!$A:$AB,28,0)</f>
        <v>скидка</v>
      </c>
      <c r="AC20" s="21">
        <f t="shared" si="11"/>
        <v>0</v>
      </c>
      <c r="AD20" s="14"/>
      <c r="AE20" s="14"/>
    </row>
    <row r="21" spans="1:31" s="1" customFormat="1" ht="11.1" customHeight="1" outlineLevel="1" x14ac:dyDescent="0.2">
      <c r="A21" s="7" t="s">
        <v>24</v>
      </c>
      <c r="B21" s="7" t="s">
        <v>9</v>
      </c>
      <c r="C21" s="8">
        <v>664.86800000000005</v>
      </c>
      <c r="D21" s="8">
        <v>557.66600000000005</v>
      </c>
      <c r="E21" s="8">
        <v>719.54</v>
      </c>
      <c r="F21" s="8">
        <v>487.91699999999997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715.14</v>
      </c>
      <c r="J21" s="14">
        <f t="shared" si="7"/>
        <v>4.3999999999999773</v>
      </c>
      <c r="K21" s="14">
        <f>VLOOKUP(A:A,[1]TDSheet!$A:$K,11,0)</f>
        <v>400</v>
      </c>
      <c r="L21" s="14">
        <f>VLOOKUP(A:A,[1]TDSheet!$A:$L,12,0)</f>
        <v>0</v>
      </c>
      <c r="M21" s="14">
        <f>VLOOKUP(A:A,[1]TDSheet!$A:$S,19,0)</f>
        <v>100</v>
      </c>
      <c r="N21" s="14"/>
      <c r="O21" s="14"/>
      <c r="P21" s="14"/>
      <c r="Q21" s="14"/>
      <c r="R21" s="14">
        <f t="shared" si="8"/>
        <v>143.90799999999999</v>
      </c>
      <c r="S21" s="16"/>
      <c r="T21" s="17">
        <f t="shared" si="9"/>
        <v>6.8649206437446146</v>
      </c>
      <c r="U21" s="14">
        <f t="shared" si="10"/>
        <v>3.3904786391305559</v>
      </c>
      <c r="V21" s="14"/>
      <c r="W21" s="14"/>
      <c r="X21" s="14">
        <f>VLOOKUP(A:A,[1]TDSheet!$A:$X,24,0)</f>
        <v>152.33320000000001</v>
      </c>
      <c r="Y21" s="14">
        <f>VLOOKUP(A:A,[1]TDSheet!$A:$Y,25,0)</f>
        <v>156.62719999999999</v>
      </c>
      <c r="Z21" s="14">
        <f>VLOOKUP(A:A,[3]TDSheet!$A:$D,4,0)</f>
        <v>62.569000000000003</v>
      </c>
      <c r="AA21" s="14" t="str">
        <f>VLOOKUP(A:A,[1]TDSheet!$A:$AA,27,0)</f>
        <v>акция</v>
      </c>
      <c r="AB21" s="14" t="str">
        <f>VLOOKUP(A:A,[1]TDSheet!$A:$AB,28,0)</f>
        <v>скидка</v>
      </c>
      <c r="AC21" s="21">
        <f t="shared" si="11"/>
        <v>0</v>
      </c>
      <c r="AD21" s="14"/>
      <c r="AE21" s="14"/>
    </row>
    <row r="22" spans="1:31" s="1" customFormat="1" ht="11.1" customHeight="1" outlineLevel="1" x14ac:dyDescent="0.2">
      <c r="A22" s="7" t="s">
        <v>25</v>
      </c>
      <c r="B22" s="7" t="s">
        <v>8</v>
      </c>
      <c r="C22" s="8">
        <v>1648</v>
      </c>
      <c r="D22" s="8">
        <v>1043</v>
      </c>
      <c r="E22" s="8">
        <v>1622</v>
      </c>
      <c r="F22" s="8">
        <v>1054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1645</v>
      </c>
      <c r="J22" s="14">
        <f t="shared" si="7"/>
        <v>-23</v>
      </c>
      <c r="K22" s="14">
        <f>VLOOKUP(A:A,[1]TDSheet!$A:$K,11,0)</f>
        <v>600</v>
      </c>
      <c r="L22" s="14">
        <f>VLOOKUP(A:A,[1]TDSheet!$A:$L,12,0)</f>
        <v>400</v>
      </c>
      <c r="M22" s="14">
        <f>VLOOKUP(A:A,[1]TDSheet!$A:$S,19,0)</f>
        <v>0</v>
      </c>
      <c r="N22" s="14"/>
      <c r="O22" s="14"/>
      <c r="P22" s="14"/>
      <c r="Q22" s="14"/>
      <c r="R22" s="14">
        <f t="shared" si="8"/>
        <v>324.39999999999998</v>
      </c>
      <c r="S22" s="16"/>
      <c r="T22" s="17">
        <f t="shared" si="9"/>
        <v>6.3316892725030831</v>
      </c>
      <c r="U22" s="14">
        <f t="shared" si="10"/>
        <v>3.2490752157829843</v>
      </c>
      <c r="V22" s="14"/>
      <c r="W22" s="14"/>
      <c r="X22" s="14">
        <f>VLOOKUP(A:A,[1]TDSheet!$A:$X,24,0)</f>
        <v>342.6</v>
      </c>
      <c r="Y22" s="14">
        <f>VLOOKUP(A:A,[1]TDSheet!$A:$Y,25,0)</f>
        <v>342.2</v>
      </c>
      <c r="Z22" s="14">
        <f>VLOOKUP(A:A,[3]TDSheet!$A:$D,4,0)</f>
        <v>154</v>
      </c>
      <c r="AA22" s="14" t="str">
        <f>VLOOKUP(A:A,[1]TDSheet!$A:$AA,27,0)</f>
        <v>яб ак ян</v>
      </c>
      <c r="AB22" s="14" t="str">
        <f>VLOOKUP(A:A,[1]TDSheet!$A:$AB,28,0)</f>
        <v>скидка</v>
      </c>
      <c r="AC22" s="21">
        <f t="shared" si="11"/>
        <v>0</v>
      </c>
      <c r="AD22" s="14"/>
      <c r="AE22" s="14"/>
    </row>
    <row r="23" spans="1:31" s="1" customFormat="1" ht="11.1" customHeight="1" outlineLevel="1" x14ac:dyDescent="0.2">
      <c r="A23" s="7" t="s">
        <v>26</v>
      </c>
      <c r="B23" s="7" t="s">
        <v>8</v>
      </c>
      <c r="C23" s="8">
        <v>1566</v>
      </c>
      <c r="D23" s="8">
        <v>44</v>
      </c>
      <c r="E23" s="8">
        <v>709</v>
      </c>
      <c r="F23" s="8">
        <v>868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743</v>
      </c>
      <c r="J23" s="14">
        <f t="shared" si="7"/>
        <v>-34</v>
      </c>
      <c r="K23" s="14">
        <f>VLOOKUP(A:A,[1]TDSheet!$A:$K,11,0)</f>
        <v>800</v>
      </c>
      <c r="L23" s="14">
        <f>VLOOKUP(A:A,[1]TDSheet!$A:$L,12,0)</f>
        <v>0</v>
      </c>
      <c r="M23" s="14">
        <f>VLOOKUP(A:A,[1]TDSheet!$A:$S,19,0)</f>
        <v>0</v>
      </c>
      <c r="N23" s="14"/>
      <c r="O23" s="14"/>
      <c r="P23" s="14"/>
      <c r="Q23" s="14"/>
      <c r="R23" s="14">
        <f t="shared" si="8"/>
        <v>141.80000000000001</v>
      </c>
      <c r="S23" s="16"/>
      <c r="T23" s="17">
        <f t="shared" si="9"/>
        <v>11.763046544428772</v>
      </c>
      <c r="U23" s="14">
        <f t="shared" si="10"/>
        <v>6.1212976022566989</v>
      </c>
      <c r="V23" s="14"/>
      <c r="W23" s="14"/>
      <c r="X23" s="14">
        <f>VLOOKUP(A:A,[1]TDSheet!$A:$X,24,0)</f>
        <v>119</v>
      </c>
      <c r="Y23" s="14">
        <f>VLOOKUP(A:A,[1]TDSheet!$A:$Y,25,0)</f>
        <v>158.6</v>
      </c>
      <c r="Z23" s="14">
        <f>VLOOKUP(A:A,[3]TDSheet!$A:$D,4,0)</f>
        <v>102</v>
      </c>
      <c r="AA23" s="14">
        <f>VLOOKUP(A:A,[1]TDSheet!$A:$AA,27,0)</f>
        <v>0</v>
      </c>
      <c r="AB23" s="14" t="str">
        <f>VLOOKUP(A:A,[1]TDSheet!$A:$AB,28,0)</f>
        <v>м1000</v>
      </c>
      <c r="AC23" s="21">
        <f t="shared" si="11"/>
        <v>0</v>
      </c>
      <c r="AD23" s="14"/>
      <c r="AE23" s="14"/>
    </row>
    <row r="24" spans="1:31" s="1" customFormat="1" ht="11.1" customHeight="1" outlineLevel="1" x14ac:dyDescent="0.2">
      <c r="A24" s="7" t="s">
        <v>27</v>
      </c>
      <c r="B24" s="7" t="s">
        <v>9</v>
      </c>
      <c r="C24" s="8">
        <v>183.709</v>
      </c>
      <c r="D24" s="8">
        <v>106.822</v>
      </c>
      <c r="E24" s="8">
        <v>103.49299999999999</v>
      </c>
      <c r="F24" s="8">
        <v>184.96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102.5</v>
      </c>
      <c r="J24" s="14">
        <f t="shared" si="7"/>
        <v>0.992999999999995</v>
      </c>
      <c r="K24" s="14">
        <f>VLOOKUP(A:A,[1]TDSheet!$A:$K,11,0)</f>
        <v>0</v>
      </c>
      <c r="L24" s="14">
        <f>VLOOKUP(A:A,[1]TDSheet!$A:$L,12,0)</f>
        <v>0</v>
      </c>
      <c r="M24" s="14">
        <f>VLOOKUP(A:A,[1]TDSheet!$A:$S,19,0)</f>
        <v>0</v>
      </c>
      <c r="N24" s="14"/>
      <c r="O24" s="14"/>
      <c r="P24" s="14"/>
      <c r="Q24" s="14"/>
      <c r="R24" s="14">
        <f t="shared" si="8"/>
        <v>20.698599999999999</v>
      </c>
      <c r="S24" s="16"/>
      <c r="T24" s="17">
        <f t="shared" si="9"/>
        <v>8.9358700588445608</v>
      </c>
      <c r="U24" s="14">
        <f t="shared" si="10"/>
        <v>8.9358700588445608</v>
      </c>
      <c r="V24" s="14"/>
      <c r="W24" s="14"/>
      <c r="X24" s="14">
        <f>VLOOKUP(A:A,[1]TDSheet!$A:$X,24,0)</f>
        <v>12.960599999999999</v>
      </c>
      <c r="Y24" s="14">
        <f>VLOOKUP(A:A,[1]TDSheet!$A:$Y,25,0)</f>
        <v>20.3794</v>
      </c>
      <c r="Z24" s="14">
        <f>VLOOKUP(A:A,[3]TDSheet!$A:$D,4,0)</f>
        <v>6.617</v>
      </c>
      <c r="AA24" s="14" t="str">
        <f>VLOOKUP(A:A,[1]TDSheet!$A:$AA,27,0)</f>
        <v>увел</v>
      </c>
      <c r="AB24" s="14" t="str">
        <f>VLOOKUP(A:A,[1]TDSheet!$A:$AB,28,0)</f>
        <v>м190</v>
      </c>
      <c r="AC24" s="21">
        <f t="shared" si="11"/>
        <v>0</v>
      </c>
      <c r="AD24" s="14"/>
      <c r="AE24" s="14"/>
    </row>
    <row r="25" spans="1:31" s="1" customFormat="1" ht="11.1" customHeight="1" outlineLevel="1" x14ac:dyDescent="0.2">
      <c r="A25" s="7" t="s">
        <v>28</v>
      </c>
      <c r="B25" s="7" t="s">
        <v>9</v>
      </c>
      <c r="C25" s="8">
        <v>80.525999999999996</v>
      </c>
      <c r="D25" s="8">
        <v>32.344000000000001</v>
      </c>
      <c r="E25" s="8">
        <v>65.775000000000006</v>
      </c>
      <c r="F25" s="8">
        <v>3.956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92</v>
      </c>
      <c r="J25" s="14">
        <f t="shared" si="7"/>
        <v>-26.224999999999994</v>
      </c>
      <c r="K25" s="14">
        <f>VLOOKUP(A:A,[1]TDSheet!$A:$K,11,0)</f>
        <v>90</v>
      </c>
      <c r="L25" s="14">
        <f>VLOOKUP(A:A,[1]TDSheet!$A:$L,12,0)</f>
        <v>20</v>
      </c>
      <c r="M25" s="14">
        <f>VLOOKUP(A:A,[1]TDSheet!$A:$S,19,0)</f>
        <v>30</v>
      </c>
      <c r="N25" s="14"/>
      <c r="O25" s="14"/>
      <c r="P25" s="14"/>
      <c r="Q25" s="14"/>
      <c r="R25" s="14">
        <f t="shared" si="8"/>
        <v>13.155000000000001</v>
      </c>
      <c r="S25" s="16"/>
      <c r="T25" s="17">
        <f t="shared" si="9"/>
        <v>10.943063473964273</v>
      </c>
      <c r="U25" s="14">
        <f t="shared" si="10"/>
        <v>0.30072215887495246</v>
      </c>
      <c r="V25" s="14"/>
      <c r="W25" s="14"/>
      <c r="X25" s="14">
        <f>VLOOKUP(A:A,[1]TDSheet!$A:$X,24,0)</f>
        <v>16.820599999999999</v>
      </c>
      <c r="Y25" s="14">
        <f>VLOOKUP(A:A,[1]TDSheet!$A:$Y,25,0)</f>
        <v>17.226400000000002</v>
      </c>
      <c r="Z25" s="14">
        <v>0</v>
      </c>
      <c r="AA25" s="14">
        <f>VLOOKUP(A:A,[1]TDSheet!$A:$AA,27,0)</f>
        <v>0</v>
      </c>
      <c r="AB25" s="14" t="e">
        <f>VLOOKUP(A:A,[1]TDSheet!$A:$AB,28,0)</f>
        <v>#N/A</v>
      </c>
      <c r="AC25" s="21">
        <f t="shared" si="11"/>
        <v>0</v>
      </c>
      <c r="AD25" s="14"/>
      <c r="AE25" s="14"/>
    </row>
    <row r="26" spans="1:31" s="1" customFormat="1" ht="11.1" customHeight="1" outlineLevel="1" x14ac:dyDescent="0.2">
      <c r="A26" s="7" t="s">
        <v>29</v>
      </c>
      <c r="B26" s="7" t="s">
        <v>9</v>
      </c>
      <c r="C26" s="8">
        <v>668.38300000000004</v>
      </c>
      <c r="D26" s="8">
        <v>246.691</v>
      </c>
      <c r="E26" s="8">
        <v>465.62099999999998</v>
      </c>
      <c r="F26" s="8">
        <v>415.79300000000001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485.8</v>
      </c>
      <c r="J26" s="14">
        <f t="shared" si="7"/>
        <v>-20.17900000000003</v>
      </c>
      <c r="K26" s="14">
        <f>VLOOKUP(A:A,[1]TDSheet!$A:$K,11,0)</f>
        <v>400</v>
      </c>
      <c r="L26" s="14">
        <f>VLOOKUP(A:A,[1]TDSheet!$A:$L,12,0)</f>
        <v>0</v>
      </c>
      <c r="M26" s="14">
        <f>VLOOKUP(A:A,[1]TDSheet!$A:$S,19,0)</f>
        <v>0</v>
      </c>
      <c r="N26" s="14"/>
      <c r="O26" s="14"/>
      <c r="P26" s="14"/>
      <c r="Q26" s="14"/>
      <c r="R26" s="14">
        <f t="shared" si="8"/>
        <v>93.124200000000002</v>
      </c>
      <c r="S26" s="16"/>
      <c r="T26" s="17">
        <f t="shared" si="9"/>
        <v>8.7602685445888397</v>
      </c>
      <c r="U26" s="14">
        <f t="shared" si="10"/>
        <v>4.464929631610258</v>
      </c>
      <c r="V26" s="14"/>
      <c r="W26" s="14"/>
      <c r="X26" s="14">
        <f>VLOOKUP(A:A,[1]TDSheet!$A:$X,24,0)</f>
        <v>84.733800000000002</v>
      </c>
      <c r="Y26" s="14">
        <f>VLOOKUP(A:A,[1]TDSheet!$A:$Y,25,0)</f>
        <v>117.6532</v>
      </c>
      <c r="Z26" s="14">
        <f>VLOOKUP(A:A,[3]TDSheet!$A:$D,4,0)</f>
        <v>95.799000000000007</v>
      </c>
      <c r="AA26" s="14" t="str">
        <f>VLOOKUP(A:A,[1]TDSheet!$A:$AA,27,0)</f>
        <v>акция</v>
      </c>
      <c r="AB26" s="14" t="str">
        <f>VLOOKUP(A:A,[1]TDSheet!$A:$AB,28,0)</f>
        <v>скидка</v>
      </c>
      <c r="AC26" s="21">
        <f t="shared" si="11"/>
        <v>0</v>
      </c>
      <c r="AD26" s="14"/>
      <c r="AE26" s="14"/>
    </row>
    <row r="27" spans="1:31" s="1" customFormat="1" ht="11.1" customHeight="1" outlineLevel="1" x14ac:dyDescent="0.2">
      <c r="A27" s="7" t="s">
        <v>30</v>
      </c>
      <c r="B27" s="7" t="s">
        <v>8</v>
      </c>
      <c r="C27" s="8">
        <v>610</v>
      </c>
      <c r="D27" s="8">
        <v>232</v>
      </c>
      <c r="E27" s="8">
        <v>616</v>
      </c>
      <c r="F27" s="8">
        <v>205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638</v>
      </c>
      <c r="J27" s="14">
        <f t="shared" si="7"/>
        <v>-22</v>
      </c>
      <c r="K27" s="14">
        <f>VLOOKUP(A:A,[1]TDSheet!$A:$K,11,0)</f>
        <v>400</v>
      </c>
      <c r="L27" s="14">
        <f>VLOOKUP(A:A,[1]TDSheet!$A:$L,12,0)</f>
        <v>0</v>
      </c>
      <c r="M27" s="14">
        <f>VLOOKUP(A:A,[1]TDSheet!$A:$S,19,0)</f>
        <v>200</v>
      </c>
      <c r="N27" s="14"/>
      <c r="O27" s="14"/>
      <c r="P27" s="14"/>
      <c r="Q27" s="14"/>
      <c r="R27" s="14">
        <f t="shared" si="8"/>
        <v>123.2</v>
      </c>
      <c r="S27" s="16"/>
      <c r="T27" s="17">
        <f t="shared" si="9"/>
        <v>6.5340909090909092</v>
      </c>
      <c r="U27" s="14">
        <f t="shared" si="10"/>
        <v>1.6639610389610389</v>
      </c>
      <c r="V27" s="14"/>
      <c r="W27" s="14"/>
      <c r="X27" s="14">
        <f>VLOOKUP(A:A,[1]TDSheet!$A:$X,24,0)</f>
        <v>112.4</v>
      </c>
      <c r="Y27" s="14">
        <f>VLOOKUP(A:A,[1]TDSheet!$A:$Y,25,0)</f>
        <v>114</v>
      </c>
      <c r="Z27" s="14">
        <f>VLOOKUP(A:A,[3]TDSheet!$A:$D,4,0)</f>
        <v>98</v>
      </c>
      <c r="AA27" s="14" t="str">
        <f>VLOOKUP(A:A,[1]TDSheet!$A:$AA,27,0)</f>
        <v>яб ак ян</v>
      </c>
      <c r="AB27" s="14" t="e">
        <f>VLOOKUP(A:A,[1]TDSheet!$A:$AB,28,0)</f>
        <v>#N/A</v>
      </c>
      <c r="AC27" s="21">
        <f t="shared" si="11"/>
        <v>0</v>
      </c>
      <c r="AD27" s="14"/>
      <c r="AE27" s="14"/>
    </row>
    <row r="28" spans="1:31" s="1" customFormat="1" ht="11.1" customHeight="1" outlineLevel="1" x14ac:dyDescent="0.2">
      <c r="A28" s="7" t="s">
        <v>31</v>
      </c>
      <c r="B28" s="7" t="s">
        <v>9</v>
      </c>
      <c r="C28" s="8">
        <v>67.98</v>
      </c>
      <c r="D28" s="8">
        <v>321.96800000000002</v>
      </c>
      <c r="E28" s="18">
        <v>310</v>
      </c>
      <c r="F28" s="18">
        <v>155</v>
      </c>
      <c r="G28" s="1">
        <f>VLOOKUP(A:A,[1]TDSheet!$A:$G,7,0)</f>
        <v>1</v>
      </c>
      <c r="H28" s="1">
        <f>VLOOKUP(A:A,[1]TDSheet!$A:$H,8,0)</f>
        <v>45</v>
      </c>
      <c r="I28" s="14">
        <f>VLOOKUP(A:A,[2]TDSheet!$A:$F,6,0)</f>
        <v>94.2</v>
      </c>
      <c r="J28" s="14">
        <f t="shared" si="7"/>
        <v>215.8</v>
      </c>
      <c r="K28" s="14">
        <f>VLOOKUP(A:A,[1]TDSheet!$A:$K,11,0)</f>
        <v>250</v>
      </c>
      <c r="L28" s="14">
        <f>VLOOKUP(A:A,[1]TDSheet!$A:$L,12,0)</f>
        <v>0</v>
      </c>
      <c r="M28" s="14">
        <f>VLOOKUP(A:A,[1]TDSheet!$A:$S,19,0)</f>
        <v>100</v>
      </c>
      <c r="N28" s="14"/>
      <c r="O28" s="14"/>
      <c r="P28" s="14"/>
      <c r="Q28" s="14"/>
      <c r="R28" s="14">
        <f t="shared" si="8"/>
        <v>62</v>
      </c>
      <c r="S28" s="16"/>
      <c r="T28" s="17">
        <f t="shared" si="9"/>
        <v>8.1451612903225801</v>
      </c>
      <c r="U28" s="14">
        <f t="shared" si="10"/>
        <v>2.5</v>
      </c>
      <c r="V28" s="14"/>
      <c r="W28" s="14"/>
      <c r="X28" s="14">
        <f>VLOOKUP(A:A,[1]TDSheet!$A:$X,24,0)</f>
        <v>42.2</v>
      </c>
      <c r="Y28" s="14">
        <f>VLOOKUP(A:A,[1]TDSheet!$A:$Y,25,0)</f>
        <v>69.400000000000006</v>
      </c>
      <c r="Z28" s="14">
        <f>VLOOKUP(A:A,[3]TDSheet!$A:$D,4,0)</f>
        <v>20.667999999999999</v>
      </c>
      <c r="AA28" s="14" t="str">
        <f>VLOOKUP(A:A,[1]TDSheet!$A:$AA,27,0)</f>
        <v>костик</v>
      </c>
      <c r="AB28" s="14" t="e">
        <f>VLOOKUP(A:A,[1]TDSheet!$A:$AB,28,0)</f>
        <v>#N/A</v>
      </c>
      <c r="AC28" s="21">
        <f t="shared" si="11"/>
        <v>0</v>
      </c>
      <c r="AD28" s="14"/>
      <c r="AE28" s="14"/>
    </row>
    <row r="29" spans="1:31" s="1" customFormat="1" ht="11.1" customHeight="1" outlineLevel="1" x14ac:dyDescent="0.2">
      <c r="A29" s="7" t="s">
        <v>32</v>
      </c>
      <c r="B29" s="7" t="s">
        <v>9</v>
      </c>
      <c r="C29" s="8">
        <v>7.2969999999999997</v>
      </c>
      <c r="D29" s="8">
        <v>1.3440000000000001</v>
      </c>
      <c r="E29" s="8">
        <v>8.1999999999999993</v>
      </c>
      <c r="F29" s="8">
        <v>0.441</v>
      </c>
      <c r="G29" s="1">
        <f>VLOOKUP(A:A,[1]TDSheet!$A:$G,7,0)</f>
        <v>0</v>
      </c>
      <c r="H29" s="1">
        <f>VLOOKUP(A:A,[1]TDSheet!$A:$H,8,0)</f>
        <v>60</v>
      </c>
      <c r="I29" s="14">
        <f>VLOOKUP(A:A,[2]TDSheet!$A:$F,6,0)</f>
        <v>17.95</v>
      </c>
      <c r="J29" s="14">
        <f t="shared" si="7"/>
        <v>-9.75</v>
      </c>
      <c r="K29" s="14">
        <f>VLOOKUP(A:A,[1]TDSheet!$A:$K,11,0)</f>
        <v>0</v>
      </c>
      <c r="L29" s="14">
        <f>VLOOKUP(A:A,[1]TDSheet!$A:$L,12,0)</f>
        <v>0</v>
      </c>
      <c r="M29" s="14">
        <f>VLOOKUP(A:A,[1]TDSheet!$A:$S,19,0)</f>
        <v>0</v>
      </c>
      <c r="N29" s="14"/>
      <c r="O29" s="14"/>
      <c r="P29" s="14"/>
      <c r="Q29" s="14"/>
      <c r="R29" s="14">
        <f t="shared" si="8"/>
        <v>1.64</v>
      </c>
      <c r="S29" s="16"/>
      <c r="T29" s="17">
        <f t="shared" si="9"/>
        <v>0.26890243902439026</v>
      </c>
      <c r="U29" s="14">
        <f t="shared" si="10"/>
        <v>0.26890243902439026</v>
      </c>
      <c r="V29" s="14"/>
      <c r="W29" s="14"/>
      <c r="X29" s="14">
        <f>VLOOKUP(A:A,[1]TDSheet!$A:$X,24,0)</f>
        <v>12.499599999999999</v>
      </c>
      <c r="Y29" s="14">
        <f>VLOOKUP(A:A,[1]TDSheet!$A:$Y,25,0)</f>
        <v>8.9331999999999994</v>
      </c>
      <c r="Z29" s="14">
        <v>0</v>
      </c>
      <c r="AA29" s="14" t="str">
        <f>VLOOKUP(A:A,[1]TDSheet!$A:$AA,27,0)</f>
        <v>вывод</v>
      </c>
      <c r="AB29" s="14" t="e">
        <f>VLOOKUP(A:A,[1]TDSheet!$A:$AB,28,0)</f>
        <v>#N/A</v>
      </c>
      <c r="AC29" s="21">
        <f t="shared" si="11"/>
        <v>0</v>
      </c>
      <c r="AD29" s="14"/>
      <c r="AE29" s="14"/>
    </row>
    <row r="30" spans="1:31" s="1" customFormat="1" ht="11.1" customHeight="1" outlineLevel="1" x14ac:dyDescent="0.2">
      <c r="A30" s="7" t="s">
        <v>33</v>
      </c>
      <c r="B30" s="7" t="s">
        <v>9</v>
      </c>
      <c r="C30" s="8">
        <v>301.74299999999999</v>
      </c>
      <c r="D30" s="8">
        <v>292.47199999999998</v>
      </c>
      <c r="E30" s="8">
        <v>259.62900000000002</v>
      </c>
      <c r="F30" s="8">
        <v>242.49299999999999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258.3</v>
      </c>
      <c r="J30" s="14">
        <f t="shared" si="7"/>
        <v>1.3290000000000077</v>
      </c>
      <c r="K30" s="14">
        <f>VLOOKUP(A:A,[1]TDSheet!$A:$K,11,0)</f>
        <v>100</v>
      </c>
      <c r="L30" s="14">
        <f>VLOOKUP(A:A,[1]TDSheet!$A:$L,12,0)</f>
        <v>50</v>
      </c>
      <c r="M30" s="14">
        <f>VLOOKUP(A:A,[1]TDSheet!$A:$S,19,0)</f>
        <v>0</v>
      </c>
      <c r="N30" s="14"/>
      <c r="O30" s="14"/>
      <c r="P30" s="14"/>
      <c r="Q30" s="14"/>
      <c r="R30" s="14">
        <f t="shared" si="8"/>
        <v>51.925800000000002</v>
      </c>
      <c r="S30" s="16"/>
      <c r="T30" s="17">
        <f t="shared" si="9"/>
        <v>7.5587280311521434</v>
      </c>
      <c r="U30" s="14">
        <f t="shared" si="10"/>
        <v>4.6699906404908536</v>
      </c>
      <c r="V30" s="14"/>
      <c r="W30" s="14"/>
      <c r="X30" s="14">
        <f>VLOOKUP(A:A,[1]TDSheet!$A:$X,24,0)</f>
        <v>60.948400000000007</v>
      </c>
      <c r="Y30" s="14">
        <f>VLOOKUP(A:A,[1]TDSheet!$A:$Y,25,0)</f>
        <v>52.599199999999996</v>
      </c>
      <c r="Z30" s="14">
        <f>VLOOKUP(A:A,[3]TDSheet!$A:$D,4,0)</f>
        <v>19.722999999999999</v>
      </c>
      <c r="AA30" s="14" t="str">
        <f>VLOOKUP(A:A,[1]TDSheet!$A:$AA,27,0)</f>
        <v>зв50</v>
      </c>
      <c r="AB30" s="14" t="e">
        <f>VLOOKUP(A:A,[1]TDSheet!$A:$AB,28,0)</f>
        <v>#N/A</v>
      </c>
      <c r="AC30" s="21">
        <f t="shared" si="11"/>
        <v>0</v>
      </c>
      <c r="AD30" s="14"/>
      <c r="AE30" s="14"/>
    </row>
    <row r="31" spans="1:31" s="1" customFormat="1" ht="11.1" customHeight="1" outlineLevel="1" x14ac:dyDescent="0.2">
      <c r="A31" s="7" t="s">
        <v>34</v>
      </c>
      <c r="B31" s="7" t="s">
        <v>8</v>
      </c>
      <c r="C31" s="8">
        <v>185</v>
      </c>
      <c r="D31" s="8">
        <v>1434</v>
      </c>
      <c r="E31" s="8">
        <v>953</v>
      </c>
      <c r="F31" s="8">
        <v>632</v>
      </c>
      <c r="G31" s="1">
        <f>VLOOKUP(A:A,[1]TDSheet!$A:$G,7,0)</f>
        <v>0.4</v>
      </c>
      <c r="H31" s="1">
        <f>VLOOKUP(A:A,[1]TDSheet!$A:$H,8,0)</f>
        <v>45</v>
      </c>
      <c r="I31" s="14">
        <f>VLOOKUP(A:A,[2]TDSheet!$A:$F,6,0)</f>
        <v>1216</v>
      </c>
      <c r="J31" s="14">
        <f t="shared" si="7"/>
        <v>-263</v>
      </c>
      <c r="K31" s="14">
        <f>VLOOKUP(A:A,[1]TDSheet!$A:$K,11,0)</f>
        <v>480</v>
      </c>
      <c r="L31" s="14">
        <f>VLOOKUP(A:A,[1]TDSheet!$A:$L,12,0)</f>
        <v>200</v>
      </c>
      <c r="M31" s="14">
        <f>VLOOKUP(A:A,[1]TDSheet!$A:$S,19,0)</f>
        <v>200</v>
      </c>
      <c r="N31" s="14"/>
      <c r="O31" s="14"/>
      <c r="P31" s="14"/>
      <c r="Q31" s="14"/>
      <c r="R31" s="14">
        <f t="shared" si="8"/>
        <v>190.6</v>
      </c>
      <c r="S31" s="16"/>
      <c r="T31" s="17">
        <f t="shared" si="9"/>
        <v>7.9328436516264427</v>
      </c>
      <c r="U31" s="14">
        <f t="shared" si="10"/>
        <v>3.3158447009443863</v>
      </c>
      <c r="V31" s="14"/>
      <c r="W31" s="14"/>
      <c r="X31" s="14">
        <f>VLOOKUP(A:A,[1]TDSheet!$A:$X,24,0)</f>
        <v>219</v>
      </c>
      <c r="Y31" s="14">
        <f>VLOOKUP(A:A,[1]TDSheet!$A:$Y,25,0)</f>
        <v>203.6</v>
      </c>
      <c r="Z31" s="14">
        <f>VLOOKUP(A:A,[3]TDSheet!$A:$D,4,0)</f>
        <v>146</v>
      </c>
      <c r="AA31" s="14" t="str">
        <f>VLOOKUP(A:A,[1]TDSheet!$A:$AA,27,0)</f>
        <v>увел</v>
      </c>
      <c r="AB31" s="14" t="e">
        <f>VLOOKUP(A:A,[1]TDSheet!$A:$AB,28,0)</f>
        <v>#N/A</v>
      </c>
      <c r="AC31" s="21">
        <f t="shared" si="11"/>
        <v>0</v>
      </c>
      <c r="AD31" s="14"/>
      <c r="AE31" s="14"/>
    </row>
    <row r="32" spans="1:31" s="1" customFormat="1" ht="11.1" customHeight="1" outlineLevel="1" x14ac:dyDescent="0.2">
      <c r="A32" s="7" t="s">
        <v>35</v>
      </c>
      <c r="B32" s="7" t="s">
        <v>9</v>
      </c>
      <c r="C32" s="8">
        <v>1428.692</v>
      </c>
      <c r="D32" s="8">
        <v>1999.212</v>
      </c>
      <c r="E32" s="18">
        <v>2107</v>
      </c>
      <c r="F32" s="18">
        <v>1588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1924.662</v>
      </c>
      <c r="J32" s="14">
        <f t="shared" si="7"/>
        <v>182.33799999999997</v>
      </c>
      <c r="K32" s="14">
        <f>VLOOKUP(A:A,[1]TDSheet!$A:$K,11,0)</f>
        <v>800</v>
      </c>
      <c r="L32" s="14">
        <f>VLOOKUP(A:A,[1]TDSheet!$A:$L,12,0)</f>
        <v>150</v>
      </c>
      <c r="M32" s="14">
        <f>VLOOKUP(A:A,[1]TDSheet!$A:$S,19,0)</f>
        <v>0</v>
      </c>
      <c r="N32" s="14"/>
      <c r="O32" s="14"/>
      <c r="P32" s="14"/>
      <c r="Q32" s="14"/>
      <c r="R32" s="14">
        <f t="shared" si="8"/>
        <v>421.4</v>
      </c>
      <c r="S32" s="16">
        <v>100</v>
      </c>
      <c r="T32" s="17">
        <f t="shared" si="9"/>
        <v>6.2600854295206458</v>
      </c>
      <c r="U32" s="14">
        <f t="shared" si="10"/>
        <v>3.7683910773611773</v>
      </c>
      <c r="V32" s="14"/>
      <c r="W32" s="14"/>
      <c r="X32" s="14">
        <f>VLOOKUP(A:A,[1]TDSheet!$A:$X,24,0)</f>
        <v>350.6</v>
      </c>
      <c r="Y32" s="14">
        <f>VLOOKUP(A:A,[1]TDSheet!$A:$Y,25,0)</f>
        <v>424.8</v>
      </c>
      <c r="Z32" s="14">
        <f>VLOOKUP(A:A,[3]TDSheet!$A:$D,4,0)</f>
        <v>213.02600000000001</v>
      </c>
      <c r="AA32" s="14">
        <f>VLOOKUP(A:A,[1]TDSheet!$A:$AA,27,0)</f>
        <v>0</v>
      </c>
      <c r="AB32" s="14" t="e">
        <f>VLOOKUP(A:A,[1]TDSheet!$A:$AB,28,0)</f>
        <v>#N/A</v>
      </c>
      <c r="AC32" s="21">
        <f t="shared" si="11"/>
        <v>100</v>
      </c>
      <c r="AD32" s="14"/>
      <c r="AE32" s="14"/>
    </row>
    <row r="33" spans="1:31" s="1" customFormat="1" ht="11.1" customHeight="1" outlineLevel="1" x14ac:dyDescent="0.2">
      <c r="A33" s="7" t="s">
        <v>36</v>
      </c>
      <c r="B33" s="7" t="s">
        <v>9</v>
      </c>
      <c r="C33" s="8">
        <v>467.65800000000002</v>
      </c>
      <c r="D33" s="8">
        <v>1134.7850000000001</v>
      </c>
      <c r="E33" s="8">
        <v>547.16600000000005</v>
      </c>
      <c r="F33" s="8">
        <v>652.65200000000004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548</v>
      </c>
      <c r="J33" s="14">
        <f t="shared" si="7"/>
        <v>-0.83399999999994634</v>
      </c>
      <c r="K33" s="14">
        <f>VLOOKUP(A:A,[1]TDSheet!$A:$K,11,0)</f>
        <v>260</v>
      </c>
      <c r="L33" s="14">
        <f>VLOOKUP(A:A,[1]TDSheet!$A:$L,12,0)</f>
        <v>150</v>
      </c>
      <c r="M33" s="14">
        <f>VLOOKUP(A:A,[1]TDSheet!$A:$S,19,0)</f>
        <v>0</v>
      </c>
      <c r="N33" s="14"/>
      <c r="O33" s="14"/>
      <c r="P33" s="14"/>
      <c r="Q33" s="14"/>
      <c r="R33" s="14">
        <f t="shared" si="8"/>
        <v>109.43320000000001</v>
      </c>
      <c r="S33" s="16"/>
      <c r="T33" s="17">
        <f t="shared" si="9"/>
        <v>9.7105083283683555</v>
      </c>
      <c r="U33" s="14">
        <f t="shared" si="10"/>
        <v>5.9639305073780164</v>
      </c>
      <c r="V33" s="14"/>
      <c r="W33" s="14"/>
      <c r="X33" s="14">
        <f>VLOOKUP(A:A,[1]TDSheet!$A:$X,24,0)</f>
        <v>135.98939999999999</v>
      </c>
      <c r="Y33" s="14">
        <f>VLOOKUP(A:A,[1]TDSheet!$A:$Y,25,0)</f>
        <v>153.191</v>
      </c>
      <c r="Z33" s="14">
        <f>VLOOKUP(A:A,[3]TDSheet!$A:$D,4,0)</f>
        <v>71.629000000000005</v>
      </c>
      <c r="AA33" s="14" t="str">
        <f>VLOOKUP(A:A,[1]TDSheet!$A:$AA,27,0)</f>
        <v>костик</v>
      </c>
      <c r="AB33" s="14" t="e">
        <f>VLOOKUP(A:A,[1]TDSheet!$A:$AB,28,0)</f>
        <v>#N/A</v>
      </c>
      <c r="AC33" s="21">
        <f t="shared" si="11"/>
        <v>0</v>
      </c>
      <c r="AD33" s="14"/>
      <c r="AE33" s="14"/>
    </row>
    <row r="34" spans="1:31" s="1" customFormat="1" ht="11.1" customHeight="1" outlineLevel="1" x14ac:dyDescent="0.2">
      <c r="A34" s="7" t="s">
        <v>91</v>
      </c>
      <c r="B34" s="7" t="s">
        <v>8</v>
      </c>
      <c r="C34" s="8">
        <v>44</v>
      </c>
      <c r="D34" s="8">
        <v>11</v>
      </c>
      <c r="E34" s="8">
        <v>52</v>
      </c>
      <c r="F34" s="8"/>
      <c r="G34" s="1">
        <f>VLOOKUP(A:A,[1]TDSheet!$A:$G,7,0)</f>
        <v>0.36</v>
      </c>
      <c r="H34" s="1">
        <f>VLOOKUP(A:A,[1]TDSheet!$A:$H,8,0)</f>
        <v>45</v>
      </c>
      <c r="I34" s="14">
        <f>VLOOKUP(A:A,[2]TDSheet!$A:$F,6,0)</f>
        <v>115</v>
      </c>
      <c r="J34" s="14">
        <f t="shared" si="7"/>
        <v>-63</v>
      </c>
      <c r="K34" s="14">
        <f>VLOOKUP(A:A,[1]TDSheet!$A:$K,11,0)</f>
        <v>200</v>
      </c>
      <c r="L34" s="14">
        <f>VLOOKUP(A:A,[1]TDSheet!$A:$L,12,0)</f>
        <v>0</v>
      </c>
      <c r="M34" s="14">
        <f>VLOOKUP(A:A,[1]TDSheet!$A:$S,19,0)</f>
        <v>0</v>
      </c>
      <c r="N34" s="14"/>
      <c r="O34" s="14"/>
      <c r="P34" s="14"/>
      <c r="Q34" s="14"/>
      <c r="R34" s="14">
        <f t="shared" si="8"/>
        <v>10.4</v>
      </c>
      <c r="S34" s="16">
        <v>200</v>
      </c>
      <c r="T34" s="17">
        <f t="shared" si="9"/>
        <v>38.46153846153846</v>
      </c>
      <c r="U34" s="14">
        <f t="shared" si="10"/>
        <v>0</v>
      </c>
      <c r="V34" s="14"/>
      <c r="W34" s="14"/>
      <c r="X34" s="14">
        <f>VLOOKUP(A:A,[1]TDSheet!$A:$X,24,0)</f>
        <v>0</v>
      </c>
      <c r="Y34" s="14">
        <f>VLOOKUP(A:A,[1]TDSheet!$A:$Y,25,0)</f>
        <v>15</v>
      </c>
      <c r="Z34" s="14">
        <v>0</v>
      </c>
      <c r="AA34" s="19" t="str">
        <f>VLOOKUP(A:A,[1]TDSheet!$A:$AA,27,0)</f>
        <v>костик</v>
      </c>
      <c r="AB34" s="14" t="e">
        <f>VLOOKUP(A:A,[1]TDSheet!$A:$AB,28,0)</f>
        <v>#N/A</v>
      </c>
      <c r="AC34" s="21">
        <f t="shared" si="11"/>
        <v>72</v>
      </c>
      <c r="AD34" s="14"/>
      <c r="AE34" s="14"/>
    </row>
    <row r="35" spans="1:31" s="1" customFormat="1" ht="11.1" customHeight="1" outlineLevel="1" x14ac:dyDescent="0.2">
      <c r="A35" s="7" t="s">
        <v>37</v>
      </c>
      <c r="B35" s="7" t="s">
        <v>8</v>
      </c>
      <c r="C35" s="8">
        <v>104</v>
      </c>
      <c r="D35" s="8">
        <v>3</v>
      </c>
      <c r="E35" s="8">
        <v>103</v>
      </c>
      <c r="F35" s="8">
        <v>1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112</v>
      </c>
      <c r="J35" s="14">
        <f t="shared" si="7"/>
        <v>-9</v>
      </c>
      <c r="K35" s="14">
        <f>VLOOKUP(A:A,[1]TDSheet!$A:$K,11,0)</f>
        <v>0</v>
      </c>
      <c r="L35" s="14">
        <f>VLOOKUP(A:A,[1]TDSheet!$A:$L,12,0)</f>
        <v>0</v>
      </c>
      <c r="M35" s="14">
        <f>VLOOKUP(A:A,[1]TDSheet!$A:$S,19,0)</f>
        <v>120</v>
      </c>
      <c r="N35" s="14"/>
      <c r="O35" s="14"/>
      <c r="P35" s="14"/>
      <c r="Q35" s="14"/>
      <c r="R35" s="14">
        <f t="shared" si="8"/>
        <v>20.6</v>
      </c>
      <c r="S35" s="16"/>
      <c r="T35" s="17">
        <f t="shared" si="9"/>
        <v>5.8737864077669899</v>
      </c>
      <c r="U35" s="14">
        <f t="shared" si="10"/>
        <v>4.8543689320388349E-2</v>
      </c>
      <c r="V35" s="14"/>
      <c r="W35" s="14"/>
      <c r="X35" s="14">
        <f>VLOOKUP(A:A,[1]TDSheet!$A:$X,24,0)</f>
        <v>0</v>
      </c>
      <c r="Y35" s="14">
        <f>VLOOKUP(A:A,[1]TDSheet!$A:$Y,25,0)</f>
        <v>0</v>
      </c>
      <c r="Z35" s="14">
        <f>VLOOKUP(A:A,[3]TDSheet!$A:$D,4,0)</f>
        <v>2</v>
      </c>
      <c r="AA35" s="14" t="e">
        <f>VLOOKUP(A:A,[1]TDSheet!$A:$AA,27,0)</f>
        <v>#N/A</v>
      </c>
      <c r="AB35" s="14" t="e">
        <f>VLOOKUP(A:A,[1]TDSheet!$A:$AB,28,0)</f>
        <v>#N/A</v>
      </c>
      <c r="AC35" s="21">
        <f t="shared" si="11"/>
        <v>0</v>
      </c>
      <c r="AD35" s="14"/>
      <c r="AE35" s="14"/>
    </row>
    <row r="36" spans="1:31" s="1" customFormat="1" ht="11.1" customHeight="1" outlineLevel="1" x14ac:dyDescent="0.2">
      <c r="A36" s="7" t="s">
        <v>38</v>
      </c>
      <c r="B36" s="7" t="s">
        <v>9</v>
      </c>
      <c r="C36" s="8">
        <v>42.075000000000003</v>
      </c>
      <c r="D36" s="8">
        <v>0.69399999999999995</v>
      </c>
      <c r="E36" s="8">
        <v>13.321999999999999</v>
      </c>
      <c r="F36" s="8">
        <v>28.753</v>
      </c>
      <c r="G36" s="1">
        <f>VLOOKUP(A:A,[1]TDSheet!$A:$G,7,0)</f>
        <v>1</v>
      </c>
      <c r="H36" s="1">
        <f>VLOOKUP(A:A,[1]TDSheet!$A:$H,8,0)</f>
        <v>45</v>
      </c>
      <c r="I36" s="14">
        <f>VLOOKUP(A:A,[2]TDSheet!$A:$F,6,0)</f>
        <v>13.8</v>
      </c>
      <c r="J36" s="14">
        <f t="shared" si="7"/>
        <v>-0.47800000000000153</v>
      </c>
      <c r="K36" s="14">
        <f>VLOOKUP(A:A,[1]TDSheet!$A:$K,11,0)</f>
        <v>20</v>
      </c>
      <c r="L36" s="14">
        <f>VLOOKUP(A:A,[1]TDSheet!$A:$L,12,0)</f>
        <v>0</v>
      </c>
      <c r="M36" s="14">
        <f>VLOOKUP(A:A,[1]TDSheet!$A:$S,19,0)</f>
        <v>0</v>
      </c>
      <c r="N36" s="14"/>
      <c r="O36" s="14"/>
      <c r="P36" s="14"/>
      <c r="Q36" s="14"/>
      <c r="R36" s="14">
        <f t="shared" si="8"/>
        <v>2.6643999999999997</v>
      </c>
      <c r="S36" s="16"/>
      <c r="T36" s="17">
        <f t="shared" si="9"/>
        <v>18.297928239003156</v>
      </c>
      <c r="U36" s="14">
        <f t="shared" si="10"/>
        <v>10.791547815643298</v>
      </c>
      <c r="V36" s="14"/>
      <c r="W36" s="14"/>
      <c r="X36" s="14">
        <f>VLOOKUP(A:A,[1]TDSheet!$A:$X,24,0)</f>
        <v>0</v>
      </c>
      <c r="Y36" s="14">
        <f>VLOOKUP(A:A,[1]TDSheet!$A:$Y,25,0)</f>
        <v>3.2252000000000001</v>
      </c>
      <c r="Z36" s="14">
        <f>VLOOKUP(A:A,[3]TDSheet!$A:$D,4,0)</f>
        <v>1.3959999999999999</v>
      </c>
      <c r="AA36" s="14" t="e">
        <f>VLOOKUP(A:A,[1]TDSheet!$A:$AA,27,0)</f>
        <v>#N/A</v>
      </c>
      <c r="AB36" s="14" t="e">
        <f>VLOOKUP(A:A,[1]TDSheet!$A:$AB,28,0)</f>
        <v>#N/A</v>
      </c>
      <c r="AC36" s="21">
        <f t="shared" si="11"/>
        <v>0</v>
      </c>
      <c r="AD36" s="14"/>
      <c r="AE36" s="14"/>
    </row>
    <row r="37" spans="1:31" s="1" customFormat="1" ht="11.1" customHeight="1" outlineLevel="1" x14ac:dyDescent="0.2">
      <c r="A37" s="7" t="s">
        <v>39</v>
      </c>
      <c r="B37" s="7" t="s">
        <v>8</v>
      </c>
      <c r="C37" s="8">
        <v>147</v>
      </c>
      <c r="D37" s="8">
        <v>255</v>
      </c>
      <c r="E37" s="8">
        <v>261</v>
      </c>
      <c r="F37" s="8">
        <v>111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299</v>
      </c>
      <c r="J37" s="14">
        <f t="shared" si="7"/>
        <v>-38</v>
      </c>
      <c r="K37" s="14">
        <f>VLOOKUP(A:A,[1]TDSheet!$A:$K,11,0)</f>
        <v>120</v>
      </c>
      <c r="L37" s="14">
        <f>VLOOKUP(A:A,[1]TDSheet!$A:$L,12,0)</f>
        <v>0</v>
      </c>
      <c r="M37" s="14">
        <f>VLOOKUP(A:A,[1]TDSheet!$A:$S,19,0)</f>
        <v>240</v>
      </c>
      <c r="N37" s="14"/>
      <c r="O37" s="14"/>
      <c r="P37" s="14"/>
      <c r="Q37" s="14"/>
      <c r="R37" s="14">
        <f t="shared" si="8"/>
        <v>52.2</v>
      </c>
      <c r="S37" s="16"/>
      <c r="T37" s="17">
        <f t="shared" si="9"/>
        <v>9.0229885057471257</v>
      </c>
      <c r="U37" s="14">
        <f t="shared" si="10"/>
        <v>2.1264367816091951</v>
      </c>
      <c r="V37" s="14"/>
      <c r="W37" s="14"/>
      <c r="X37" s="14">
        <f>VLOOKUP(A:A,[1]TDSheet!$A:$X,24,0)</f>
        <v>10.199999999999999</v>
      </c>
      <c r="Y37" s="14">
        <f>VLOOKUP(A:A,[1]TDSheet!$A:$Y,25,0)</f>
        <v>127.2</v>
      </c>
      <c r="Z37" s="14">
        <f>VLOOKUP(A:A,[3]TDSheet!$A:$D,4,0)</f>
        <v>15</v>
      </c>
      <c r="AA37" s="14" t="str">
        <f>VLOOKUP(A:A,[1]TDSheet!$A:$AA,27,0)</f>
        <v>магаз</v>
      </c>
      <c r="AB37" s="14" t="e">
        <f>VLOOKUP(A:A,[1]TDSheet!$A:$AB,28,0)</f>
        <v>#N/A</v>
      </c>
      <c r="AC37" s="21">
        <f t="shared" si="11"/>
        <v>0</v>
      </c>
      <c r="AD37" s="14"/>
      <c r="AE37" s="14"/>
    </row>
    <row r="38" spans="1:31" s="1" customFormat="1" ht="11.1" customHeight="1" outlineLevel="1" x14ac:dyDescent="0.2">
      <c r="A38" s="7" t="s">
        <v>40</v>
      </c>
      <c r="B38" s="7" t="s">
        <v>8</v>
      </c>
      <c r="C38" s="8">
        <v>395</v>
      </c>
      <c r="D38" s="8">
        <v>242</v>
      </c>
      <c r="E38" s="8">
        <v>220</v>
      </c>
      <c r="F38" s="8">
        <v>415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222</v>
      </c>
      <c r="J38" s="14">
        <f t="shared" si="7"/>
        <v>-2</v>
      </c>
      <c r="K38" s="14">
        <f>VLOOKUP(A:A,[1]TDSheet!$A:$K,11,0)</f>
        <v>80</v>
      </c>
      <c r="L38" s="14">
        <f>VLOOKUP(A:A,[1]TDSheet!$A:$L,12,0)</f>
        <v>0</v>
      </c>
      <c r="M38" s="14">
        <f>VLOOKUP(A:A,[1]TDSheet!$A:$S,19,0)</f>
        <v>0</v>
      </c>
      <c r="N38" s="14"/>
      <c r="O38" s="14"/>
      <c r="P38" s="14"/>
      <c r="Q38" s="14"/>
      <c r="R38" s="14">
        <f t="shared" si="8"/>
        <v>44</v>
      </c>
      <c r="S38" s="16"/>
      <c r="T38" s="17">
        <f t="shared" si="9"/>
        <v>11.25</v>
      </c>
      <c r="U38" s="14">
        <f t="shared" si="10"/>
        <v>9.4318181818181817</v>
      </c>
      <c r="V38" s="14"/>
      <c r="W38" s="14"/>
      <c r="X38" s="14">
        <f>VLOOKUP(A:A,[1]TDSheet!$A:$X,24,0)</f>
        <v>12.4</v>
      </c>
      <c r="Y38" s="14">
        <f>VLOOKUP(A:A,[1]TDSheet!$A:$Y,25,0)</f>
        <v>143</v>
      </c>
      <c r="Z38" s="14">
        <f>VLOOKUP(A:A,[3]TDSheet!$A:$D,4,0)</f>
        <v>10</v>
      </c>
      <c r="AA38" s="14" t="str">
        <f>VLOOKUP(A:A,[1]TDSheet!$A:$AA,27,0)</f>
        <v>магаз</v>
      </c>
      <c r="AB38" s="14" t="e">
        <f>VLOOKUP(A:A,[1]TDSheet!$A:$AB,28,0)</f>
        <v>#N/A</v>
      </c>
      <c r="AC38" s="21">
        <f t="shared" si="11"/>
        <v>0</v>
      </c>
      <c r="AD38" s="14"/>
      <c r="AE38" s="14"/>
    </row>
    <row r="39" spans="1:31" s="1" customFormat="1" ht="11.1" customHeight="1" outlineLevel="1" x14ac:dyDescent="0.2">
      <c r="A39" s="7" t="s">
        <v>41</v>
      </c>
      <c r="B39" s="7" t="s">
        <v>8</v>
      </c>
      <c r="C39" s="8">
        <v>12</v>
      </c>
      <c r="D39" s="8">
        <v>175</v>
      </c>
      <c r="E39" s="8">
        <v>160</v>
      </c>
      <c r="F39" s="8">
        <v>15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218</v>
      </c>
      <c r="J39" s="14">
        <f t="shared" si="7"/>
        <v>-58</v>
      </c>
      <c r="K39" s="14">
        <f>VLOOKUP(A:A,[1]TDSheet!$A:$K,11,0)</f>
        <v>160</v>
      </c>
      <c r="L39" s="14">
        <f>VLOOKUP(A:A,[1]TDSheet!$A:$L,12,0)</f>
        <v>40</v>
      </c>
      <c r="M39" s="14">
        <f>VLOOKUP(A:A,[1]TDSheet!$A:$S,19,0)</f>
        <v>80</v>
      </c>
      <c r="N39" s="14"/>
      <c r="O39" s="14"/>
      <c r="P39" s="14"/>
      <c r="Q39" s="14"/>
      <c r="R39" s="14">
        <f t="shared" si="8"/>
        <v>32</v>
      </c>
      <c r="S39" s="16"/>
      <c r="T39" s="17">
        <f t="shared" si="9"/>
        <v>9.21875</v>
      </c>
      <c r="U39" s="14">
        <f t="shared" si="10"/>
        <v>0.46875</v>
      </c>
      <c r="V39" s="14"/>
      <c r="W39" s="14"/>
      <c r="X39" s="14">
        <f>VLOOKUP(A:A,[1]TDSheet!$A:$X,24,0)</f>
        <v>24.6</v>
      </c>
      <c r="Y39" s="14">
        <f>VLOOKUP(A:A,[1]TDSheet!$A:$Y,25,0)</f>
        <v>52.8</v>
      </c>
      <c r="Z39" s="14">
        <f>VLOOKUP(A:A,[3]TDSheet!$A:$D,4,0)</f>
        <v>24</v>
      </c>
      <c r="AA39" s="14" t="str">
        <f>VLOOKUP(A:A,[1]TDSheet!$A:$AA,27,0)</f>
        <v>магаз</v>
      </c>
      <c r="AB39" s="14" t="e">
        <f>VLOOKUP(A:A,[1]TDSheet!$A:$AB,28,0)</f>
        <v>#N/A</v>
      </c>
      <c r="AC39" s="21">
        <f t="shared" si="11"/>
        <v>0</v>
      </c>
      <c r="AD39" s="14"/>
      <c r="AE39" s="14"/>
    </row>
    <row r="40" spans="1:31" s="1" customFormat="1" ht="11.1" customHeight="1" outlineLevel="1" x14ac:dyDescent="0.2">
      <c r="A40" s="7" t="s">
        <v>42</v>
      </c>
      <c r="B40" s="7" t="s">
        <v>8</v>
      </c>
      <c r="C40" s="8">
        <v>242</v>
      </c>
      <c r="D40" s="8">
        <v>694</v>
      </c>
      <c r="E40" s="18">
        <v>901</v>
      </c>
      <c r="F40" s="18">
        <v>75</v>
      </c>
      <c r="G40" s="1">
        <f>VLOOKUP(A:A,[1]TDSheet!$A:$G,7,0)</f>
        <v>0.6</v>
      </c>
      <c r="H40" s="1">
        <f>VLOOKUP(A:A,[1]TDSheet!$A:$H,8,0)</f>
        <v>45</v>
      </c>
      <c r="I40" s="14">
        <f>VLOOKUP(A:A,[2]TDSheet!$A:$F,6,0)</f>
        <v>240</v>
      </c>
      <c r="J40" s="14">
        <f t="shared" si="7"/>
        <v>661</v>
      </c>
      <c r="K40" s="14">
        <f>VLOOKUP(A:A,[1]TDSheet!$A:$K,11,0)</f>
        <v>1000</v>
      </c>
      <c r="L40" s="14">
        <f>VLOOKUP(A:A,[1]TDSheet!$A:$L,12,0)</f>
        <v>200</v>
      </c>
      <c r="M40" s="14">
        <f>VLOOKUP(A:A,[1]TDSheet!$A:$S,19,0)</f>
        <v>200</v>
      </c>
      <c r="N40" s="14"/>
      <c r="O40" s="14"/>
      <c r="P40" s="14"/>
      <c r="Q40" s="14"/>
      <c r="R40" s="14">
        <f t="shared" si="8"/>
        <v>180.2</v>
      </c>
      <c r="S40" s="16"/>
      <c r="T40" s="17">
        <f t="shared" si="9"/>
        <v>8.1853496115427316</v>
      </c>
      <c r="U40" s="14">
        <f t="shared" si="10"/>
        <v>0.41620421753607106</v>
      </c>
      <c r="V40" s="14"/>
      <c r="W40" s="14"/>
      <c r="X40" s="14">
        <f>VLOOKUP(A:A,[1]TDSheet!$A:$X,24,0)</f>
        <v>104.8</v>
      </c>
      <c r="Y40" s="14">
        <f>VLOOKUP(A:A,[1]TDSheet!$A:$Y,25,0)</f>
        <v>218.4</v>
      </c>
      <c r="Z40" s="14">
        <f>VLOOKUP(A:A,[3]TDSheet!$A:$D,4,0)</f>
        <v>34</v>
      </c>
      <c r="AA40" s="14" t="str">
        <f>VLOOKUP(A:A,[1]TDSheet!$A:$AA,27,0)</f>
        <v>костик</v>
      </c>
      <c r="AB40" s="14" t="e">
        <f>VLOOKUP(A:A,[1]TDSheet!$A:$AB,28,0)</f>
        <v>#N/A</v>
      </c>
      <c r="AC40" s="21">
        <f t="shared" si="11"/>
        <v>0</v>
      </c>
      <c r="AD40" s="14"/>
      <c r="AE40" s="14"/>
    </row>
    <row r="41" spans="1:31" s="1" customFormat="1" ht="11.1" customHeight="1" outlineLevel="1" x14ac:dyDescent="0.2">
      <c r="A41" s="7" t="s">
        <v>43</v>
      </c>
      <c r="B41" s="7" t="s">
        <v>8</v>
      </c>
      <c r="C41" s="8">
        <v>108</v>
      </c>
      <c r="D41" s="8">
        <v>56</v>
      </c>
      <c r="E41" s="8">
        <v>137</v>
      </c>
      <c r="F41" s="8">
        <v>19</v>
      </c>
      <c r="G41" s="1">
        <f>VLOOKUP(A:A,[1]TDSheet!$A:$G,7,0)</f>
        <v>0.38</v>
      </c>
      <c r="H41" s="1">
        <f>VLOOKUP(A:A,[1]TDSheet!$A:$H,8,0)</f>
        <v>45</v>
      </c>
      <c r="I41" s="14">
        <f>VLOOKUP(A:A,[2]TDSheet!$A:$F,6,0)</f>
        <v>140</v>
      </c>
      <c r="J41" s="14">
        <f t="shared" si="7"/>
        <v>-3</v>
      </c>
      <c r="K41" s="14">
        <f>VLOOKUP(A:A,[1]TDSheet!$A:$K,11,0)</f>
        <v>80</v>
      </c>
      <c r="L41" s="14">
        <f>VLOOKUP(A:A,[1]TDSheet!$A:$L,12,0)</f>
        <v>40</v>
      </c>
      <c r="M41" s="14">
        <f>VLOOKUP(A:A,[1]TDSheet!$A:$S,19,0)</f>
        <v>0</v>
      </c>
      <c r="N41" s="14"/>
      <c r="O41" s="14"/>
      <c r="P41" s="14"/>
      <c r="Q41" s="14"/>
      <c r="R41" s="14">
        <f t="shared" si="8"/>
        <v>27.4</v>
      </c>
      <c r="S41" s="16">
        <v>40</v>
      </c>
      <c r="T41" s="17">
        <f t="shared" si="9"/>
        <v>6.5328467153284677</v>
      </c>
      <c r="U41" s="14">
        <f t="shared" si="10"/>
        <v>0.69343065693430661</v>
      </c>
      <c r="V41" s="14"/>
      <c r="W41" s="14"/>
      <c r="X41" s="14">
        <f>VLOOKUP(A:A,[1]TDSheet!$A:$X,24,0)</f>
        <v>24.2</v>
      </c>
      <c r="Y41" s="14">
        <f>VLOOKUP(A:A,[1]TDSheet!$A:$Y,25,0)</f>
        <v>25.6</v>
      </c>
      <c r="Z41" s="14">
        <f>VLOOKUP(A:A,[3]TDSheet!$A:$D,4,0)</f>
        <v>19</v>
      </c>
      <c r="AA41" s="14">
        <f>VLOOKUP(A:A,[1]TDSheet!$A:$AA,27,0)</f>
        <v>0</v>
      </c>
      <c r="AB41" s="14" t="e">
        <f>VLOOKUP(A:A,[1]TDSheet!$A:$AB,28,0)</f>
        <v>#N/A</v>
      </c>
      <c r="AC41" s="21">
        <f t="shared" si="11"/>
        <v>15.2</v>
      </c>
      <c r="AD41" s="14"/>
      <c r="AE41" s="14"/>
    </row>
    <row r="42" spans="1:31" s="1" customFormat="1" ht="11.1" customHeight="1" outlineLevel="1" x14ac:dyDescent="0.2">
      <c r="A42" s="7" t="s">
        <v>44</v>
      </c>
      <c r="B42" s="7" t="s">
        <v>8</v>
      </c>
      <c r="C42" s="8">
        <v>194</v>
      </c>
      <c r="D42" s="8">
        <v>39</v>
      </c>
      <c r="E42" s="8">
        <v>149</v>
      </c>
      <c r="F42" s="8">
        <v>23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153</v>
      </c>
      <c r="J42" s="14">
        <f t="shared" si="7"/>
        <v>-4</v>
      </c>
      <c r="K42" s="14">
        <f>VLOOKUP(A:A,[1]TDSheet!$A:$K,11,0)</f>
        <v>120</v>
      </c>
      <c r="L42" s="14">
        <f>VLOOKUP(A:A,[1]TDSheet!$A:$L,12,0)</f>
        <v>40</v>
      </c>
      <c r="M42" s="14">
        <f>VLOOKUP(A:A,[1]TDSheet!$A:$S,19,0)</f>
        <v>80</v>
      </c>
      <c r="N42" s="14"/>
      <c r="O42" s="14"/>
      <c r="P42" s="14"/>
      <c r="Q42" s="14"/>
      <c r="R42" s="14">
        <f t="shared" si="8"/>
        <v>29.8</v>
      </c>
      <c r="S42" s="16"/>
      <c r="T42" s="17">
        <f t="shared" si="9"/>
        <v>8.8255033557046971</v>
      </c>
      <c r="U42" s="14">
        <f t="shared" si="10"/>
        <v>0.77181208053691275</v>
      </c>
      <c r="V42" s="14"/>
      <c r="W42" s="14"/>
      <c r="X42" s="14">
        <f>VLOOKUP(A:A,[1]TDSheet!$A:$X,24,0)</f>
        <v>31.8</v>
      </c>
      <c r="Y42" s="14">
        <f>VLOOKUP(A:A,[1]TDSheet!$A:$Y,25,0)</f>
        <v>31.4</v>
      </c>
      <c r="Z42" s="14">
        <f>VLOOKUP(A:A,[3]TDSheet!$A:$D,4,0)</f>
        <v>8</v>
      </c>
      <c r="AA42" s="14" t="str">
        <f>VLOOKUP(A:A,[1]TDSheet!$A:$AA,27,0)</f>
        <v>костик</v>
      </c>
      <c r="AB42" s="14" t="e">
        <f>VLOOKUP(A:A,[1]TDSheet!$A:$AB,28,0)</f>
        <v>#N/A</v>
      </c>
      <c r="AC42" s="21">
        <f t="shared" si="11"/>
        <v>0</v>
      </c>
      <c r="AD42" s="14"/>
      <c r="AE42" s="14"/>
    </row>
    <row r="43" spans="1:31" s="1" customFormat="1" ht="11.1" customHeight="1" outlineLevel="1" x14ac:dyDescent="0.2">
      <c r="A43" s="7" t="s">
        <v>92</v>
      </c>
      <c r="B43" s="7" t="s">
        <v>9</v>
      </c>
      <c r="C43" s="8">
        <v>60.970999999999997</v>
      </c>
      <c r="D43" s="8">
        <v>1.2769999999999999</v>
      </c>
      <c r="E43" s="8">
        <v>14.53</v>
      </c>
      <c r="F43" s="8">
        <v>45.914999999999999</v>
      </c>
      <c r="G43" s="1">
        <f>VLOOKUP(A:A,[1]TDSheet!$A:$G,7,0)</f>
        <v>1</v>
      </c>
      <c r="H43" s="1">
        <f>VLOOKUP(A:A,[1]TDSheet!$A:$H,8,0)</f>
        <v>30</v>
      </c>
      <c r="I43" s="14">
        <f>VLOOKUP(A:A,[2]TDSheet!$A:$F,6,0)</f>
        <v>15.6</v>
      </c>
      <c r="J43" s="14">
        <f t="shared" si="7"/>
        <v>-1.0700000000000003</v>
      </c>
      <c r="K43" s="14">
        <f>VLOOKUP(A:A,[1]TDSheet!$A:$K,11,0)</f>
        <v>0</v>
      </c>
      <c r="L43" s="14">
        <f>VLOOKUP(A:A,[1]TDSheet!$A:$L,12,0)</f>
        <v>0</v>
      </c>
      <c r="M43" s="14">
        <f>VLOOKUP(A:A,[1]TDSheet!$A:$S,19,0)</f>
        <v>0</v>
      </c>
      <c r="N43" s="14"/>
      <c r="O43" s="14"/>
      <c r="P43" s="14"/>
      <c r="Q43" s="14"/>
      <c r="R43" s="14">
        <f t="shared" si="8"/>
        <v>2.9059999999999997</v>
      </c>
      <c r="S43" s="16"/>
      <c r="T43" s="17">
        <f t="shared" si="9"/>
        <v>15.800068823124571</v>
      </c>
      <c r="U43" s="14">
        <f t="shared" si="10"/>
        <v>15.800068823124571</v>
      </c>
      <c r="V43" s="14"/>
      <c r="W43" s="14"/>
      <c r="X43" s="14">
        <f>VLOOKUP(A:A,[1]TDSheet!$A:$X,24,0)</f>
        <v>0</v>
      </c>
      <c r="Y43" s="14">
        <f>VLOOKUP(A:A,[1]TDSheet!$A:$Y,25,0)</f>
        <v>0.21779999999999999</v>
      </c>
      <c r="Z43" s="14">
        <f>VLOOKUP(A:A,[3]TDSheet!$A:$D,4,0)</f>
        <v>2.3769999999999998</v>
      </c>
      <c r="AA43" s="20" t="s">
        <v>123</v>
      </c>
      <c r="AB43" s="14" t="e">
        <f>VLOOKUP(A:A,[1]TDSheet!$A:$AB,28,0)</f>
        <v>#N/A</v>
      </c>
      <c r="AC43" s="21">
        <f t="shared" si="11"/>
        <v>0</v>
      </c>
      <c r="AD43" s="14"/>
      <c r="AE43" s="14"/>
    </row>
    <row r="44" spans="1:31" s="1" customFormat="1" ht="11.1" customHeight="1" outlineLevel="1" x14ac:dyDescent="0.2">
      <c r="A44" s="7" t="s">
        <v>45</v>
      </c>
      <c r="B44" s="7" t="s">
        <v>8</v>
      </c>
      <c r="C44" s="8">
        <v>288</v>
      </c>
      <c r="D44" s="8">
        <v>355</v>
      </c>
      <c r="E44" s="8">
        <v>332</v>
      </c>
      <c r="F44" s="8">
        <v>166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358</v>
      </c>
      <c r="J44" s="14">
        <f t="shared" si="7"/>
        <v>-26</v>
      </c>
      <c r="K44" s="14">
        <f>VLOOKUP(A:A,[1]TDSheet!$A:$K,11,0)</f>
        <v>480</v>
      </c>
      <c r="L44" s="14">
        <f>VLOOKUP(A:A,[1]TDSheet!$A:$L,12,0)</f>
        <v>80</v>
      </c>
      <c r="M44" s="14">
        <f>VLOOKUP(A:A,[1]TDSheet!$A:$S,19,0)</f>
        <v>0</v>
      </c>
      <c r="N44" s="14"/>
      <c r="O44" s="14"/>
      <c r="P44" s="14"/>
      <c r="Q44" s="14"/>
      <c r="R44" s="14">
        <f t="shared" si="8"/>
        <v>66.400000000000006</v>
      </c>
      <c r="S44" s="16"/>
      <c r="T44" s="17">
        <f t="shared" si="9"/>
        <v>10.933734939759034</v>
      </c>
      <c r="U44" s="14">
        <f t="shared" si="10"/>
        <v>2.5</v>
      </c>
      <c r="V44" s="14"/>
      <c r="W44" s="14"/>
      <c r="X44" s="14">
        <f>VLOOKUP(A:A,[1]TDSheet!$A:$X,24,0)</f>
        <v>79.400000000000006</v>
      </c>
      <c r="Y44" s="14">
        <f>VLOOKUP(A:A,[1]TDSheet!$A:$Y,25,0)</f>
        <v>100.6</v>
      </c>
      <c r="Z44" s="14">
        <f>VLOOKUP(A:A,[3]TDSheet!$A:$D,4,0)</f>
        <v>60</v>
      </c>
      <c r="AA44" s="14" t="str">
        <f>VLOOKUP(A:A,[1]TDSheet!$A:$AA,27,0)</f>
        <v>костик</v>
      </c>
      <c r="AB44" s="14" t="e">
        <f>VLOOKUP(A:A,[1]TDSheet!$A:$AB,28,0)</f>
        <v>#N/A</v>
      </c>
      <c r="AC44" s="21">
        <f t="shared" si="11"/>
        <v>0</v>
      </c>
      <c r="AD44" s="14"/>
      <c r="AE44" s="14"/>
    </row>
    <row r="45" spans="1:31" s="1" customFormat="1" ht="11.1" customHeight="1" outlineLevel="1" x14ac:dyDescent="0.2">
      <c r="A45" s="7" t="s">
        <v>46</v>
      </c>
      <c r="B45" s="7" t="s">
        <v>8</v>
      </c>
      <c r="C45" s="8">
        <v>81</v>
      </c>
      <c r="D45" s="8">
        <v>57</v>
      </c>
      <c r="E45" s="8">
        <v>108</v>
      </c>
      <c r="F45" s="8">
        <v>30</v>
      </c>
      <c r="G45" s="1">
        <f>VLOOKUP(A:A,[1]TDSheet!$A:$G,7,0)</f>
        <v>0</v>
      </c>
      <c r="H45" s="1">
        <f>VLOOKUP(A:A,[1]TDSheet!$A:$H,8,0)</f>
        <v>30</v>
      </c>
      <c r="I45" s="14">
        <f>VLOOKUP(A:A,[2]TDSheet!$A:$F,6,0)</f>
        <v>108</v>
      </c>
      <c r="J45" s="14">
        <f t="shared" si="7"/>
        <v>0</v>
      </c>
      <c r="K45" s="14">
        <f>VLOOKUP(A:A,[1]TDSheet!$A:$K,11,0)</f>
        <v>0</v>
      </c>
      <c r="L45" s="14">
        <f>VLOOKUP(A:A,[1]TDSheet!$A:$L,12,0)</f>
        <v>0</v>
      </c>
      <c r="M45" s="14">
        <f>VLOOKUP(A:A,[1]TDSheet!$A:$S,19,0)</f>
        <v>0</v>
      </c>
      <c r="N45" s="14"/>
      <c r="O45" s="14"/>
      <c r="P45" s="14"/>
      <c r="Q45" s="14"/>
      <c r="R45" s="14">
        <f t="shared" si="8"/>
        <v>21.6</v>
      </c>
      <c r="S45" s="16"/>
      <c r="T45" s="17">
        <f t="shared" si="9"/>
        <v>1.3888888888888888</v>
      </c>
      <c r="U45" s="14">
        <f t="shared" si="10"/>
        <v>1.3888888888888888</v>
      </c>
      <c r="V45" s="14"/>
      <c r="W45" s="14"/>
      <c r="X45" s="14">
        <f>VLOOKUP(A:A,[1]TDSheet!$A:$X,24,0)</f>
        <v>15.4</v>
      </c>
      <c r="Y45" s="14">
        <f>VLOOKUP(A:A,[1]TDSheet!$A:$Y,25,0)</f>
        <v>15</v>
      </c>
      <c r="Z45" s="14">
        <f>VLOOKUP(A:A,[3]TDSheet!$A:$D,4,0)</f>
        <v>15</v>
      </c>
      <c r="AA45" s="14" t="str">
        <f>VLOOKUP(A:A,[1]TDSheet!$A:$AA,27,0)</f>
        <v>вывод</v>
      </c>
      <c r="AB45" s="14" t="e">
        <f>VLOOKUP(A:A,[1]TDSheet!$A:$AB,28,0)</f>
        <v>#N/A</v>
      </c>
      <c r="AC45" s="21">
        <f t="shared" si="11"/>
        <v>0</v>
      </c>
      <c r="AD45" s="14"/>
      <c r="AE45" s="14"/>
    </row>
    <row r="46" spans="1:31" s="1" customFormat="1" ht="11.1" customHeight="1" outlineLevel="1" x14ac:dyDescent="0.2">
      <c r="A46" s="7" t="s">
        <v>47</v>
      </c>
      <c r="B46" s="7" t="s">
        <v>8</v>
      </c>
      <c r="C46" s="8">
        <v>340</v>
      </c>
      <c r="D46" s="8">
        <v>234</v>
      </c>
      <c r="E46" s="8">
        <v>442</v>
      </c>
      <c r="F46" s="8">
        <v>112</v>
      </c>
      <c r="G46" s="1">
        <f>VLOOKUP(A:A,[1]TDSheet!$A:$G,7,0)</f>
        <v>0.3</v>
      </c>
      <c r="H46" s="1">
        <f>VLOOKUP(A:A,[1]TDSheet!$A:$H,8,0)</f>
        <v>45</v>
      </c>
      <c r="I46" s="14">
        <f>VLOOKUP(A:A,[2]TDSheet!$A:$F,6,0)</f>
        <v>461</v>
      </c>
      <c r="J46" s="14">
        <f t="shared" si="7"/>
        <v>-19</v>
      </c>
      <c r="K46" s="14">
        <f>VLOOKUP(A:A,[1]TDSheet!$A:$K,11,0)</f>
        <v>240</v>
      </c>
      <c r="L46" s="14">
        <f>VLOOKUP(A:A,[1]TDSheet!$A:$L,12,0)</f>
        <v>240</v>
      </c>
      <c r="M46" s="14">
        <f>VLOOKUP(A:A,[1]TDSheet!$A:$S,19,0)</f>
        <v>0</v>
      </c>
      <c r="N46" s="14"/>
      <c r="O46" s="14"/>
      <c r="P46" s="14"/>
      <c r="Q46" s="14"/>
      <c r="R46" s="14">
        <f t="shared" si="8"/>
        <v>88.4</v>
      </c>
      <c r="S46" s="16"/>
      <c r="T46" s="17">
        <f t="shared" si="9"/>
        <v>6.6968325791855197</v>
      </c>
      <c r="U46" s="14">
        <f t="shared" si="10"/>
        <v>1.2669683257918551</v>
      </c>
      <c r="V46" s="14"/>
      <c r="W46" s="14"/>
      <c r="X46" s="14">
        <f>VLOOKUP(A:A,[1]TDSheet!$A:$X,24,0)</f>
        <v>73.400000000000006</v>
      </c>
      <c r="Y46" s="14">
        <f>VLOOKUP(A:A,[1]TDSheet!$A:$Y,25,0)</f>
        <v>89.6</v>
      </c>
      <c r="Z46" s="14">
        <f>VLOOKUP(A:A,[3]TDSheet!$A:$D,4,0)</f>
        <v>22</v>
      </c>
      <c r="AA46" s="14" t="str">
        <f>VLOOKUP(A:A,[1]TDSheet!$A:$AA,27,0)</f>
        <v>яб ак ян</v>
      </c>
      <c r="AB46" s="14" t="e">
        <f>VLOOKUP(A:A,[1]TDSheet!$A:$AB,28,0)</f>
        <v>#N/A</v>
      </c>
      <c r="AC46" s="21">
        <f t="shared" si="11"/>
        <v>0</v>
      </c>
      <c r="AD46" s="14"/>
      <c r="AE46" s="14"/>
    </row>
    <row r="47" spans="1:31" s="1" customFormat="1" ht="11.1" customHeight="1" outlineLevel="1" x14ac:dyDescent="0.2">
      <c r="A47" s="7" t="s">
        <v>48</v>
      </c>
      <c r="B47" s="7" t="s">
        <v>8</v>
      </c>
      <c r="C47" s="8">
        <v>2244</v>
      </c>
      <c r="D47" s="8">
        <v>1034</v>
      </c>
      <c r="E47" s="8">
        <v>2148</v>
      </c>
      <c r="F47" s="8">
        <v>1010</v>
      </c>
      <c r="G47" s="1">
        <f>VLOOKUP(A:A,[1]TDSheet!$A:$G,7,0)</f>
        <v>0.27</v>
      </c>
      <c r="H47" s="1">
        <f>VLOOKUP(A:A,[1]TDSheet!$A:$H,8,0)</f>
        <v>45</v>
      </c>
      <c r="I47" s="14">
        <f>VLOOKUP(A:A,[2]TDSheet!$A:$F,6,0)</f>
        <v>2262</v>
      </c>
      <c r="J47" s="14">
        <f t="shared" si="7"/>
        <v>-114</v>
      </c>
      <c r="K47" s="14">
        <f>VLOOKUP(A:A,[1]TDSheet!$A:$K,11,0)</f>
        <v>900</v>
      </c>
      <c r="L47" s="14">
        <f>VLOOKUP(A:A,[1]TDSheet!$A:$L,12,0)</f>
        <v>600</v>
      </c>
      <c r="M47" s="14">
        <f>VLOOKUP(A:A,[1]TDSheet!$A:$S,19,0)</f>
        <v>300</v>
      </c>
      <c r="N47" s="14"/>
      <c r="O47" s="14"/>
      <c r="P47" s="14"/>
      <c r="Q47" s="14"/>
      <c r="R47" s="14">
        <f t="shared" si="8"/>
        <v>429.6</v>
      </c>
      <c r="S47" s="16"/>
      <c r="T47" s="17">
        <f t="shared" si="9"/>
        <v>6.5409683426443204</v>
      </c>
      <c r="U47" s="14">
        <f t="shared" si="10"/>
        <v>2.3510242085661077</v>
      </c>
      <c r="V47" s="14"/>
      <c r="W47" s="14"/>
      <c r="X47" s="14">
        <f>VLOOKUP(A:A,[1]TDSheet!$A:$X,24,0)</f>
        <v>449.4</v>
      </c>
      <c r="Y47" s="14">
        <f>VLOOKUP(A:A,[1]TDSheet!$A:$Y,25,0)</f>
        <v>436</v>
      </c>
      <c r="Z47" s="14">
        <f>VLOOKUP(A:A,[3]TDSheet!$A:$D,4,0)</f>
        <v>221</v>
      </c>
      <c r="AA47" s="14">
        <f>VLOOKUP(A:A,[1]TDSheet!$A:$AA,27,0)</f>
        <v>0</v>
      </c>
      <c r="AB47" s="14" t="e">
        <f>VLOOKUP(A:A,[1]TDSheet!$A:$AB,28,0)</f>
        <v>#N/A</v>
      </c>
      <c r="AC47" s="21">
        <f t="shared" si="11"/>
        <v>0</v>
      </c>
      <c r="AD47" s="14"/>
      <c r="AE47" s="14"/>
    </row>
    <row r="48" spans="1:31" s="1" customFormat="1" ht="11.1" customHeight="1" outlineLevel="1" x14ac:dyDescent="0.2">
      <c r="A48" s="7" t="s">
        <v>93</v>
      </c>
      <c r="B48" s="7" t="s">
        <v>9</v>
      </c>
      <c r="C48" s="8">
        <v>89.001000000000005</v>
      </c>
      <c r="D48" s="8">
        <v>0.69099999999999995</v>
      </c>
      <c r="E48" s="8">
        <v>51.838999999999999</v>
      </c>
      <c r="F48" s="8">
        <v>37.853000000000002</v>
      </c>
      <c r="G48" s="1">
        <f>VLOOKUP(A:A,[1]TDSheet!$A:$G,7,0)</f>
        <v>1</v>
      </c>
      <c r="H48" s="1">
        <f>VLOOKUP(A:A,[1]TDSheet!$A:$H,8,0)</f>
        <v>45</v>
      </c>
      <c r="I48" s="14">
        <f>VLOOKUP(A:A,[2]TDSheet!$A:$F,6,0)</f>
        <v>46</v>
      </c>
      <c r="J48" s="14">
        <f t="shared" si="7"/>
        <v>5.8389999999999986</v>
      </c>
      <c r="K48" s="14">
        <f>VLOOKUP(A:A,[1]TDSheet!$A:$K,11,0)</f>
        <v>0</v>
      </c>
      <c r="L48" s="14">
        <f>VLOOKUP(A:A,[1]TDSheet!$A:$L,12,0)</f>
        <v>0</v>
      </c>
      <c r="M48" s="14">
        <f>VLOOKUP(A:A,[1]TDSheet!$A:$S,19,0)</f>
        <v>0</v>
      </c>
      <c r="N48" s="14"/>
      <c r="O48" s="14"/>
      <c r="P48" s="14"/>
      <c r="Q48" s="14"/>
      <c r="R48" s="14">
        <f t="shared" si="8"/>
        <v>10.367799999999999</v>
      </c>
      <c r="S48" s="16">
        <v>20</v>
      </c>
      <c r="T48" s="17">
        <f t="shared" si="9"/>
        <v>5.580065201875037</v>
      </c>
      <c r="U48" s="14">
        <f t="shared" si="10"/>
        <v>3.6510156445919102</v>
      </c>
      <c r="V48" s="14"/>
      <c r="W48" s="14"/>
      <c r="X48" s="14">
        <f>VLOOKUP(A:A,[1]TDSheet!$A:$X,24,0)</f>
        <v>0</v>
      </c>
      <c r="Y48" s="14">
        <f>VLOOKUP(A:A,[1]TDSheet!$A:$Y,25,0)</f>
        <v>3.6380000000000003</v>
      </c>
      <c r="Z48" s="14">
        <f>VLOOKUP(A:A,[3]TDSheet!$A:$D,4,0)</f>
        <v>18.192</v>
      </c>
      <c r="AA48" s="14" t="e">
        <f>VLOOKUP(A:A,[1]TDSheet!$A:$AA,27,0)</f>
        <v>#N/A</v>
      </c>
      <c r="AB48" s="14" t="e">
        <f>VLOOKUP(A:A,[1]TDSheet!$A:$AB,28,0)</f>
        <v>#N/A</v>
      </c>
      <c r="AC48" s="21">
        <f t="shared" si="11"/>
        <v>20</v>
      </c>
      <c r="AD48" s="14"/>
      <c r="AE48" s="14"/>
    </row>
    <row r="49" spans="1:31" s="1" customFormat="1" ht="11.1" customHeight="1" outlineLevel="1" x14ac:dyDescent="0.2">
      <c r="A49" s="7" t="s">
        <v>49</v>
      </c>
      <c r="B49" s="7" t="s">
        <v>8</v>
      </c>
      <c r="C49" s="8">
        <v>84</v>
      </c>
      <c r="D49" s="8">
        <v>93</v>
      </c>
      <c r="E49" s="8">
        <v>121</v>
      </c>
      <c r="F49" s="8">
        <v>20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159</v>
      </c>
      <c r="J49" s="14">
        <f t="shared" si="7"/>
        <v>-38</v>
      </c>
      <c r="K49" s="14">
        <f>VLOOKUP(A:A,[1]TDSheet!$A:$K,11,0)</f>
        <v>80</v>
      </c>
      <c r="L49" s="14">
        <f>VLOOKUP(A:A,[1]TDSheet!$A:$L,12,0)</f>
        <v>40</v>
      </c>
      <c r="M49" s="14">
        <f>VLOOKUP(A:A,[1]TDSheet!$A:$S,19,0)</f>
        <v>80</v>
      </c>
      <c r="N49" s="14"/>
      <c r="O49" s="14"/>
      <c r="P49" s="14"/>
      <c r="Q49" s="14"/>
      <c r="R49" s="14">
        <f t="shared" si="8"/>
        <v>24.2</v>
      </c>
      <c r="S49" s="16"/>
      <c r="T49" s="17">
        <f t="shared" si="9"/>
        <v>9.0909090909090917</v>
      </c>
      <c r="U49" s="14">
        <f t="shared" si="10"/>
        <v>0.82644628099173556</v>
      </c>
      <c r="V49" s="14"/>
      <c r="W49" s="14"/>
      <c r="X49" s="14">
        <f>VLOOKUP(A:A,[1]TDSheet!$A:$X,24,0)</f>
        <v>3.4</v>
      </c>
      <c r="Y49" s="14">
        <f>VLOOKUP(A:A,[1]TDSheet!$A:$Y,25,0)</f>
        <v>19.2</v>
      </c>
      <c r="Z49" s="14">
        <f>VLOOKUP(A:A,[3]TDSheet!$A:$D,4,0)</f>
        <v>2</v>
      </c>
      <c r="AA49" s="14" t="e">
        <f>VLOOKUP(A:A,[1]TDSheet!$A:$AA,27,0)</f>
        <v>#N/A</v>
      </c>
      <c r="AB49" s="14" t="e">
        <f>VLOOKUP(A:A,[1]TDSheet!$A:$AB,28,0)</f>
        <v>#N/A</v>
      </c>
      <c r="AC49" s="21">
        <f t="shared" si="11"/>
        <v>0</v>
      </c>
      <c r="AD49" s="14"/>
      <c r="AE49" s="14"/>
    </row>
    <row r="50" spans="1:31" s="1" customFormat="1" ht="11.1" customHeight="1" outlineLevel="1" x14ac:dyDescent="0.2">
      <c r="A50" s="7" t="s">
        <v>50</v>
      </c>
      <c r="B50" s="7" t="s">
        <v>9</v>
      </c>
      <c r="C50" s="8">
        <v>250.643</v>
      </c>
      <c r="D50" s="8">
        <v>456.78699999999998</v>
      </c>
      <c r="E50" s="8">
        <v>260.52499999999998</v>
      </c>
      <c r="F50" s="8">
        <v>340.52499999999998</v>
      </c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245.9</v>
      </c>
      <c r="J50" s="14">
        <f t="shared" si="7"/>
        <v>14.624999999999972</v>
      </c>
      <c r="K50" s="14">
        <f>VLOOKUP(A:A,[1]TDSheet!$A:$K,11,0)</f>
        <v>50</v>
      </c>
      <c r="L50" s="14">
        <f>VLOOKUP(A:A,[1]TDSheet!$A:$L,12,0)</f>
        <v>80</v>
      </c>
      <c r="M50" s="14">
        <f>VLOOKUP(A:A,[1]TDSheet!$A:$S,19,0)</f>
        <v>0</v>
      </c>
      <c r="N50" s="14"/>
      <c r="O50" s="14"/>
      <c r="P50" s="14"/>
      <c r="Q50" s="14"/>
      <c r="R50" s="14">
        <f t="shared" si="8"/>
        <v>52.104999999999997</v>
      </c>
      <c r="S50" s="16"/>
      <c r="T50" s="17">
        <f t="shared" si="9"/>
        <v>9.0303233854716431</v>
      </c>
      <c r="U50" s="14">
        <f t="shared" si="10"/>
        <v>6.5353612897034834</v>
      </c>
      <c r="V50" s="14"/>
      <c r="W50" s="14"/>
      <c r="X50" s="14">
        <f>VLOOKUP(A:A,[1]TDSheet!$A:$X,24,0)</f>
        <v>65.075400000000002</v>
      </c>
      <c r="Y50" s="14">
        <f>VLOOKUP(A:A,[1]TDSheet!$A:$Y,25,0)</f>
        <v>64.322599999999994</v>
      </c>
      <c r="Z50" s="14">
        <f>VLOOKUP(A:A,[3]TDSheet!$A:$D,4,0)</f>
        <v>23.751000000000001</v>
      </c>
      <c r="AA50" s="14" t="e">
        <f>VLOOKUP(A:A,[1]TDSheet!$A:$AA,27,0)</f>
        <v>#N/A</v>
      </c>
      <c r="AB50" s="14" t="e">
        <f>VLOOKUP(A:A,[1]TDSheet!$A:$AB,28,0)</f>
        <v>#N/A</v>
      </c>
      <c r="AC50" s="21">
        <f t="shared" si="11"/>
        <v>0</v>
      </c>
      <c r="AD50" s="14"/>
      <c r="AE50" s="14"/>
    </row>
    <row r="51" spans="1:31" s="1" customFormat="1" ht="11.1" customHeight="1" outlineLevel="1" x14ac:dyDescent="0.2">
      <c r="A51" s="7" t="s">
        <v>51</v>
      </c>
      <c r="B51" s="7" t="s">
        <v>8</v>
      </c>
      <c r="C51" s="8">
        <v>594</v>
      </c>
      <c r="D51" s="8">
        <v>382</v>
      </c>
      <c r="E51" s="8">
        <v>573</v>
      </c>
      <c r="F51" s="8">
        <v>202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582</v>
      </c>
      <c r="J51" s="14">
        <f t="shared" si="7"/>
        <v>-9</v>
      </c>
      <c r="K51" s="14">
        <f>VLOOKUP(A:A,[1]TDSheet!$A:$K,11,0)</f>
        <v>400</v>
      </c>
      <c r="L51" s="14">
        <f>VLOOKUP(A:A,[1]TDSheet!$A:$L,12,0)</f>
        <v>200</v>
      </c>
      <c r="M51" s="14">
        <f>VLOOKUP(A:A,[1]TDSheet!$A:$S,19,0)</f>
        <v>0</v>
      </c>
      <c r="N51" s="14"/>
      <c r="O51" s="14"/>
      <c r="P51" s="14"/>
      <c r="Q51" s="14"/>
      <c r="R51" s="14">
        <f t="shared" si="8"/>
        <v>114.6</v>
      </c>
      <c r="S51" s="16"/>
      <c r="T51" s="17">
        <f t="shared" si="9"/>
        <v>6.99825479930192</v>
      </c>
      <c r="U51" s="14">
        <f t="shared" si="10"/>
        <v>1.7626527050610821</v>
      </c>
      <c r="V51" s="14"/>
      <c r="W51" s="14"/>
      <c r="X51" s="14">
        <f>VLOOKUP(A:A,[1]TDSheet!$A:$X,24,0)</f>
        <v>110.2</v>
      </c>
      <c r="Y51" s="14">
        <f>VLOOKUP(A:A,[1]TDSheet!$A:$Y,25,0)</f>
        <v>125</v>
      </c>
      <c r="Z51" s="14">
        <f>VLOOKUP(A:A,[3]TDSheet!$A:$D,4,0)</f>
        <v>102</v>
      </c>
      <c r="AA51" s="14">
        <f>VLOOKUP(A:A,[1]TDSheet!$A:$AA,27,0)</f>
        <v>0</v>
      </c>
      <c r="AB51" s="14" t="e">
        <f>VLOOKUP(A:A,[1]TDSheet!$A:$AB,28,0)</f>
        <v>#N/A</v>
      </c>
      <c r="AC51" s="21">
        <f t="shared" si="11"/>
        <v>0</v>
      </c>
      <c r="AD51" s="14"/>
      <c r="AE51" s="14"/>
    </row>
    <row r="52" spans="1:31" s="1" customFormat="1" ht="11.1" customHeight="1" outlineLevel="1" x14ac:dyDescent="0.2">
      <c r="A52" s="7" t="s">
        <v>52</v>
      </c>
      <c r="B52" s="7" t="s">
        <v>8</v>
      </c>
      <c r="C52" s="8">
        <v>4873</v>
      </c>
      <c r="D52" s="8">
        <v>6327</v>
      </c>
      <c r="E52" s="8">
        <v>5782</v>
      </c>
      <c r="F52" s="8">
        <v>3833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5939</v>
      </c>
      <c r="J52" s="14">
        <f t="shared" si="7"/>
        <v>-157</v>
      </c>
      <c r="K52" s="14">
        <f>VLOOKUP(A:A,[1]TDSheet!$A:$K,11,0)</f>
        <v>3000</v>
      </c>
      <c r="L52" s="14">
        <f>VLOOKUP(A:A,[1]TDSheet!$A:$L,12,0)</f>
        <v>0</v>
      </c>
      <c r="M52" s="14">
        <f>VLOOKUP(A:A,[1]TDSheet!$A:$S,19,0)</f>
        <v>400</v>
      </c>
      <c r="N52" s="14"/>
      <c r="O52" s="14"/>
      <c r="P52" s="14"/>
      <c r="Q52" s="14"/>
      <c r="R52" s="14">
        <f t="shared" si="8"/>
        <v>1156.4000000000001</v>
      </c>
      <c r="S52" s="16"/>
      <c r="T52" s="17">
        <f t="shared" si="9"/>
        <v>6.2547561397440328</v>
      </c>
      <c r="U52" s="14">
        <f t="shared" si="10"/>
        <v>3.3145970252507779</v>
      </c>
      <c r="V52" s="14"/>
      <c r="W52" s="14"/>
      <c r="X52" s="14">
        <f>VLOOKUP(A:A,[1]TDSheet!$A:$X,24,0)</f>
        <v>1046.8</v>
      </c>
      <c r="Y52" s="14">
        <f>VLOOKUP(A:A,[1]TDSheet!$A:$Y,25,0)</f>
        <v>1257.2</v>
      </c>
      <c r="Z52" s="14">
        <f>VLOOKUP(A:A,[3]TDSheet!$A:$D,4,0)</f>
        <v>629</v>
      </c>
      <c r="AA52" s="14" t="str">
        <f>VLOOKUP(A:A,[1]TDSheet!$A:$AA,27,0)</f>
        <v>м400</v>
      </c>
      <c r="AB52" s="14">
        <f>VLOOKUP(A:A,[1]TDSheet!$A:$AB,28,0)</f>
        <v>0</v>
      </c>
      <c r="AC52" s="21">
        <f t="shared" si="11"/>
        <v>0</v>
      </c>
      <c r="AD52" s="14"/>
      <c r="AE52" s="14"/>
    </row>
    <row r="53" spans="1:31" s="1" customFormat="1" ht="11.1" customHeight="1" outlineLevel="1" x14ac:dyDescent="0.2">
      <c r="A53" s="7" t="s">
        <v>53</v>
      </c>
      <c r="B53" s="7" t="s">
        <v>8</v>
      </c>
      <c r="C53" s="8">
        <v>2220</v>
      </c>
      <c r="D53" s="8">
        <v>1747</v>
      </c>
      <c r="E53" s="8">
        <v>1831</v>
      </c>
      <c r="F53" s="8">
        <v>1145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1985</v>
      </c>
      <c r="J53" s="14">
        <f t="shared" si="7"/>
        <v>-154</v>
      </c>
      <c r="K53" s="14">
        <f>VLOOKUP(A:A,[1]TDSheet!$A:$K,11,0)</f>
        <v>800</v>
      </c>
      <c r="L53" s="14">
        <f>VLOOKUP(A:A,[1]TDSheet!$A:$L,12,0)</f>
        <v>200</v>
      </c>
      <c r="M53" s="14">
        <f>VLOOKUP(A:A,[1]TDSheet!$A:$S,19,0)</f>
        <v>0</v>
      </c>
      <c r="N53" s="14"/>
      <c r="O53" s="14"/>
      <c r="P53" s="14"/>
      <c r="Q53" s="14"/>
      <c r="R53" s="14">
        <f t="shared" si="8"/>
        <v>366.2</v>
      </c>
      <c r="S53" s="16"/>
      <c r="T53" s="17">
        <f t="shared" si="9"/>
        <v>5.8574549426542877</v>
      </c>
      <c r="U53" s="14">
        <f t="shared" si="10"/>
        <v>3.1267067176406336</v>
      </c>
      <c r="V53" s="14"/>
      <c r="W53" s="14"/>
      <c r="X53" s="14">
        <f>VLOOKUP(A:A,[1]TDSheet!$A:$X,24,0)</f>
        <v>385.6</v>
      </c>
      <c r="Y53" s="14">
        <f>VLOOKUP(A:A,[1]TDSheet!$A:$Y,25,0)</f>
        <v>430.4</v>
      </c>
      <c r="Z53" s="14">
        <f>VLOOKUP(A:A,[3]TDSheet!$A:$D,4,0)</f>
        <v>347</v>
      </c>
      <c r="AA53" s="14">
        <f>VLOOKUP(A:A,[1]TDSheet!$A:$AA,27,0)</f>
        <v>0</v>
      </c>
      <c r="AB53" s="14" t="e">
        <f>VLOOKUP(A:A,[1]TDSheet!$A:$AB,28,0)</f>
        <v>#N/A</v>
      </c>
      <c r="AC53" s="21">
        <f t="shared" si="11"/>
        <v>0</v>
      </c>
      <c r="AD53" s="14"/>
      <c r="AE53" s="14"/>
    </row>
    <row r="54" spans="1:31" s="1" customFormat="1" ht="11.1" customHeight="1" outlineLevel="1" x14ac:dyDescent="0.2">
      <c r="A54" s="7" t="s">
        <v>54</v>
      </c>
      <c r="B54" s="7" t="s">
        <v>8</v>
      </c>
      <c r="C54" s="8">
        <v>3469</v>
      </c>
      <c r="D54" s="8">
        <v>5016</v>
      </c>
      <c r="E54" s="8">
        <v>3959</v>
      </c>
      <c r="F54" s="8">
        <v>2907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4060</v>
      </c>
      <c r="J54" s="14">
        <f t="shared" si="7"/>
        <v>-101</v>
      </c>
      <c r="K54" s="14">
        <f>VLOOKUP(A:A,[1]TDSheet!$A:$K,11,0)</f>
        <v>1000</v>
      </c>
      <c r="L54" s="14">
        <f>VLOOKUP(A:A,[1]TDSheet!$A:$L,12,0)</f>
        <v>200</v>
      </c>
      <c r="M54" s="14">
        <f>VLOOKUP(A:A,[1]TDSheet!$A:$S,19,0)</f>
        <v>1000</v>
      </c>
      <c r="N54" s="14"/>
      <c r="O54" s="14"/>
      <c r="P54" s="14"/>
      <c r="Q54" s="14"/>
      <c r="R54" s="14">
        <f t="shared" si="8"/>
        <v>791.8</v>
      </c>
      <c r="S54" s="16"/>
      <c r="T54" s="17">
        <f t="shared" si="9"/>
        <v>6.4498610760293005</v>
      </c>
      <c r="U54" s="14">
        <f t="shared" si="10"/>
        <v>3.6713816620358677</v>
      </c>
      <c r="V54" s="14"/>
      <c r="W54" s="14"/>
      <c r="X54" s="14">
        <f>VLOOKUP(A:A,[1]TDSheet!$A:$X,24,0)</f>
        <v>751</v>
      </c>
      <c r="Y54" s="14">
        <f>VLOOKUP(A:A,[1]TDSheet!$A:$Y,25,0)</f>
        <v>820</v>
      </c>
      <c r="Z54" s="14">
        <f>VLOOKUP(A:A,[3]TDSheet!$A:$D,4,0)</f>
        <v>487</v>
      </c>
      <c r="AA54" s="14" t="str">
        <f>VLOOKUP(A:A,[1]TDSheet!$A:$AA,27,0)</f>
        <v>м400</v>
      </c>
      <c r="AB54" s="14" t="e">
        <f>VLOOKUP(A:A,[1]TDSheet!$A:$AB,28,0)</f>
        <v>#N/A</v>
      </c>
      <c r="AC54" s="21">
        <f t="shared" si="11"/>
        <v>0</v>
      </c>
      <c r="AD54" s="14"/>
      <c r="AE54" s="14"/>
    </row>
    <row r="55" spans="1:31" s="1" customFormat="1" ht="11.1" customHeight="1" outlineLevel="1" x14ac:dyDescent="0.2">
      <c r="A55" s="7" t="s">
        <v>55</v>
      </c>
      <c r="B55" s="7" t="s">
        <v>8</v>
      </c>
      <c r="C55" s="8">
        <v>756</v>
      </c>
      <c r="D55" s="8">
        <v>433</v>
      </c>
      <c r="E55" s="8">
        <v>1112</v>
      </c>
      <c r="F55" s="8">
        <v>33</v>
      </c>
      <c r="G55" s="1">
        <f>VLOOKUP(A:A,[1]TDSheet!$A:$G,7,0)</f>
        <v>0.35</v>
      </c>
      <c r="H55" s="1">
        <f>VLOOKUP(A:A,[1]TDSheet!$A:$H,8,0)</f>
        <v>60</v>
      </c>
      <c r="I55" s="14">
        <f>VLOOKUP(A:A,[2]TDSheet!$A:$F,6,0)</f>
        <v>1182</v>
      </c>
      <c r="J55" s="14">
        <f t="shared" si="7"/>
        <v>-70</v>
      </c>
      <c r="K55" s="14">
        <f>VLOOKUP(A:A,[1]TDSheet!$A:$K,11,0)</f>
        <v>800</v>
      </c>
      <c r="L55" s="14">
        <f>VLOOKUP(A:A,[1]TDSheet!$A:$L,12,0)</f>
        <v>240</v>
      </c>
      <c r="M55" s="14">
        <f>VLOOKUP(A:A,[1]TDSheet!$A:$S,19,0)</f>
        <v>280</v>
      </c>
      <c r="N55" s="14"/>
      <c r="O55" s="14"/>
      <c r="P55" s="14"/>
      <c r="Q55" s="14"/>
      <c r="R55" s="14">
        <f t="shared" si="8"/>
        <v>222.4</v>
      </c>
      <c r="S55" s="16"/>
      <c r="T55" s="17">
        <f t="shared" si="9"/>
        <v>6.0836330935251794</v>
      </c>
      <c r="U55" s="14">
        <f t="shared" si="10"/>
        <v>0.14838129496402877</v>
      </c>
      <c r="V55" s="14"/>
      <c r="W55" s="14"/>
      <c r="X55" s="14">
        <f>VLOOKUP(A:A,[1]TDSheet!$A:$X,24,0)</f>
        <v>178.6</v>
      </c>
      <c r="Y55" s="14">
        <f>VLOOKUP(A:A,[1]TDSheet!$A:$Y,25,0)</f>
        <v>214</v>
      </c>
      <c r="Z55" s="14">
        <f>VLOOKUP(A:A,[3]TDSheet!$A:$D,4,0)</f>
        <v>75</v>
      </c>
      <c r="AA55" s="14" t="str">
        <f>VLOOKUP(A:A,[1]TDSheet!$A:$AA,27,0)</f>
        <v>костик</v>
      </c>
      <c r="AB55" s="14" t="e">
        <f>VLOOKUP(A:A,[1]TDSheet!$A:$AB,28,0)</f>
        <v>#N/A</v>
      </c>
      <c r="AC55" s="21">
        <f t="shared" si="11"/>
        <v>0</v>
      </c>
      <c r="AD55" s="14"/>
      <c r="AE55" s="14"/>
    </row>
    <row r="56" spans="1:31" s="1" customFormat="1" ht="11.1" customHeight="1" outlineLevel="1" x14ac:dyDescent="0.2">
      <c r="A56" s="7" t="s">
        <v>56</v>
      </c>
      <c r="B56" s="7" t="s">
        <v>8</v>
      </c>
      <c r="C56" s="8">
        <v>449</v>
      </c>
      <c r="D56" s="8">
        <v>197</v>
      </c>
      <c r="E56" s="8">
        <v>518</v>
      </c>
      <c r="F56" s="8">
        <v>77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568</v>
      </c>
      <c r="J56" s="14">
        <f t="shared" si="7"/>
        <v>-50</v>
      </c>
      <c r="K56" s="14">
        <f>VLOOKUP(A:A,[1]TDSheet!$A:$K,11,0)</f>
        <v>240</v>
      </c>
      <c r="L56" s="14">
        <f>VLOOKUP(A:A,[1]TDSheet!$A:$L,12,0)</f>
        <v>120</v>
      </c>
      <c r="M56" s="14">
        <f>VLOOKUP(A:A,[1]TDSheet!$A:$S,19,0)</f>
        <v>80</v>
      </c>
      <c r="N56" s="14"/>
      <c r="O56" s="14"/>
      <c r="P56" s="14"/>
      <c r="Q56" s="14"/>
      <c r="R56" s="14">
        <f t="shared" si="8"/>
        <v>103.6</v>
      </c>
      <c r="S56" s="16">
        <v>90</v>
      </c>
      <c r="T56" s="17">
        <f t="shared" si="9"/>
        <v>5.859073359073359</v>
      </c>
      <c r="U56" s="14">
        <f t="shared" si="10"/>
        <v>0.74324324324324331</v>
      </c>
      <c r="V56" s="14"/>
      <c r="W56" s="14"/>
      <c r="X56" s="14">
        <f>VLOOKUP(A:A,[1]TDSheet!$A:$X,24,0)</f>
        <v>125.4</v>
      </c>
      <c r="Y56" s="14">
        <f>VLOOKUP(A:A,[1]TDSheet!$A:$Y,25,0)</f>
        <v>95</v>
      </c>
      <c r="Z56" s="14">
        <f>VLOOKUP(A:A,[3]TDSheet!$A:$D,4,0)</f>
        <v>91</v>
      </c>
      <c r="AA56" s="14" t="str">
        <f>VLOOKUP(A:A,[1]TDSheet!$A:$AA,27,0)</f>
        <v>м160</v>
      </c>
      <c r="AB56" s="14" t="e">
        <f>VLOOKUP(A:A,[1]TDSheet!$A:$AB,28,0)</f>
        <v>#N/A</v>
      </c>
      <c r="AC56" s="21">
        <f t="shared" si="11"/>
        <v>27</v>
      </c>
      <c r="AD56" s="14"/>
      <c r="AE56" s="14"/>
    </row>
    <row r="57" spans="1:31" s="1" customFormat="1" ht="11.1" customHeight="1" outlineLevel="1" x14ac:dyDescent="0.2">
      <c r="A57" s="7" t="s">
        <v>57</v>
      </c>
      <c r="B57" s="7" t="s">
        <v>8</v>
      </c>
      <c r="C57" s="8">
        <v>165</v>
      </c>
      <c r="D57" s="8">
        <v>88</v>
      </c>
      <c r="E57" s="8">
        <v>244</v>
      </c>
      <c r="F57" s="8">
        <v>4</v>
      </c>
      <c r="G57" s="1">
        <f>VLOOKUP(A:A,[1]TDSheet!$A:$G,7,0)</f>
        <v>0.1</v>
      </c>
      <c r="H57" s="1">
        <f>VLOOKUP(A:A,[1]TDSheet!$A:$H,8,0)</f>
        <v>30</v>
      </c>
      <c r="I57" s="14">
        <f>VLOOKUP(A:A,[2]TDSheet!$A:$F,6,0)</f>
        <v>249</v>
      </c>
      <c r="J57" s="14">
        <f t="shared" si="7"/>
        <v>-5</v>
      </c>
      <c r="K57" s="14">
        <f>VLOOKUP(A:A,[1]TDSheet!$A:$K,11,0)</f>
        <v>150</v>
      </c>
      <c r="L57" s="14">
        <f>VLOOKUP(A:A,[1]TDSheet!$A:$L,12,0)</f>
        <v>50</v>
      </c>
      <c r="M57" s="14">
        <f>VLOOKUP(A:A,[1]TDSheet!$A:$S,19,0)</f>
        <v>50</v>
      </c>
      <c r="N57" s="14"/>
      <c r="O57" s="14"/>
      <c r="P57" s="14"/>
      <c r="Q57" s="14"/>
      <c r="R57" s="14">
        <f t="shared" si="8"/>
        <v>48.8</v>
      </c>
      <c r="S57" s="16">
        <v>40</v>
      </c>
      <c r="T57" s="17">
        <f t="shared" si="9"/>
        <v>6.0245901639344268</v>
      </c>
      <c r="U57" s="14">
        <f t="shared" si="10"/>
        <v>8.1967213114754106E-2</v>
      </c>
      <c r="V57" s="14"/>
      <c r="W57" s="14"/>
      <c r="X57" s="14">
        <f>VLOOKUP(A:A,[1]TDSheet!$A:$X,24,0)</f>
        <v>43.6</v>
      </c>
      <c r="Y57" s="14">
        <f>VLOOKUP(A:A,[1]TDSheet!$A:$Y,25,0)</f>
        <v>44.4</v>
      </c>
      <c r="Z57" s="14">
        <f>VLOOKUP(A:A,[3]TDSheet!$A:$D,4,0)</f>
        <v>79</v>
      </c>
      <c r="AA57" s="14" t="e">
        <f>VLOOKUP(A:A,[1]TDSheet!$A:$AA,27,0)</f>
        <v>#N/A</v>
      </c>
      <c r="AB57" s="14" t="e">
        <f>VLOOKUP(A:A,[1]TDSheet!$A:$AB,28,0)</f>
        <v>#N/A</v>
      </c>
      <c r="AC57" s="21">
        <f t="shared" si="11"/>
        <v>4</v>
      </c>
      <c r="AD57" s="14"/>
      <c r="AE57" s="14"/>
    </row>
    <row r="58" spans="1:31" s="1" customFormat="1" ht="11.1" customHeight="1" outlineLevel="1" x14ac:dyDescent="0.2">
      <c r="A58" s="7" t="s">
        <v>58</v>
      </c>
      <c r="B58" s="7" t="s">
        <v>8</v>
      </c>
      <c r="C58" s="8">
        <v>205</v>
      </c>
      <c r="D58" s="8">
        <v>216</v>
      </c>
      <c r="E58" s="8">
        <v>364</v>
      </c>
      <c r="F58" s="8"/>
      <c r="G58" s="1">
        <f>VLOOKUP(A:A,[1]TDSheet!$A:$G,7,0)</f>
        <v>0.1</v>
      </c>
      <c r="H58" s="1">
        <f>VLOOKUP(A:A,[1]TDSheet!$A:$H,8,0)</f>
        <v>30</v>
      </c>
      <c r="I58" s="14">
        <f>VLOOKUP(A:A,[2]TDSheet!$A:$F,6,0)</f>
        <v>446</v>
      </c>
      <c r="J58" s="14">
        <f t="shared" si="7"/>
        <v>-82</v>
      </c>
      <c r="K58" s="14">
        <f>VLOOKUP(A:A,[1]TDSheet!$A:$K,11,0)</f>
        <v>300</v>
      </c>
      <c r="L58" s="14">
        <f>VLOOKUP(A:A,[1]TDSheet!$A:$L,12,0)</f>
        <v>150</v>
      </c>
      <c r="M58" s="14">
        <f>VLOOKUP(A:A,[1]TDSheet!$A:$S,19,0)</f>
        <v>150</v>
      </c>
      <c r="N58" s="14"/>
      <c r="O58" s="14"/>
      <c r="P58" s="14"/>
      <c r="Q58" s="14"/>
      <c r="R58" s="14">
        <f t="shared" si="8"/>
        <v>72.8</v>
      </c>
      <c r="S58" s="16"/>
      <c r="T58" s="17">
        <f t="shared" si="9"/>
        <v>8.2417582417582427</v>
      </c>
      <c r="U58" s="14">
        <f t="shared" si="10"/>
        <v>0</v>
      </c>
      <c r="V58" s="14"/>
      <c r="W58" s="14"/>
      <c r="X58" s="14">
        <f>VLOOKUP(A:A,[1]TDSheet!$A:$X,24,0)</f>
        <v>74.2</v>
      </c>
      <c r="Y58" s="14">
        <f>VLOOKUP(A:A,[1]TDSheet!$A:$Y,25,0)</f>
        <v>91</v>
      </c>
      <c r="Z58" s="14">
        <v>0</v>
      </c>
      <c r="AA58" s="14" t="str">
        <f>VLOOKUP(A:A,[1]TDSheet!$A:$AA,27,0)</f>
        <v>костик</v>
      </c>
      <c r="AB58" s="14" t="e">
        <f>VLOOKUP(A:A,[1]TDSheet!$A:$AB,28,0)</f>
        <v>#N/A</v>
      </c>
      <c r="AC58" s="21">
        <f t="shared" si="11"/>
        <v>0</v>
      </c>
      <c r="AD58" s="14"/>
      <c r="AE58" s="14"/>
    </row>
    <row r="59" spans="1:31" s="1" customFormat="1" ht="11.1" customHeight="1" outlineLevel="1" x14ac:dyDescent="0.2">
      <c r="A59" s="7" t="s">
        <v>59</v>
      </c>
      <c r="B59" s="7" t="s">
        <v>8</v>
      </c>
      <c r="C59" s="8">
        <v>765</v>
      </c>
      <c r="D59" s="8">
        <v>750</v>
      </c>
      <c r="E59" s="8">
        <v>1082</v>
      </c>
      <c r="F59" s="8">
        <v>409</v>
      </c>
      <c r="G59" s="1">
        <f>VLOOKUP(A:A,[1]TDSheet!$A:$G,7,0)</f>
        <v>0.1</v>
      </c>
      <c r="H59" s="1">
        <f>VLOOKUP(A:A,[1]TDSheet!$A:$H,8,0)</f>
        <v>60</v>
      </c>
      <c r="I59" s="14">
        <f>VLOOKUP(A:A,[2]TDSheet!$A:$F,6,0)</f>
        <v>1090</v>
      </c>
      <c r="J59" s="14">
        <f t="shared" si="7"/>
        <v>-8</v>
      </c>
      <c r="K59" s="14">
        <f>VLOOKUP(A:A,[1]TDSheet!$A:$K,11,0)</f>
        <v>420</v>
      </c>
      <c r="L59" s="14">
        <f>VLOOKUP(A:A,[1]TDSheet!$A:$L,12,0)</f>
        <v>280</v>
      </c>
      <c r="M59" s="14">
        <f>VLOOKUP(A:A,[1]TDSheet!$A:$S,19,0)</f>
        <v>140</v>
      </c>
      <c r="N59" s="14"/>
      <c r="O59" s="14"/>
      <c r="P59" s="14"/>
      <c r="Q59" s="14"/>
      <c r="R59" s="14">
        <f t="shared" si="8"/>
        <v>216.4</v>
      </c>
      <c r="S59" s="16"/>
      <c r="T59" s="17">
        <f t="shared" si="9"/>
        <v>5.7717190388170057</v>
      </c>
      <c r="U59" s="14">
        <f t="shared" si="10"/>
        <v>1.8900184842883549</v>
      </c>
      <c r="V59" s="14"/>
      <c r="W59" s="14"/>
      <c r="X59" s="14">
        <f>VLOOKUP(A:A,[1]TDSheet!$A:$X,24,0)</f>
        <v>221.8</v>
      </c>
      <c r="Y59" s="14">
        <f>VLOOKUP(A:A,[1]TDSheet!$A:$Y,25,0)</f>
        <v>218.8</v>
      </c>
      <c r="Z59" s="14">
        <f>VLOOKUP(A:A,[3]TDSheet!$A:$D,4,0)</f>
        <v>227</v>
      </c>
      <c r="AA59" s="14" t="str">
        <f>VLOOKUP(A:A,[1]TDSheet!$A:$AA,27,0)</f>
        <v>костик</v>
      </c>
      <c r="AB59" s="14" t="e">
        <f>VLOOKUP(A:A,[1]TDSheet!$A:$AB,28,0)</f>
        <v>#N/A</v>
      </c>
      <c r="AC59" s="21">
        <f t="shared" si="11"/>
        <v>0</v>
      </c>
      <c r="AD59" s="14"/>
      <c r="AE59" s="14"/>
    </row>
    <row r="60" spans="1:31" s="1" customFormat="1" ht="11.1" customHeight="1" outlineLevel="1" x14ac:dyDescent="0.2">
      <c r="A60" s="7" t="s">
        <v>60</v>
      </c>
      <c r="B60" s="7" t="s">
        <v>8</v>
      </c>
      <c r="C60" s="8">
        <v>434</v>
      </c>
      <c r="D60" s="8">
        <v>730</v>
      </c>
      <c r="E60" s="8">
        <v>797</v>
      </c>
      <c r="F60" s="8">
        <v>348</v>
      </c>
      <c r="G60" s="1">
        <f>VLOOKUP(A:A,[1]TDSheet!$A:$G,7,0)</f>
        <v>0.1</v>
      </c>
      <c r="H60" s="1">
        <f>VLOOKUP(A:A,[1]TDSheet!$A:$H,8,0)</f>
        <v>60</v>
      </c>
      <c r="I60" s="14">
        <f>VLOOKUP(A:A,[2]TDSheet!$A:$F,6,0)</f>
        <v>816</v>
      </c>
      <c r="J60" s="14">
        <f t="shared" si="7"/>
        <v>-19</v>
      </c>
      <c r="K60" s="14">
        <f>VLOOKUP(A:A,[1]TDSheet!$A:$K,11,0)</f>
        <v>280</v>
      </c>
      <c r="L60" s="14">
        <f>VLOOKUP(A:A,[1]TDSheet!$A:$L,12,0)</f>
        <v>280</v>
      </c>
      <c r="M60" s="14">
        <f>VLOOKUP(A:A,[1]TDSheet!$A:$S,19,0)</f>
        <v>0</v>
      </c>
      <c r="N60" s="14"/>
      <c r="O60" s="14"/>
      <c r="P60" s="14"/>
      <c r="Q60" s="14"/>
      <c r="R60" s="14">
        <f t="shared" si="8"/>
        <v>159.4</v>
      </c>
      <c r="S60" s="16"/>
      <c r="T60" s="17">
        <f t="shared" si="9"/>
        <v>5.6963613550815557</v>
      </c>
      <c r="U60" s="14">
        <f t="shared" si="10"/>
        <v>2.1831869510664994</v>
      </c>
      <c r="V60" s="14"/>
      <c r="W60" s="14"/>
      <c r="X60" s="14">
        <f>VLOOKUP(A:A,[1]TDSheet!$A:$X,24,0)</f>
        <v>152</v>
      </c>
      <c r="Y60" s="14">
        <f>VLOOKUP(A:A,[1]TDSheet!$A:$Y,25,0)</f>
        <v>172</v>
      </c>
      <c r="Z60" s="14">
        <f>VLOOKUP(A:A,[3]TDSheet!$A:$D,4,0)</f>
        <v>180</v>
      </c>
      <c r="AA60" s="14" t="str">
        <f>VLOOKUP(A:A,[1]TDSheet!$A:$AA,27,0)</f>
        <v>костик</v>
      </c>
      <c r="AB60" s="14" t="e">
        <f>VLOOKUP(A:A,[1]TDSheet!$A:$AB,28,0)</f>
        <v>#N/A</v>
      </c>
      <c r="AC60" s="21">
        <f t="shared" si="11"/>
        <v>0</v>
      </c>
      <c r="AD60" s="14"/>
      <c r="AE60" s="14"/>
    </row>
    <row r="61" spans="1:31" s="1" customFormat="1" ht="11.1" customHeight="1" outlineLevel="1" x14ac:dyDescent="0.2">
      <c r="A61" s="7" t="s">
        <v>61</v>
      </c>
      <c r="B61" s="7" t="s">
        <v>8</v>
      </c>
      <c r="C61" s="8">
        <v>135</v>
      </c>
      <c r="D61" s="8">
        <v>223</v>
      </c>
      <c r="E61" s="8">
        <v>299</v>
      </c>
      <c r="F61" s="8">
        <v>46</v>
      </c>
      <c r="G61" s="1">
        <f>VLOOKUP(A:A,[1]TDSheet!$A:$G,7,0)</f>
        <v>0.4</v>
      </c>
      <c r="H61" s="1">
        <f>VLOOKUP(A:A,[1]TDSheet!$A:$H,8,0)</f>
        <v>30</v>
      </c>
      <c r="I61" s="14">
        <f>VLOOKUP(A:A,[2]TDSheet!$A:$F,6,0)</f>
        <v>315</v>
      </c>
      <c r="J61" s="14">
        <f t="shared" si="7"/>
        <v>-16</v>
      </c>
      <c r="K61" s="14">
        <f>VLOOKUP(A:A,[1]TDSheet!$A:$K,11,0)</f>
        <v>180</v>
      </c>
      <c r="L61" s="14">
        <f>VLOOKUP(A:A,[1]TDSheet!$A:$L,12,0)</f>
        <v>90</v>
      </c>
      <c r="M61" s="14">
        <f>VLOOKUP(A:A,[1]TDSheet!$A:$S,19,0)</f>
        <v>30</v>
      </c>
      <c r="N61" s="14"/>
      <c r="O61" s="14"/>
      <c r="P61" s="14"/>
      <c r="Q61" s="14"/>
      <c r="R61" s="14">
        <f t="shared" si="8"/>
        <v>59.8</v>
      </c>
      <c r="S61" s="16"/>
      <c r="T61" s="17">
        <f t="shared" si="9"/>
        <v>5.7859531772575252</v>
      </c>
      <c r="U61" s="14">
        <f t="shared" si="10"/>
        <v>0.76923076923076927</v>
      </c>
      <c r="V61" s="14"/>
      <c r="W61" s="14"/>
      <c r="X61" s="14">
        <f>VLOOKUP(A:A,[1]TDSheet!$A:$X,24,0)</f>
        <v>55</v>
      </c>
      <c r="Y61" s="14">
        <f>VLOOKUP(A:A,[1]TDSheet!$A:$Y,25,0)</f>
        <v>68.2</v>
      </c>
      <c r="Z61" s="14">
        <f>VLOOKUP(A:A,[3]TDSheet!$A:$D,4,0)</f>
        <v>73</v>
      </c>
      <c r="AA61" s="14" t="str">
        <f>VLOOKUP(A:A,[1]TDSheet!$A:$AA,27,0)</f>
        <v>костик</v>
      </c>
      <c r="AB61" s="14" t="e">
        <f>VLOOKUP(A:A,[1]TDSheet!$A:$AB,28,0)</f>
        <v>#N/A</v>
      </c>
      <c r="AC61" s="21">
        <f t="shared" si="11"/>
        <v>0</v>
      </c>
      <c r="AD61" s="14"/>
      <c r="AE61" s="14"/>
    </row>
    <row r="62" spans="1:31" s="1" customFormat="1" ht="11.1" customHeight="1" outlineLevel="1" x14ac:dyDescent="0.2">
      <c r="A62" s="7" t="s">
        <v>62</v>
      </c>
      <c r="B62" s="7" t="s">
        <v>9</v>
      </c>
      <c r="C62" s="8">
        <v>347.42599999999999</v>
      </c>
      <c r="D62" s="8">
        <v>292.31599999999997</v>
      </c>
      <c r="E62" s="8">
        <v>497.721</v>
      </c>
      <c r="F62" s="8">
        <v>126.83799999999999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510.3</v>
      </c>
      <c r="J62" s="14">
        <f t="shared" si="7"/>
        <v>-12.579000000000008</v>
      </c>
      <c r="K62" s="14">
        <f>VLOOKUP(A:A,[1]TDSheet!$A:$K,11,0)</f>
        <v>250</v>
      </c>
      <c r="L62" s="14">
        <f>VLOOKUP(A:A,[1]TDSheet!$A:$L,12,0)</f>
        <v>100</v>
      </c>
      <c r="M62" s="14">
        <f>VLOOKUP(A:A,[1]TDSheet!$A:$S,19,0)</f>
        <v>50</v>
      </c>
      <c r="N62" s="14"/>
      <c r="O62" s="14"/>
      <c r="P62" s="14"/>
      <c r="Q62" s="14"/>
      <c r="R62" s="14">
        <f t="shared" si="8"/>
        <v>99.544200000000004</v>
      </c>
      <c r="S62" s="16">
        <v>60</v>
      </c>
      <c r="T62" s="17">
        <f t="shared" si="9"/>
        <v>5.8952505520160887</v>
      </c>
      <c r="U62" s="14">
        <f t="shared" si="10"/>
        <v>1.2741877477542638</v>
      </c>
      <c r="V62" s="14"/>
      <c r="W62" s="14"/>
      <c r="X62" s="14">
        <f>VLOOKUP(A:A,[1]TDSheet!$A:$X,24,0)</f>
        <v>85.497399999999999</v>
      </c>
      <c r="Y62" s="14">
        <f>VLOOKUP(A:A,[1]TDSheet!$A:$Y,25,0)</f>
        <v>93.097999999999999</v>
      </c>
      <c r="Z62" s="14">
        <f>VLOOKUP(A:A,[3]TDSheet!$A:$D,4,0)</f>
        <v>102.108</v>
      </c>
      <c r="AA62" s="14" t="e">
        <f>VLOOKUP(A:A,[1]TDSheet!$A:$AA,27,0)</f>
        <v>#N/A</v>
      </c>
      <c r="AB62" s="14" t="e">
        <f>VLOOKUP(A:A,[1]TDSheet!$A:$AB,28,0)</f>
        <v>#N/A</v>
      </c>
      <c r="AC62" s="21">
        <f t="shared" si="11"/>
        <v>60</v>
      </c>
      <c r="AD62" s="14"/>
      <c r="AE62" s="14"/>
    </row>
    <row r="63" spans="1:31" s="1" customFormat="1" ht="11.1" customHeight="1" outlineLevel="1" x14ac:dyDescent="0.2">
      <c r="A63" s="7" t="s">
        <v>63</v>
      </c>
      <c r="B63" s="7" t="s">
        <v>8</v>
      </c>
      <c r="C63" s="8">
        <v>336</v>
      </c>
      <c r="D63" s="8">
        <v>815</v>
      </c>
      <c r="E63" s="8">
        <v>1017</v>
      </c>
      <c r="F63" s="8">
        <v>79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1052</v>
      </c>
      <c r="J63" s="14">
        <f t="shared" si="7"/>
        <v>-35</v>
      </c>
      <c r="K63" s="14">
        <f>VLOOKUP(A:A,[1]TDSheet!$A:$K,11,0)</f>
        <v>400</v>
      </c>
      <c r="L63" s="14">
        <f>VLOOKUP(A:A,[1]TDSheet!$A:$L,12,0)</f>
        <v>240</v>
      </c>
      <c r="M63" s="14">
        <f>VLOOKUP(A:A,[1]TDSheet!$A:$S,19,0)</f>
        <v>240</v>
      </c>
      <c r="N63" s="14"/>
      <c r="O63" s="14"/>
      <c r="P63" s="14"/>
      <c r="Q63" s="14"/>
      <c r="R63" s="14">
        <f t="shared" si="8"/>
        <v>203.4</v>
      </c>
      <c r="S63" s="16">
        <v>240</v>
      </c>
      <c r="T63" s="17">
        <f t="shared" si="9"/>
        <v>5.8947885939036384</v>
      </c>
      <c r="U63" s="14">
        <f t="shared" si="10"/>
        <v>0.38839724680432641</v>
      </c>
      <c r="V63" s="14"/>
      <c r="W63" s="14"/>
      <c r="X63" s="14">
        <f>VLOOKUP(A:A,[1]TDSheet!$A:$X,24,0)</f>
        <v>117.6</v>
      </c>
      <c r="Y63" s="14">
        <f>VLOOKUP(A:A,[1]TDSheet!$A:$Y,25,0)</f>
        <v>189</v>
      </c>
      <c r="Z63" s="14">
        <f>VLOOKUP(A:A,[3]TDSheet!$A:$D,4,0)</f>
        <v>216</v>
      </c>
      <c r="AA63" s="14" t="str">
        <f>VLOOKUP(A:A,[1]TDSheet!$A:$AA,27,0)</f>
        <v>костик</v>
      </c>
      <c r="AB63" s="14" t="e">
        <f>VLOOKUP(A:A,[1]TDSheet!$A:$AB,28,0)</f>
        <v>#N/A</v>
      </c>
      <c r="AC63" s="21">
        <f t="shared" si="11"/>
        <v>67.2</v>
      </c>
      <c r="AD63" s="14"/>
      <c r="AE63" s="14"/>
    </row>
    <row r="64" spans="1:31" s="1" customFormat="1" ht="11.1" customHeight="1" outlineLevel="1" x14ac:dyDescent="0.2">
      <c r="A64" s="7" t="s">
        <v>64</v>
      </c>
      <c r="B64" s="7" t="s">
        <v>9</v>
      </c>
      <c r="C64" s="8">
        <v>82.094999999999999</v>
      </c>
      <c r="D64" s="8">
        <v>22.864999999999998</v>
      </c>
      <c r="E64" s="8">
        <v>99.995999999999995</v>
      </c>
      <c r="F64" s="8">
        <v>1.7509999999999999</v>
      </c>
      <c r="G64" s="1">
        <f>VLOOKUP(A:A,[1]TDSheet!$A:$G,7,0)</f>
        <v>1</v>
      </c>
      <c r="H64" s="1">
        <f>VLOOKUP(A:A,[1]TDSheet!$A:$H,8,0)</f>
        <v>45</v>
      </c>
      <c r="I64" s="14">
        <f>VLOOKUP(A:A,[2]TDSheet!$A:$F,6,0)</f>
        <v>98</v>
      </c>
      <c r="J64" s="14">
        <f t="shared" si="7"/>
        <v>1.9959999999999951</v>
      </c>
      <c r="K64" s="14">
        <f>VLOOKUP(A:A,[1]TDSheet!$A:$K,11,0)</f>
        <v>60</v>
      </c>
      <c r="L64" s="14">
        <f>VLOOKUP(A:A,[1]TDSheet!$A:$L,12,0)</f>
        <v>20</v>
      </c>
      <c r="M64" s="14">
        <f>VLOOKUP(A:A,[1]TDSheet!$A:$S,19,0)</f>
        <v>0</v>
      </c>
      <c r="N64" s="14"/>
      <c r="O64" s="14"/>
      <c r="P64" s="14"/>
      <c r="Q64" s="14"/>
      <c r="R64" s="14">
        <f t="shared" si="8"/>
        <v>19.999199999999998</v>
      </c>
      <c r="S64" s="16">
        <v>40</v>
      </c>
      <c r="T64" s="17">
        <f t="shared" si="9"/>
        <v>6.08779351174047</v>
      </c>
      <c r="U64" s="14">
        <f t="shared" si="10"/>
        <v>8.7553502140085601E-2</v>
      </c>
      <c r="V64" s="14"/>
      <c r="W64" s="14"/>
      <c r="X64" s="14">
        <f>VLOOKUP(A:A,[1]TDSheet!$A:$X,24,0)</f>
        <v>12.806800000000001</v>
      </c>
      <c r="Y64" s="14">
        <f>VLOOKUP(A:A,[1]TDSheet!$A:$Y,25,0)</f>
        <v>22.247399999999999</v>
      </c>
      <c r="Z64" s="14">
        <f>VLOOKUP(A:A,[3]TDSheet!$A:$D,4,0)</f>
        <v>16.204000000000001</v>
      </c>
      <c r="AA64" s="14" t="str">
        <f>VLOOKUP(A:A,[1]TDSheet!$A:$AA,27,0)</f>
        <v>магаз</v>
      </c>
      <c r="AB64" s="14" t="e">
        <f>VLOOKUP(A:A,[1]TDSheet!$A:$AB,28,0)</f>
        <v>#N/A</v>
      </c>
      <c r="AC64" s="21">
        <f t="shared" si="11"/>
        <v>40</v>
      </c>
      <c r="AD64" s="14"/>
      <c r="AE64" s="14"/>
    </row>
    <row r="65" spans="1:31" s="1" customFormat="1" ht="11.1" customHeight="1" outlineLevel="1" x14ac:dyDescent="0.2">
      <c r="A65" s="7" t="s">
        <v>65</v>
      </c>
      <c r="B65" s="7" t="s">
        <v>8</v>
      </c>
      <c r="C65" s="8">
        <v>10</v>
      </c>
      <c r="D65" s="8">
        <v>5</v>
      </c>
      <c r="E65" s="8">
        <v>3</v>
      </c>
      <c r="F65" s="8">
        <v>11</v>
      </c>
      <c r="G65" s="1">
        <f>VLOOKUP(A:A,[1]TDSheet!$A:$G,7,0)</f>
        <v>0</v>
      </c>
      <c r="H65" s="1">
        <f>VLOOKUP(A:A,[1]TDSheet!$A:$H,8,0)</f>
        <v>45</v>
      </c>
      <c r="I65" s="14">
        <f>VLOOKUP(A:A,[2]TDSheet!$A:$F,6,0)</f>
        <v>7</v>
      </c>
      <c r="J65" s="14">
        <f t="shared" si="7"/>
        <v>-4</v>
      </c>
      <c r="K65" s="14">
        <f>VLOOKUP(A:A,[1]TDSheet!$A:$K,11,0)</f>
        <v>0</v>
      </c>
      <c r="L65" s="14">
        <f>VLOOKUP(A:A,[1]TDSheet!$A:$L,12,0)</f>
        <v>0</v>
      </c>
      <c r="M65" s="14">
        <f>VLOOKUP(A:A,[1]TDSheet!$A:$S,19,0)</f>
        <v>0</v>
      </c>
      <c r="N65" s="14"/>
      <c r="O65" s="14"/>
      <c r="P65" s="14"/>
      <c r="Q65" s="14"/>
      <c r="R65" s="14">
        <f t="shared" si="8"/>
        <v>0.6</v>
      </c>
      <c r="S65" s="16"/>
      <c r="T65" s="17">
        <f t="shared" si="9"/>
        <v>18.333333333333336</v>
      </c>
      <c r="U65" s="14">
        <f t="shared" si="10"/>
        <v>18.333333333333336</v>
      </c>
      <c r="V65" s="14"/>
      <c r="W65" s="14"/>
      <c r="X65" s="14">
        <f>VLOOKUP(A:A,[1]TDSheet!$A:$X,24,0)</f>
        <v>9</v>
      </c>
      <c r="Y65" s="14">
        <f>VLOOKUP(A:A,[1]TDSheet!$A:$Y,25,0)</f>
        <v>6.6</v>
      </c>
      <c r="Z65" s="14">
        <v>0</v>
      </c>
      <c r="AA65" s="14" t="e">
        <f>VLOOKUP(A:A,[1]TDSheet!$A:$AA,27,0)</f>
        <v>#N/A</v>
      </c>
      <c r="AB65" s="14" t="e">
        <f>VLOOKUP(A:A,[1]TDSheet!$A:$AB,28,0)</f>
        <v>#N/A</v>
      </c>
      <c r="AC65" s="21">
        <f t="shared" si="11"/>
        <v>0</v>
      </c>
      <c r="AD65" s="14"/>
      <c r="AE65" s="14"/>
    </row>
    <row r="66" spans="1:31" s="1" customFormat="1" ht="11.1" customHeight="1" outlineLevel="1" x14ac:dyDescent="0.2">
      <c r="A66" s="7" t="s">
        <v>66</v>
      </c>
      <c r="B66" s="7" t="s">
        <v>8</v>
      </c>
      <c r="C66" s="8">
        <v>5</v>
      </c>
      <c r="D66" s="8"/>
      <c r="E66" s="8">
        <v>2</v>
      </c>
      <c r="F66" s="8">
        <v>3</v>
      </c>
      <c r="G66" s="1">
        <f>VLOOKUP(A:A,[1]TDSheet!$A:$G,7,0)</f>
        <v>0</v>
      </c>
      <c r="H66" s="1">
        <f>VLOOKUP(A:A,[1]TDSheet!$A:$H,8,0)</f>
        <v>45</v>
      </c>
      <c r="I66" s="14">
        <f>VLOOKUP(A:A,[2]TDSheet!$A:$F,6,0)</f>
        <v>7</v>
      </c>
      <c r="J66" s="14">
        <f t="shared" si="7"/>
        <v>-5</v>
      </c>
      <c r="K66" s="14">
        <f>VLOOKUP(A:A,[1]TDSheet!$A:$K,11,0)</f>
        <v>0</v>
      </c>
      <c r="L66" s="14">
        <f>VLOOKUP(A:A,[1]TDSheet!$A:$L,12,0)</f>
        <v>0</v>
      </c>
      <c r="M66" s="14">
        <f>VLOOKUP(A:A,[1]TDSheet!$A:$S,19,0)</f>
        <v>0</v>
      </c>
      <c r="N66" s="14"/>
      <c r="O66" s="14"/>
      <c r="P66" s="14"/>
      <c r="Q66" s="14"/>
      <c r="R66" s="14">
        <f t="shared" si="8"/>
        <v>0.4</v>
      </c>
      <c r="S66" s="16"/>
      <c r="T66" s="17">
        <f t="shared" si="9"/>
        <v>7.5</v>
      </c>
      <c r="U66" s="14">
        <f t="shared" si="10"/>
        <v>7.5</v>
      </c>
      <c r="V66" s="14"/>
      <c r="W66" s="14"/>
      <c r="X66" s="14">
        <f>VLOOKUP(A:A,[1]TDSheet!$A:$X,24,0)</f>
        <v>13.4</v>
      </c>
      <c r="Y66" s="14">
        <f>VLOOKUP(A:A,[1]TDSheet!$A:$Y,25,0)</f>
        <v>6.6</v>
      </c>
      <c r="Z66" s="14">
        <v>0</v>
      </c>
      <c r="AA66" s="14" t="e">
        <f>VLOOKUP(A:A,[1]TDSheet!$A:$AA,27,0)</f>
        <v>#N/A</v>
      </c>
      <c r="AB66" s="14" t="e">
        <f>VLOOKUP(A:A,[1]TDSheet!$A:$AB,28,0)</f>
        <v>#N/A</v>
      </c>
      <c r="AC66" s="21">
        <f t="shared" si="11"/>
        <v>0</v>
      </c>
      <c r="AD66" s="14"/>
      <c r="AE66" s="14"/>
    </row>
    <row r="67" spans="1:31" s="1" customFormat="1" ht="11.1" customHeight="1" outlineLevel="1" x14ac:dyDescent="0.2">
      <c r="A67" s="7" t="s">
        <v>67</v>
      </c>
      <c r="B67" s="7" t="s">
        <v>8</v>
      </c>
      <c r="C67" s="8">
        <v>42</v>
      </c>
      <c r="D67" s="8">
        <v>9</v>
      </c>
      <c r="E67" s="8">
        <v>43</v>
      </c>
      <c r="F67" s="8">
        <v>7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147</v>
      </c>
      <c r="J67" s="14">
        <f t="shared" si="7"/>
        <v>-104</v>
      </c>
      <c r="K67" s="14">
        <f>VLOOKUP(A:A,[1]TDSheet!$A:$K,11,0)</f>
        <v>150</v>
      </c>
      <c r="L67" s="14">
        <f>VLOOKUP(A:A,[1]TDSheet!$A:$L,12,0)</f>
        <v>40</v>
      </c>
      <c r="M67" s="14">
        <f>VLOOKUP(A:A,[1]TDSheet!$A:$S,19,0)</f>
        <v>100</v>
      </c>
      <c r="N67" s="14"/>
      <c r="O67" s="14"/>
      <c r="P67" s="14"/>
      <c r="Q67" s="14"/>
      <c r="R67" s="14">
        <f t="shared" si="8"/>
        <v>8.6</v>
      </c>
      <c r="S67" s="16">
        <v>150</v>
      </c>
      <c r="T67" s="17">
        <f t="shared" si="9"/>
        <v>51.976744186046517</v>
      </c>
      <c r="U67" s="14">
        <f t="shared" si="10"/>
        <v>0.81395348837209303</v>
      </c>
      <c r="V67" s="14"/>
      <c r="W67" s="14"/>
      <c r="X67" s="14">
        <f>VLOOKUP(A:A,[1]TDSheet!$A:$X,24,0)</f>
        <v>12</v>
      </c>
      <c r="Y67" s="14">
        <f>VLOOKUP(A:A,[1]TDSheet!$A:$Y,25,0)</f>
        <v>43.6</v>
      </c>
      <c r="Z67" s="14">
        <v>0</v>
      </c>
      <c r="AA67" s="20" t="str">
        <f>VLOOKUP(A:A,[1]TDSheet!$A:$AA,27,0)</f>
        <v>костик</v>
      </c>
      <c r="AB67" s="14" t="e">
        <f>VLOOKUP(A:A,[1]TDSheet!$A:$AB,28,0)</f>
        <v>#N/A</v>
      </c>
      <c r="AC67" s="21">
        <f t="shared" si="11"/>
        <v>61.499999999999993</v>
      </c>
      <c r="AD67" s="14"/>
      <c r="AE67" s="14"/>
    </row>
    <row r="68" spans="1:31" s="1" customFormat="1" ht="11.1" customHeight="1" outlineLevel="1" x14ac:dyDescent="0.2">
      <c r="A68" s="7" t="s">
        <v>68</v>
      </c>
      <c r="B68" s="7" t="s">
        <v>8</v>
      </c>
      <c r="C68" s="8">
        <v>228</v>
      </c>
      <c r="D68" s="8">
        <v>676</v>
      </c>
      <c r="E68" s="8">
        <v>393</v>
      </c>
      <c r="F68" s="8"/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499</v>
      </c>
      <c r="J68" s="14">
        <f t="shared" si="7"/>
        <v>-106</v>
      </c>
      <c r="K68" s="14">
        <f>VLOOKUP(A:A,[1]TDSheet!$A:$K,11,0)</f>
        <v>250</v>
      </c>
      <c r="L68" s="14">
        <f>VLOOKUP(A:A,[1]TDSheet!$A:$L,12,0)</f>
        <v>100</v>
      </c>
      <c r="M68" s="14">
        <f>VLOOKUP(A:A,[1]TDSheet!$A:$S,19,0)</f>
        <v>400</v>
      </c>
      <c r="N68" s="14"/>
      <c r="O68" s="14"/>
      <c r="P68" s="14"/>
      <c r="Q68" s="14"/>
      <c r="R68" s="14">
        <f t="shared" si="8"/>
        <v>78.599999999999994</v>
      </c>
      <c r="S68" s="16">
        <v>150</v>
      </c>
      <c r="T68" s="17">
        <f t="shared" si="9"/>
        <v>11.450381679389313</v>
      </c>
      <c r="U68" s="14">
        <f t="shared" si="10"/>
        <v>0</v>
      </c>
      <c r="V68" s="14"/>
      <c r="W68" s="14"/>
      <c r="X68" s="14">
        <f>VLOOKUP(A:A,[1]TDSheet!$A:$X,24,0)</f>
        <v>64.2</v>
      </c>
      <c r="Y68" s="14">
        <f>VLOOKUP(A:A,[1]TDSheet!$A:$Y,25,0)</f>
        <v>207.2</v>
      </c>
      <c r="Z68" s="14">
        <v>0</v>
      </c>
      <c r="AA68" s="20" t="str">
        <f>VLOOKUP(A:A,[1]TDSheet!$A:$AA,27,0)</f>
        <v>магаз</v>
      </c>
      <c r="AB68" s="14" t="e">
        <f>VLOOKUP(A:A,[1]TDSheet!$A:$AB,28,0)</f>
        <v>#N/A</v>
      </c>
      <c r="AC68" s="21">
        <f t="shared" si="11"/>
        <v>61.499999999999993</v>
      </c>
      <c r="AD68" s="14"/>
      <c r="AE68" s="14"/>
    </row>
    <row r="69" spans="1:31" s="1" customFormat="1" ht="11.1" customHeight="1" outlineLevel="1" x14ac:dyDescent="0.2">
      <c r="A69" s="7" t="s">
        <v>69</v>
      </c>
      <c r="B69" s="7" t="s">
        <v>9</v>
      </c>
      <c r="C69" s="8">
        <v>13.521000000000001</v>
      </c>
      <c r="D69" s="8">
        <v>97.087000000000003</v>
      </c>
      <c r="E69" s="8">
        <v>59.396999999999998</v>
      </c>
      <c r="F69" s="8">
        <v>49.853000000000002</v>
      </c>
      <c r="G69" s="1">
        <f>VLOOKUP(A:A,[1]TDSheet!$A:$G,7,0)</f>
        <v>1</v>
      </c>
      <c r="H69" s="1">
        <f>VLOOKUP(A:A,[1]TDSheet!$A:$H,8,0)</f>
        <v>60</v>
      </c>
      <c r="I69" s="14">
        <f>VLOOKUP(A:A,[2]TDSheet!$A:$F,6,0)</f>
        <v>62.5</v>
      </c>
      <c r="J69" s="14">
        <f t="shared" si="7"/>
        <v>-3.1030000000000015</v>
      </c>
      <c r="K69" s="14">
        <f>VLOOKUP(A:A,[1]TDSheet!$A:$K,11,0)</f>
        <v>40</v>
      </c>
      <c r="L69" s="14">
        <f>VLOOKUP(A:A,[1]TDSheet!$A:$L,12,0)</f>
        <v>20</v>
      </c>
      <c r="M69" s="14">
        <f>VLOOKUP(A:A,[1]TDSheet!$A:$S,19,0)</f>
        <v>0</v>
      </c>
      <c r="N69" s="14"/>
      <c r="O69" s="14"/>
      <c r="P69" s="14"/>
      <c r="Q69" s="14"/>
      <c r="R69" s="14">
        <f t="shared" si="8"/>
        <v>11.8794</v>
      </c>
      <c r="S69" s="16"/>
      <c r="T69" s="17">
        <f t="shared" si="9"/>
        <v>9.2473525598935975</v>
      </c>
      <c r="U69" s="14">
        <f t="shared" si="10"/>
        <v>4.1965924204926175</v>
      </c>
      <c r="V69" s="14"/>
      <c r="W69" s="14"/>
      <c r="X69" s="14">
        <f>VLOOKUP(A:A,[1]TDSheet!$A:$X,24,0)</f>
        <v>10.2494</v>
      </c>
      <c r="Y69" s="14">
        <f>VLOOKUP(A:A,[1]TDSheet!$A:$Y,25,0)</f>
        <v>17.009399999999999</v>
      </c>
      <c r="Z69" s="14">
        <f>VLOOKUP(A:A,[3]TDSheet!$A:$D,4,0)</f>
        <v>16.167999999999999</v>
      </c>
      <c r="AA69" s="14" t="str">
        <f>VLOOKUP(A:A,[1]TDSheet!$A:$AA,27,0)</f>
        <v>костик</v>
      </c>
      <c r="AB69" s="14" t="e">
        <f>VLOOKUP(A:A,[1]TDSheet!$A:$AB,28,0)</f>
        <v>#N/A</v>
      </c>
      <c r="AC69" s="21">
        <f t="shared" si="11"/>
        <v>0</v>
      </c>
      <c r="AD69" s="14"/>
      <c r="AE69" s="14"/>
    </row>
    <row r="70" spans="1:31" s="1" customFormat="1" ht="11.1" customHeight="1" outlineLevel="1" x14ac:dyDescent="0.2">
      <c r="A70" s="7" t="s">
        <v>70</v>
      </c>
      <c r="B70" s="7" t="s">
        <v>8</v>
      </c>
      <c r="C70" s="8">
        <v>268</v>
      </c>
      <c r="D70" s="8">
        <v>173</v>
      </c>
      <c r="E70" s="8">
        <v>371</v>
      </c>
      <c r="F70" s="8">
        <v>66</v>
      </c>
      <c r="G70" s="1">
        <f>VLOOKUP(A:A,[1]TDSheet!$A:$G,7,0)</f>
        <v>0.45</v>
      </c>
      <c r="H70" s="1">
        <f>VLOOKUP(A:A,[1]TDSheet!$A:$H,8,0)</f>
        <v>60</v>
      </c>
      <c r="I70" s="14">
        <f>VLOOKUP(A:A,[2]TDSheet!$A:$F,6,0)</f>
        <v>387</v>
      </c>
      <c r="J70" s="14">
        <f t="shared" si="7"/>
        <v>-16</v>
      </c>
      <c r="K70" s="14">
        <f>VLOOKUP(A:A,[1]TDSheet!$A:$K,11,0)</f>
        <v>80</v>
      </c>
      <c r="L70" s="14">
        <f>VLOOKUP(A:A,[1]TDSheet!$A:$L,12,0)</f>
        <v>40</v>
      </c>
      <c r="M70" s="14">
        <f>VLOOKUP(A:A,[1]TDSheet!$A:$S,19,0)</f>
        <v>200</v>
      </c>
      <c r="N70" s="14"/>
      <c r="O70" s="14"/>
      <c r="P70" s="14"/>
      <c r="Q70" s="14"/>
      <c r="R70" s="14">
        <f t="shared" si="8"/>
        <v>74.2</v>
      </c>
      <c r="S70" s="16">
        <v>40</v>
      </c>
      <c r="T70" s="17">
        <f t="shared" si="9"/>
        <v>5.7412398921832883</v>
      </c>
      <c r="U70" s="14">
        <f t="shared" si="10"/>
        <v>0.88948787061994605</v>
      </c>
      <c r="V70" s="14"/>
      <c r="W70" s="14"/>
      <c r="X70" s="14">
        <f>VLOOKUP(A:A,[1]TDSheet!$A:$X,24,0)</f>
        <v>26.2</v>
      </c>
      <c r="Y70" s="14">
        <f>VLOOKUP(A:A,[1]TDSheet!$A:$Y,25,0)</f>
        <v>149.19999999999999</v>
      </c>
      <c r="Z70" s="14">
        <f>VLOOKUP(A:A,[3]TDSheet!$A:$D,4,0)</f>
        <v>79</v>
      </c>
      <c r="AA70" s="14" t="str">
        <f>VLOOKUP(A:A,[1]TDSheet!$A:$AA,27,0)</f>
        <v>магаз</v>
      </c>
      <c r="AB70" s="14" t="e">
        <f>VLOOKUP(A:A,[1]TDSheet!$A:$AB,28,0)</f>
        <v>#N/A</v>
      </c>
      <c r="AC70" s="21">
        <f t="shared" si="11"/>
        <v>18</v>
      </c>
      <c r="AD70" s="14"/>
      <c r="AE70" s="14"/>
    </row>
    <row r="71" spans="1:31" s="1" customFormat="1" ht="11.1" customHeight="1" outlineLevel="1" x14ac:dyDescent="0.2">
      <c r="A71" s="7" t="s">
        <v>71</v>
      </c>
      <c r="B71" s="7" t="s">
        <v>9</v>
      </c>
      <c r="C71" s="8">
        <v>44.49</v>
      </c>
      <c r="D71" s="8">
        <v>56.415999999999997</v>
      </c>
      <c r="E71" s="8">
        <v>76.712000000000003</v>
      </c>
      <c r="F71" s="8"/>
      <c r="G71" s="1">
        <f>VLOOKUP(A:A,[1]TDSheet!$A:$G,7,0)</f>
        <v>1</v>
      </c>
      <c r="H71" s="1">
        <f>VLOOKUP(A:A,[1]TDSheet!$A:$H,8,0)</f>
        <v>60</v>
      </c>
      <c r="I71" s="14">
        <f>VLOOKUP(A:A,[2]TDSheet!$A:$F,6,0)</f>
        <v>86</v>
      </c>
      <c r="J71" s="14">
        <f t="shared" si="7"/>
        <v>-9.2879999999999967</v>
      </c>
      <c r="K71" s="14">
        <f>VLOOKUP(A:A,[1]TDSheet!$A:$K,11,0)</f>
        <v>50</v>
      </c>
      <c r="L71" s="14">
        <f>VLOOKUP(A:A,[1]TDSheet!$A:$L,12,0)</f>
        <v>20</v>
      </c>
      <c r="M71" s="14">
        <f>VLOOKUP(A:A,[1]TDSheet!$A:$S,19,0)</f>
        <v>50</v>
      </c>
      <c r="N71" s="14"/>
      <c r="O71" s="14"/>
      <c r="P71" s="14"/>
      <c r="Q71" s="14"/>
      <c r="R71" s="14">
        <f t="shared" si="8"/>
        <v>15.342400000000001</v>
      </c>
      <c r="S71" s="16"/>
      <c r="T71" s="17">
        <f t="shared" si="9"/>
        <v>7.8214620919803934</v>
      </c>
      <c r="U71" s="14">
        <f t="shared" si="10"/>
        <v>0</v>
      </c>
      <c r="V71" s="14"/>
      <c r="W71" s="14"/>
      <c r="X71" s="14">
        <f>VLOOKUP(A:A,[1]TDSheet!$A:$X,24,0)</f>
        <v>9.4763999999999999</v>
      </c>
      <c r="Y71" s="14">
        <f>VLOOKUP(A:A,[1]TDSheet!$A:$Y,25,0)</f>
        <v>25.916199999999996</v>
      </c>
      <c r="Z71" s="14">
        <f>VLOOKUP(A:A,[3]TDSheet!$A:$D,4,0)</f>
        <v>6.7060000000000004</v>
      </c>
      <c r="AA71" s="14" t="str">
        <f>VLOOKUP(A:A,[1]TDSheet!$A:$AA,27,0)</f>
        <v>магаз</v>
      </c>
      <c r="AB71" s="14" t="e">
        <f>VLOOKUP(A:A,[1]TDSheet!$A:$AB,28,0)</f>
        <v>#N/A</v>
      </c>
      <c r="AC71" s="21">
        <f t="shared" si="11"/>
        <v>0</v>
      </c>
      <c r="AD71" s="14"/>
      <c r="AE71" s="14"/>
    </row>
    <row r="72" spans="1:31" s="1" customFormat="1" ht="11.1" customHeight="1" outlineLevel="1" x14ac:dyDescent="0.2">
      <c r="A72" s="7" t="s">
        <v>72</v>
      </c>
      <c r="B72" s="7" t="s">
        <v>8</v>
      </c>
      <c r="C72" s="8">
        <v>205</v>
      </c>
      <c r="D72" s="8">
        <v>174</v>
      </c>
      <c r="E72" s="8">
        <v>354</v>
      </c>
      <c r="F72" s="8">
        <v>18</v>
      </c>
      <c r="G72" s="1">
        <f>VLOOKUP(A:A,[1]TDSheet!$A:$G,7,0)</f>
        <v>0.45</v>
      </c>
      <c r="H72" s="1">
        <f>VLOOKUP(A:A,[1]TDSheet!$A:$H,8,0)</f>
        <v>60</v>
      </c>
      <c r="I72" s="14">
        <f>VLOOKUP(A:A,[2]TDSheet!$A:$F,6,0)</f>
        <v>364</v>
      </c>
      <c r="J72" s="14">
        <f t="shared" ref="J72:J98" si="12">E72-I72</f>
        <v>-10</v>
      </c>
      <c r="K72" s="14">
        <f>VLOOKUP(A:A,[1]TDSheet!$A:$K,11,0)</f>
        <v>80</v>
      </c>
      <c r="L72" s="14">
        <f>VLOOKUP(A:A,[1]TDSheet!$A:$L,12,0)</f>
        <v>40</v>
      </c>
      <c r="M72" s="14">
        <f>VLOOKUP(A:A,[1]TDSheet!$A:$S,19,0)</f>
        <v>200</v>
      </c>
      <c r="N72" s="14"/>
      <c r="O72" s="14"/>
      <c r="P72" s="14"/>
      <c r="Q72" s="14"/>
      <c r="R72" s="14">
        <f t="shared" ref="R72:R98" si="13">E72/5</f>
        <v>70.8</v>
      </c>
      <c r="S72" s="16">
        <v>80</v>
      </c>
      <c r="T72" s="17">
        <f t="shared" ref="T72:T98" si="14">(F72+K72+L72+M72+S72)/R72</f>
        <v>5.9039548022598876</v>
      </c>
      <c r="U72" s="14">
        <f t="shared" ref="U72:U98" si="15">F72/R72</f>
        <v>0.25423728813559321</v>
      </c>
      <c r="V72" s="14"/>
      <c r="W72" s="14"/>
      <c r="X72" s="14">
        <f>VLOOKUP(A:A,[1]TDSheet!$A:$X,24,0)</f>
        <v>35.799999999999997</v>
      </c>
      <c r="Y72" s="14">
        <f>VLOOKUP(A:A,[1]TDSheet!$A:$Y,25,0)</f>
        <v>148</v>
      </c>
      <c r="Z72" s="14">
        <f>VLOOKUP(A:A,[3]TDSheet!$A:$D,4,0)</f>
        <v>68</v>
      </c>
      <c r="AA72" s="14" t="str">
        <f>VLOOKUP(A:A,[1]TDSheet!$A:$AA,27,0)</f>
        <v>магаз</v>
      </c>
      <c r="AB72" s="14" t="e">
        <f>VLOOKUP(A:A,[1]TDSheet!$A:$AB,28,0)</f>
        <v>#N/A</v>
      </c>
      <c r="AC72" s="21">
        <f t="shared" ref="AC72:AC98" si="16">S72*G72</f>
        <v>36</v>
      </c>
      <c r="AD72" s="14"/>
      <c r="AE72" s="14"/>
    </row>
    <row r="73" spans="1:31" s="1" customFormat="1" ht="11.1" customHeight="1" outlineLevel="1" x14ac:dyDescent="0.2">
      <c r="A73" s="7" t="s">
        <v>73</v>
      </c>
      <c r="B73" s="7" t="s">
        <v>8</v>
      </c>
      <c r="C73" s="8">
        <v>81</v>
      </c>
      <c r="D73" s="8">
        <v>422</v>
      </c>
      <c r="E73" s="8">
        <v>83</v>
      </c>
      <c r="F73" s="8"/>
      <c r="G73" s="1">
        <f>VLOOKUP(A:A,[1]TDSheet!$A:$G,7,0)</f>
        <v>0.45</v>
      </c>
      <c r="H73" s="1">
        <f>VLOOKUP(A:A,[1]TDSheet!$A:$H,8,0)</f>
        <v>60</v>
      </c>
      <c r="I73" s="14">
        <f>VLOOKUP(A:A,[2]TDSheet!$A:$F,6,0)</f>
        <v>86</v>
      </c>
      <c r="J73" s="14">
        <f t="shared" si="12"/>
        <v>-3</v>
      </c>
      <c r="K73" s="14">
        <f>VLOOKUP(A:A,[1]TDSheet!$A:$K,11,0)</f>
        <v>80</v>
      </c>
      <c r="L73" s="14">
        <f>VLOOKUP(A:A,[1]TDSheet!$A:$L,12,0)</f>
        <v>0</v>
      </c>
      <c r="M73" s="14">
        <f>VLOOKUP(A:A,[1]TDSheet!$A:$S,19,0)</f>
        <v>0</v>
      </c>
      <c r="N73" s="14"/>
      <c r="O73" s="14"/>
      <c r="P73" s="14"/>
      <c r="Q73" s="14"/>
      <c r="R73" s="14">
        <f t="shared" si="13"/>
        <v>16.600000000000001</v>
      </c>
      <c r="S73" s="16">
        <v>40</v>
      </c>
      <c r="T73" s="17">
        <f t="shared" si="14"/>
        <v>7.2289156626506017</v>
      </c>
      <c r="U73" s="14">
        <f t="shared" si="15"/>
        <v>0</v>
      </c>
      <c r="V73" s="14"/>
      <c r="W73" s="14"/>
      <c r="X73" s="14">
        <f>VLOOKUP(A:A,[1]TDSheet!$A:$X,24,0)</f>
        <v>1</v>
      </c>
      <c r="Y73" s="14">
        <f>VLOOKUP(A:A,[1]TDSheet!$A:$Y,25,0)</f>
        <v>88.2</v>
      </c>
      <c r="Z73" s="14">
        <f>VLOOKUP(A:A,[3]TDSheet!$A:$D,4,0)</f>
        <v>1</v>
      </c>
      <c r="AA73" s="14" t="str">
        <f>VLOOKUP(A:A,[1]TDSheet!$A:$AA,27,0)</f>
        <v>магаз</v>
      </c>
      <c r="AB73" s="14" t="e">
        <f>VLOOKUP(A:A,[1]TDSheet!$A:$AB,28,0)</f>
        <v>#N/A</v>
      </c>
      <c r="AC73" s="21">
        <f t="shared" si="16"/>
        <v>18</v>
      </c>
      <c r="AD73" s="14"/>
      <c r="AE73" s="14"/>
    </row>
    <row r="74" spans="1:31" s="1" customFormat="1" ht="11.1" customHeight="1" outlineLevel="1" x14ac:dyDescent="0.2">
      <c r="A74" s="7" t="s">
        <v>74</v>
      </c>
      <c r="B74" s="7" t="s">
        <v>9</v>
      </c>
      <c r="C74" s="8">
        <v>104.057</v>
      </c>
      <c r="D74" s="8">
        <v>134.803</v>
      </c>
      <c r="E74" s="8">
        <v>145.75399999999999</v>
      </c>
      <c r="F74" s="8">
        <v>93.105999999999995</v>
      </c>
      <c r="G74" s="1">
        <f>VLOOKUP(A:A,[1]TDSheet!$A:$G,7,0)</f>
        <v>1</v>
      </c>
      <c r="H74" s="1">
        <f>VLOOKUP(A:A,[1]TDSheet!$A:$H,8,0)</f>
        <v>45</v>
      </c>
      <c r="I74" s="14">
        <f>VLOOKUP(A:A,[2]TDSheet!$A:$F,6,0)</f>
        <v>140</v>
      </c>
      <c r="J74" s="14">
        <f t="shared" si="12"/>
        <v>5.7539999999999907</v>
      </c>
      <c r="K74" s="14">
        <f>VLOOKUP(A:A,[1]TDSheet!$A:$K,11,0)</f>
        <v>60</v>
      </c>
      <c r="L74" s="14">
        <f>VLOOKUP(A:A,[1]TDSheet!$A:$L,12,0)</f>
        <v>30</v>
      </c>
      <c r="M74" s="14">
        <f>VLOOKUP(A:A,[1]TDSheet!$A:$S,19,0)</f>
        <v>0</v>
      </c>
      <c r="N74" s="14"/>
      <c r="O74" s="14"/>
      <c r="P74" s="14"/>
      <c r="Q74" s="14"/>
      <c r="R74" s="14">
        <f t="shared" si="13"/>
        <v>29.150799999999997</v>
      </c>
      <c r="S74" s="16"/>
      <c r="T74" s="17">
        <f t="shared" si="14"/>
        <v>6.2813370473537606</v>
      </c>
      <c r="U74" s="14">
        <f t="shared" si="15"/>
        <v>3.1939432193970663</v>
      </c>
      <c r="V74" s="14"/>
      <c r="W74" s="14"/>
      <c r="X74" s="14">
        <f>VLOOKUP(A:A,[1]TDSheet!$A:$X,24,0)</f>
        <v>34.009599999999999</v>
      </c>
      <c r="Y74" s="14">
        <f>VLOOKUP(A:A,[1]TDSheet!$A:$Y,25,0)</f>
        <v>31.716199999999997</v>
      </c>
      <c r="Z74" s="14">
        <f>VLOOKUP(A:A,[3]TDSheet!$A:$D,4,0)</f>
        <v>26.324999999999999</v>
      </c>
      <c r="AA74" s="14" t="str">
        <f>VLOOKUP(A:A,[1]TDSheet!$A:$AA,27,0)</f>
        <v>к</v>
      </c>
      <c r="AB74" s="14" t="e">
        <f>VLOOKUP(A:A,[1]TDSheet!$A:$AB,28,0)</f>
        <v>#N/A</v>
      </c>
      <c r="AC74" s="21">
        <f t="shared" si="16"/>
        <v>0</v>
      </c>
      <c r="AD74" s="14"/>
      <c r="AE74" s="14"/>
    </row>
    <row r="75" spans="1:31" s="1" customFormat="1" ht="11.1" customHeight="1" outlineLevel="1" x14ac:dyDescent="0.2">
      <c r="A75" s="7" t="s">
        <v>75</v>
      </c>
      <c r="B75" s="7" t="s">
        <v>9</v>
      </c>
      <c r="C75" s="8">
        <v>12.183999999999999</v>
      </c>
      <c r="D75" s="8">
        <v>171</v>
      </c>
      <c r="E75" s="8">
        <v>113.39700000000001</v>
      </c>
      <c r="F75" s="8">
        <v>69.787000000000006</v>
      </c>
      <c r="G75" s="1">
        <f>VLOOKUP(A:A,[1]TDSheet!$A:$G,7,0)</f>
        <v>1</v>
      </c>
      <c r="H75" s="1">
        <f>VLOOKUP(A:A,[1]TDSheet!$A:$H,8,0)</f>
        <v>45</v>
      </c>
      <c r="I75" s="14">
        <f>VLOOKUP(A:A,[2]TDSheet!$A:$F,6,0)</f>
        <v>151</v>
      </c>
      <c r="J75" s="14">
        <f t="shared" si="12"/>
        <v>-37.602999999999994</v>
      </c>
      <c r="K75" s="14">
        <f>VLOOKUP(A:A,[1]TDSheet!$A:$K,11,0)</f>
        <v>80</v>
      </c>
      <c r="L75" s="14">
        <f>VLOOKUP(A:A,[1]TDSheet!$A:$L,12,0)</f>
        <v>30</v>
      </c>
      <c r="M75" s="14">
        <f>VLOOKUP(A:A,[1]TDSheet!$A:$S,19,0)</f>
        <v>30</v>
      </c>
      <c r="N75" s="14"/>
      <c r="O75" s="14"/>
      <c r="P75" s="14"/>
      <c r="Q75" s="14"/>
      <c r="R75" s="14">
        <f t="shared" si="13"/>
        <v>22.679400000000001</v>
      </c>
      <c r="S75" s="16"/>
      <c r="T75" s="17">
        <f t="shared" si="14"/>
        <v>9.2501124368369538</v>
      </c>
      <c r="U75" s="14">
        <f t="shared" si="15"/>
        <v>3.0771096237113857</v>
      </c>
      <c r="V75" s="14"/>
      <c r="W75" s="14"/>
      <c r="X75" s="14">
        <f>VLOOKUP(A:A,[1]TDSheet!$A:$X,24,0)</f>
        <v>24.5776</v>
      </c>
      <c r="Y75" s="14">
        <f>VLOOKUP(A:A,[1]TDSheet!$A:$Y,25,0)</f>
        <v>31.387</v>
      </c>
      <c r="Z75" s="14">
        <f>VLOOKUP(A:A,[3]TDSheet!$A:$D,4,0)</f>
        <v>36.732999999999997</v>
      </c>
      <c r="AA75" s="14" t="e">
        <f>VLOOKUP(A:A,[1]TDSheet!$A:$AA,27,0)</f>
        <v>#N/A</v>
      </c>
      <c r="AB75" s="14" t="e">
        <f>VLOOKUP(A:A,[1]TDSheet!$A:$AB,28,0)</f>
        <v>#N/A</v>
      </c>
      <c r="AC75" s="21">
        <f t="shared" si="16"/>
        <v>0</v>
      </c>
      <c r="AD75" s="14"/>
      <c r="AE75" s="14"/>
    </row>
    <row r="76" spans="1:31" s="1" customFormat="1" ht="11.1" customHeight="1" outlineLevel="1" x14ac:dyDescent="0.2">
      <c r="A76" s="7" t="s">
        <v>76</v>
      </c>
      <c r="B76" s="7" t="s">
        <v>8</v>
      </c>
      <c r="C76" s="8">
        <v>26</v>
      </c>
      <c r="D76" s="8"/>
      <c r="E76" s="8">
        <v>0</v>
      </c>
      <c r="F76" s="8">
        <v>26</v>
      </c>
      <c r="G76" s="1">
        <f>VLOOKUP(A:A,[1]TDSheet!$A:$G,7,0)</f>
        <v>0</v>
      </c>
      <c r="H76" s="1">
        <f>VLOOKUP(A:A,[1]TDSheet!$A:$H,8,0)</f>
        <v>45</v>
      </c>
      <c r="I76" s="14">
        <v>0</v>
      </c>
      <c r="J76" s="14">
        <f t="shared" si="12"/>
        <v>0</v>
      </c>
      <c r="K76" s="14">
        <f>VLOOKUP(A:A,[1]TDSheet!$A:$K,11,0)</f>
        <v>0</v>
      </c>
      <c r="L76" s="14">
        <f>VLOOKUP(A:A,[1]TDSheet!$A:$L,12,0)</f>
        <v>0</v>
      </c>
      <c r="M76" s="14">
        <f>VLOOKUP(A:A,[1]TDSheet!$A:$S,19,0)</f>
        <v>0</v>
      </c>
      <c r="N76" s="14"/>
      <c r="O76" s="14"/>
      <c r="P76" s="14"/>
      <c r="Q76" s="14"/>
      <c r="R76" s="14">
        <f t="shared" si="13"/>
        <v>0</v>
      </c>
      <c r="S76" s="16"/>
      <c r="T76" s="17" t="e">
        <f t="shared" si="14"/>
        <v>#DIV/0!</v>
      </c>
      <c r="U76" s="14" t="e">
        <f t="shared" si="15"/>
        <v>#DIV/0!</v>
      </c>
      <c r="V76" s="14"/>
      <c r="W76" s="14"/>
      <c r="X76" s="14">
        <f>VLOOKUP(A:A,[1]TDSheet!$A:$X,24,0)</f>
        <v>21</v>
      </c>
      <c r="Y76" s="14">
        <f>VLOOKUP(A:A,[1]TDSheet!$A:$Y,25,0)</f>
        <v>21.8</v>
      </c>
      <c r="Z76" s="14">
        <v>0</v>
      </c>
      <c r="AA76" s="14" t="str">
        <f>VLOOKUP(A:A,[1]TDSheet!$A:$AA,27,0)</f>
        <v>???</v>
      </c>
      <c r="AB76" s="14" t="e">
        <f>VLOOKUP(A:A,[1]TDSheet!$A:$AB,28,0)</f>
        <v>#N/A</v>
      </c>
      <c r="AC76" s="21">
        <f t="shared" si="16"/>
        <v>0</v>
      </c>
      <c r="AD76" s="14"/>
      <c r="AE76" s="14"/>
    </row>
    <row r="77" spans="1:31" s="1" customFormat="1" ht="11.1" customHeight="1" outlineLevel="1" x14ac:dyDescent="0.2">
      <c r="A77" s="7" t="s">
        <v>77</v>
      </c>
      <c r="B77" s="7" t="s">
        <v>8</v>
      </c>
      <c r="C77" s="8">
        <v>1389</v>
      </c>
      <c r="D77" s="8">
        <v>1625</v>
      </c>
      <c r="E77" s="18">
        <v>1730</v>
      </c>
      <c r="F77" s="18">
        <v>493</v>
      </c>
      <c r="G77" s="1">
        <f>VLOOKUP(A:A,[1]TDSheet!$A:$G,7,0)</f>
        <v>0.41</v>
      </c>
      <c r="H77" s="1">
        <f>VLOOKUP(A:A,[1]TDSheet!$A:$H,8,0)</f>
        <v>45</v>
      </c>
      <c r="I77" s="14">
        <f>VLOOKUP(A:A,[2]TDSheet!$A:$F,6,0)</f>
        <v>1801</v>
      </c>
      <c r="J77" s="14">
        <f t="shared" si="12"/>
        <v>-71</v>
      </c>
      <c r="K77" s="14">
        <f>VLOOKUP(A:A,[1]TDSheet!$A:$K,11,0)</f>
        <v>1200</v>
      </c>
      <c r="L77" s="14">
        <f>VLOOKUP(A:A,[1]TDSheet!$A:$L,12,0)</f>
        <v>500</v>
      </c>
      <c r="M77" s="14">
        <f>VLOOKUP(A:A,[1]TDSheet!$A:$S,19,0)</f>
        <v>500</v>
      </c>
      <c r="N77" s="14"/>
      <c r="O77" s="14"/>
      <c r="P77" s="14"/>
      <c r="Q77" s="14"/>
      <c r="R77" s="14">
        <f t="shared" si="13"/>
        <v>346</v>
      </c>
      <c r="S77" s="16"/>
      <c r="T77" s="17">
        <f t="shared" si="14"/>
        <v>7.7832369942196529</v>
      </c>
      <c r="U77" s="14">
        <f t="shared" si="15"/>
        <v>1.4248554913294798</v>
      </c>
      <c r="V77" s="14"/>
      <c r="W77" s="14"/>
      <c r="X77" s="14">
        <f>VLOOKUP(A:A,[1]TDSheet!$A:$X,24,0)</f>
        <v>301.60000000000002</v>
      </c>
      <c r="Y77" s="14">
        <f>VLOOKUP(A:A,[1]TDSheet!$A:$Y,25,0)</f>
        <v>382.4</v>
      </c>
      <c r="Z77" s="14">
        <f>VLOOKUP(A:A,[3]TDSheet!$A:$D,4,0)</f>
        <v>22</v>
      </c>
      <c r="AA77" s="14" t="str">
        <f>VLOOKUP(A:A,[1]TDSheet!$A:$AA,27,0)</f>
        <v>ротация</v>
      </c>
      <c r="AB77" s="14" t="e">
        <f>VLOOKUP(A:A,[1]TDSheet!$A:$AB,28,0)</f>
        <v>#N/A</v>
      </c>
      <c r="AC77" s="21">
        <f t="shared" si="16"/>
        <v>0</v>
      </c>
      <c r="AD77" s="14"/>
      <c r="AE77" s="14"/>
    </row>
    <row r="78" spans="1:31" s="1" customFormat="1" ht="11.1" customHeight="1" outlineLevel="1" x14ac:dyDescent="0.2">
      <c r="A78" s="7" t="s">
        <v>78</v>
      </c>
      <c r="B78" s="7" t="s">
        <v>8</v>
      </c>
      <c r="C78" s="8">
        <v>2841</v>
      </c>
      <c r="D78" s="8">
        <v>2728</v>
      </c>
      <c r="E78" s="18">
        <v>5804</v>
      </c>
      <c r="F78" s="18">
        <v>3730</v>
      </c>
      <c r="G78" s="1">
        <f>VLOOKUP(A:A,[1]TDSheet!$A:$G,7,0)</f>
        <v>0.41</v>
      </c>
      <c r="H78" s="1">
        <f>VLOOKUP(A:A,[1]TDSheet!$A:$H,8,0)</f>
        <v>45</v>
      </c>
      <c r="I78" s="14">
        <f>VLOOKUP(A:A,[2]TDSheet!$A:$F,6,0)</f>
        <v>5463</v>
      </c>
      <c r="J78" s="14">
        <f t="shared" si="12"/>
        <v>341</v>
      </c>
      <c r="K78" s="14">
        <f>VLOOKUP(A:A,[1]TDSheet!$A:$K,11,0)</f>
        <v>2600</v>
      </c>
      <c r="L78" s="14">
        <f>VLOOKUP(A:A,[1]TDSheet!$A:$L,12,0)</f>
        <v>0</v>
      </c>
      <c r="M78" s="14">
        <f>VLOOKUP(A:A,[1]TDSheet!$A:$S,19,0)</f>
        <v>500</v>
      </c>
      <c r="N78" s="14"/>
      <c r="O78" s="14"/>
      <c r="P78" s="14"/>
      <c r="Q78" s="14"/>
      <c r="R78" s="14">
        <f t="shared" si="13"/>
        <v>1160.8</v>
      </c>
      <c r="S78" s="16">
        <v>100</v>
      </c>
      <c r="T78" s="17">
        <f t="shared" si="14"/>
        <v>5.9700206753962783</v>
      </c>
      <c r="U78" s="14">
        <f t="shared" si="15"/>
        <v>3.2133011716057891</v>
      </c>
      <c r="V78" s="14"/>
      <c r="W78" s="14"/>
      <c r="X78" s="14">
        <f>VLOOKUP(A:A,[1]TDSheet!$A:$X,24,0)</f>
        <v>1116.5999999999999</v>
      </c>
      <c r="Y78" s="14">
        <f>VLOOKUP(A:A,[1]TDSheet!$A:$Y,25,0)</f>
        <v>1164.8</v>
      </c>
      <c r="Z78" s="14">
        <f>VLOOKUP(A:A,[3]TDSheet!$A:$D,4,0)</f>
        <v>584</v>
      </c>
      <c r="AA78" s="14">
        <f>VLOOKUP(A:A,[1]TDSheet!$A:$AA,27,0)</f>
        <v>0</v>
      </c>
      <c r="AB78" s="14" t="e">
        <f>VLOOKUP(A:A,[1]TDSheet!$A:$AB,28,0)</f>
        <v>#N/A</v>
      </c>
      <c r="AC78" s="21">
        <f t="shared" si="16"/>
        <v>41</v>
      </c>
      <c r="AD78" s="14"/>
      <c r="AE78" s="14"/>
    </row>
    <row r="79" spans="1:31" s="1" customFormat="1" ht="11.1" customHeight="1" outlineLevel="1" x14ac:dyDescent="0.2">
      <c r="A79" s="7" t="s">
        <v>94</v>
      </c>
      <c r="B79" s="7" t="s">
        <v>8</v>
      </c>
      <c r="C79" s="8">
        <v>45</v>
      </c>
      <c r="D79" s="8">
        <v>81</v>
      </c>
      <c r="E79" s="8">
        <v>41</v>
      </c>
      <c r="F79" s="8">
        <v>84</v>
      </c>
      <c r="G79" s="1">
        <f>VLOOKUP(A:A,[1]TDSheet!$A:$G,7,0)</f>
        <v>0.4</v>
      </c>
      <c r="H79" s="1">
        <f>VLOOKUP(A:A,[1]TDSheet!$A:$H,8,0)</f>
        <v>60</v>
      </c>
      <c r="I79" s="14">
        <f>VLOOKUP(A:A,[2]TDSheet!$A:$F,6,0)</f>
        <v>42</v>
      </c>
      <c r="J79" s="14">
        <f t="shared" si="12"/>
        <v>-1</v>
      </c>
      <c r="K79" s="14">
        <f>VLOOKUP(A:A,[1]TDSheet!$A:$K,11,0)</f>
        <v>0</v>
      </c>
      <c r="L79" s="14">
        <f>VLOOKUP(A:A,[1]TDSheet!$A:$L,12,0)</f>
        <v>40</v>
      </c>
      <c r="M79" s="14">
        <f>VLOOKUP(A:A,[1]TDSheet!$A:$S,19,0)</f>
        <v>0</v>
      </c>
      <c r="N79" s="14"/>
      <c r="O79" s="14"/>
      <c r="P79" s="14"/>
      <c r="Q79" s="14"/>
      <c r="R79" s="14">
        <f t="shared" si="13"/>
        <v>8.1999999999999993</v>
      </c>
      <c r="S79" s="16"/>
      <c r="T79" s="17">
        <f t="shared" si="14"/>
        <v>15.121951219512196</v>
      </c>
      <c r="U79" s="14">
        <f t="shared" si="15"/>
        <v>10.24390243902439</v>
      </c>
      <c r="V79" s="14"/>
      <c r="W79" s="14"/>
      <c r="X79" s="14">
        <f>VLOOKUP(A:A,[1]TDSheet!$A:$X,24,0)</f>
        <v>6.2</v>
      </c>
      <c r="Y79" s="14">
        <f>VLOOKUP(A:A,[1]TDSheet!$A:$Y,25,0)</f>
        <v>19.600000000000001</v>
      </c>
      <c r="Z79" s="14">
        <f>VLOOKUP(A:A,[3]TDSheet!$A:$D,4,0)</f>
        <v>5</v>
      </c>
      <c r="AA79" s="14" t="str">
        <f>VLOOKUP(A:A,[1]TDSheet!$A:$AA,27,0)</f>
        <v>магаз</v>
      </c>
      <c r="AB79" s="14" t="str">
        <f>VLOOKUP(A:A,[1]TDSheet!$A:$AB,28,0)</f>
        <v>???</v>
      </c>
      <c r="AC79" s="21">
        <f t="shared" si="16"/>
        <v>0</v>
      </c>
      <c r="AD79" s="14"/>
      <c r="AE79" s="14"/>
    </row>
    <row r="80" spans="1:31" s="1" customFormat="1" ht="11.1" customHeight="1" outlineLevel="1" x14ac:dyDescent="0.2">
      <c r="A80" s="7" t="s">
        <v>79</v>
      </c>
      <c r="B80" s="7" t="s">
        <v>9</v>
      </c>
      <c r="C80" s="8">
        <v>18.672999999999998</v>
      </c>
      <c r="D80" s="8">
        <v>25.474</v>
      </c>
      <c r="E80" s="8">
        <v>31.817</v>
      </c>
      <c r="F80" s="8">
        <v>9.2479999999999993</v>
      </c>
      <c r="G80" s="1">
        <f>VLOOKUP(A:A,[1]TDSheet!$A:$G,7,0)</f>
        <v>1</v>
      </c>
      <c r="H80" s="1">
        <f>VLOOKUP(A:A,[1]TDSheet!$A:$H,8,0)</f>
        <v>45</v>
      </c>
      <c r="I80" s="14">
        <f>VLOOKUP(A:A,[2]TDSheet!$A:$F,6,0)</f>
        <v>35</v>
      </c>
      <c r="J80" s="14">
        <f t="shared" si="12"/>
        <v>-3.1829999999999998</v>
      </c>
      <c r="K80" s="14">
        <f>VLOOKUP(A:A,[1]TDSheet!$A:$K,11,0)</f>
        <v>40</v>
      </c>
      <c r="L80" s="14">
        <f>VLOOKUP(A:A,[1]TDSheet!$A:$L,12,0)</f>
        <v>10</v>
      </c>
      <c r="M80" s="14">
        <f>VLOOKUP(A:A,[1]TDSheet!$A:$S,19,0)</f>
        <v>0</v>
      </c>
      <c r="N80" s="14"/>
      <c r="O80" s="14"/>
      <c r="P80" s="14"/>
      <c r="Q80" s="14"/>
      <c r="R80" s="14">
        <f t="shared" si="13"/>
        <v>6.3634000000000004</v>
      </c>
      <c r="S80" s="16"/>
      <c r="T80" s="17">
        <f t="shared" si="14"/>
        <v>9.3107458277021706</v>
      </c>
      <c r="U80" s="14">
        <f t="shared" si="15"/>
        <v>1.4533111229845679</v>
      </c>
      <c r="V80" s="14"/>
      <c r="W80" s="14"/>
      <c r="X80" s="14">
        <f>VLOOKUP(A:A,[1]TDSheet!$A:$X,24,0)</f>
        <v>5.5937999999999999</v>
      </c>
      <c r="Y80" s="14">
        <f>VLOOKUP(A:A,[1]TDSheet!$A:$Y,25,0)</f>
        <v>8.2921999999999993</v>
      </c>
      <c r="Z80" s="14">
        <f>VLOOKUP(A:A,[3]TDSheet!$A:$D,4,0)</f>
        <v>12.211</v>
      </c>
      <c r="AA80" s="14" t="str">
        <f>VLOOKUP(A:A,[1]TDSheet!$A:$AA,27,0)</f>
        <v>к</v>
      </c>
      <c r="AB80" s="14" t="e">
        <f>VLOOKUP(A:A,[1]TDSheet!$A:$AB,28,0)</f>
        <v>#N/A</v>
      </c>
      <c r="AC80" s="21">
        <f t="shared" si="16"/>
        <v>0</v>
      </c>
      <c r="AD80" s="14"/>
      <c r="AE80" s="14"/>
    </row>
    <row r="81" spans="1:31" s="1" customFormat="1" ht="11.1" customHeight="1" outlineLevel="1" x14ac:dyDescent="0.2">
      <c r="A81" s="7" t="s">
        <v>80</v>
      </c>
      <c r="B81" s="7" t="s">
        <v>9</v>
      </c>
      <c r="C81" s="8">
        <v>10.403</v>
      </c>
      <c r="D81" s="8">
        <v>12.446999999999999</v>
      </c>
      <c r="E81" s="8">
        <v>21.951000000000001</v>
      </c>
      <c r="F81" s="8">
        <v>1.0999999999999999E-2</v>
      </c>
      <c r="G81" s="1">
        <f>VLOOKUP(A:A,[1]TDSheet!$A:$G,7,0)</f>
        <v>0</v>
      </c>
      <c r="H81" s="1">
        <f>VLOOKUP(A:A,[1]TDSheet!$A:$H,8,0)</f>
        <v>45</v>
      </c>
      <c r="I81" s="14">
        <f>VLOOKUP(A:A,[2]TDSheet!$A:$F,6,0)</f>
        <v>22</v>
      </c>
      <c r="J81" s="14">
        <f t="shared" si="12"/>
        <v>-4.8999999999999488E-2</v>
      </c>
      <c r="K81" s="14">
        <f>VLOOKUP(A:A,[1]TDSheet!$A:$K,11,0)</f>
        <v>40</v>
      </c>
      <c r="L81" s="14">
        <f>VLOOKUP(A:A,[1]TDSheet!$A:$L,12,0)</f>
        <v>10</v>
      </c>
      <c r="M81" s="14">
        <f>VLOOKUP(A:A,[1]TDSheet!$A:$S,19,0)</f>
        <v>0</v>
      </c>
      <c r="N81" s="14"/>
      <c r="O81" s="14"/>
      <c r="P81" s="14"/>
      <c r="Q81" s="14"/>
      <c r="R81" s="14">
        <f t="shared" si="13"/>
        <v>4.3902000000000001</v>
      </c>
      <c r="S81" s="16"/>
      <c r="T81" s="17">
        <f t="shared" si="14"/>
        <v>11.391508359528039</v>
      </c>
      <c r="U81" s="14">
        <f t="shared" si="15"/>
        <v>2.5055806113616691E-3</v>
      </c>
      <c r="V81" s="14"/>
      <c r="W81" s="14"/>
      <c r="X81" s="14">
        <f>VLOOKUP(A:A,[1]TDSheet!$A:$X,24,0)</f>
        <v>4.4134000000000002</v>
      </c>
      <c r="Y81" s="14">
        <f>VLOOKUP(A:A,[1]TDSheet!$A:$Y,25,0)</f>
        <v>6.4462000000000002</v>
      </c>
      <c r="Z81" s="14">
        <f>VLOOKUP(A:A,[3]TDSheet!$A:$D,4,0)</f>
        <v>3.1389999999999998</v>
      </c>
      <c r="AA81" s="14" t="str">
        <f>VLOOKUP(A:A,[1]TDSheet!$A:$AA,27,0)</f>
        <v>вывод</v>
      </c>
      <c r="AB81" s="14" t="e">
        <f>VLOOKUP(A:A,[1]TDSheet!$A:$AB,28,0)</f>
        <v>#N/A</v>
      </c>
      <c r="AC81" s="21">
        <f t="shared" si="16"/>
        <v>0</v>
      </c>
      <c r="AD81" s="14"/>
      <c r="AE81" s="14"/>
    </row>
    <row r="82" spans="1:31" s="1" customFormat="1" ht="11.1" customHeight="1" outlineLevel="1" x14ac:dyDescent="0.2">
      <c r="A82" s="7" t="s">
        <v>81</v>
      </c>
      <c r="B82" s="7" t="s">
        <v>8</v>
      </c>
      <c r="C82" s="8">
        <v>15</v>
      </c>
      <c r="D82" s="8"/>
      <c r="E82" s="8">
        <v>0</v>
      </c>
      <c r="F82" s="8">
        <v>15</v>
      </c>
      <c r="G82" s="1">
        <f>VLOOKUP(A:A,[1]TDSheet!$A:$G,7,0)</f>
        <v>0.33</v>
      </c>
      <c r="H82" s="1">
        <f>VLOOKUP(A:A,[1]TDSheet!$A:$H,8,0)</f>
        <v>45</v>
      </c>
      <c r="I82" s="14">
        <f>VLOOKUP(A:A,[2]TDSheet!$A:$F,6,0)</f>
        <v>17</v>
      </c>
      <c r="J82" s="14">
        <f t="shared" si="12"/>
        <v>-17</v>
      </c>
      <c r="K82" s="14">
        <f>VLOOKUP(A:A,[1]TDSheet!$A:$K,11,0)</f>
        <v>0</v>
      </c>
      <c r="L82" s="14">
        <f>VLOOKUP(A:A,[1]TDSheet!$A:$L,12,0)</f>
        <v>18</v>
      </c>
      <c r="M82" s="14">
        <f>VLOOKUP(A:A,[1]TDSheet!$A:$S,19,0)</f>
        <v>40</v>
      </c>
      <c r="N82" s="14"/>
      <c r="O82" s="14"/>
      <c r="P82" s="14"/>
      <c r="Q82" s="14"/>
      <c r="R82" s="14">
        <f t="shared" si="13"/>
        <v>0</v>
      </c>
      <c r="S82" s="16">
        <v>40</v>
      </c>
      <c r="T82" s="17" t="e">
        <f t="shared" si="14"/>
        <v>#DIV/0!</v>
      </c>
      <c r="U82" s="14" t="e">
        <f t="shared" si="15"/>
        <v>#DIV/0!</v>
      </c>
      <c r="V82" s="14"/>
      <c r="W82" s="14"/>
      <c r="X82" s="14">
        <f>VLOOKUP(A:A,[1]TDSheet!$A:$X,24,0)</f>
        <v>1.8</v>
      </c>
      <c r="Y82" s="14">
        <f>VLOOKUP(A:A,[1]TDSheet!$A:$Y,25,0)</f>
        <v>3.2</v>
      </c>
      <c r="Z82" s="14">
        <v>0</v>
      </c>
      <c r="AA82" s="14" t="str">
        <f>VLOOKUP(A:A,[1]TDSheet!$A:$AA,27,0)</f>
        <v>костик</v>
      </c>
      <c r="AB82" s="14" t="e">
        <f>VLOOKUP(A:A,[1]TDSheet!$A:$AB,28,0)</f>
        <v>#N/A</v>
      </c>
      <c r="AC82" s="21">
        <f t="shared" si="16"/>
        <v>13.200000000000001</v>
      </c>
      <c r="AD82" s="14"/>
      <c r="AE82" s="14"/>
    </row>
    <row r="83" spans="1:31" s="1" customFormat="1" ht="11.1" customHeight="1" outlineLevel="1" x14ac:dyDescent="0.2">
      <c r="A83" s="7" t="s">
        <v>82</v>
      </c>
      <c r="B83" s="7" t="s">
        <v>9</v>
      </c>
      <c r="C83" s="8">
        <v>50.177</v>
      </c>
      <c r="D83" s="8">
        <v>98.290999999999997</v>
      </c>
      <c r="E83" s="8">
        <v>62.286000000000001</v>
      </c>
      <c r="F83" s="8">
        <v>38.997</v>
      </c>
      <c r="G83" s="1">
        <f>VLOOKUP(A:A,[1]TDSheet!$A:$G,7,0)</f>
        <v>1</v>
      </c>
      <c r="H83" s="1">
        <f>VLOOKUP(A:A,[1]TDSheet!$A:$H,8,0)</f>
        <v>45</v>
      </c>
      <c r="I83" s="14">
        <f>VLOOKUP(A:A,[2]TDSheet!$A:$F,6,0)</f>
        <v>88</v>
      </c>
      <c r="J83" s="14">
        <f t="shared" si="12"/>
        <v>-25.713999999999999</v>
      </c>
      <c r="K83" s="14">
        <f>VLOOKUP(A:A,[1]TDSheet!$A:$K,11,0)</f>
        <v>50</v>
      </c>
      <c r="L83" s="14">
        <f>VLOOKUP(A:A,[1]TDSheet!$A:$L,12,0)</f>
        <v>20</v>
      </c>
      <c r="M83" s="14">
        <f>VLOOKUP(A:A,[1]TDSheet!$A:$S,19,0)</f>
        <v>0</v>
      </c>
      <c r="N83" s="14"/>
      <c r="O83" s="14"/>
      <c r="P83" s="14"/>
      <c r="Q83" s="14"/>
      <c r="R83" s="14">
        <f t="shared" si="13"/>
        <v>12.4572</v>
      </c>
      <c r="S83" s="16"/>
      <c r="T83" s="17">
        <f t="shared" si="14"/>
        <v>8.7497190379860648</v>
      </c>
      <c r="U83" s="14">
        <f t="shared" si="15"/>
        <v>3.1304787592717465</v>
      </c>
      <c r="V83" s="14"/>
      <c r="W83" s="14"/>
      <c r="X83" s="14">
        <f>VLOOKUP(A:A,[1]TDSheet!$A:$X,24,0)</f>
        <v>13.758000000000001</v>
      </c>
      <c r="Y83" s="14">
        <f>VLOOKUP(A:A,[1]TDSheet!$A:$Y,25,0)</f>
        <v>13.796000000000001</v>
      </c>
      <c r="Z83" s="14">
        <f>VLOOKUP(A:A,[3]TDSheet!$A:$D,4,0)</f>
        <v>15.531000000000001</v>
      </c>
      <c r="AA83" s="14" t="str">
        <f>VLOOKUP(A:A,[1]TDSheet!$A:$AA,27,0)</f>
        <v>увел</v>
      </c>
      <c r="AB83" s="14" t="e">
        <f>VLOOKUP(A:A,[1]TDSheet!$A:$AB,28,0)</f>
        <v>#N/A</v>
      </c>
      <c r="AC83" s="21">
        <f t="shared" si="16"/>
        <v>0</v>
      </c>
      <c r="AD83" s="14"/>
      <c r="AE83" s="14"/>
    </row>
    <row r="84" spans="1:31" s="1" customFormat="1" ht="11.1" customHeight="1" outlineLevel="1" x14ac:dyDescent="0.2">
      <c r="A84" s="7" t="s">
        <v>83</v>
      </c>
      <c r="B84" s="7" t="s">
        <v>8</v>
      </c>
      <c r="C84" s="8">
        <v>995</v>
      </c>
      <c r="D84" s="8">
        <v>800</v>
      </c>
      <c r="E84" s="8">
        <v>1309</v>
      </c>
      <c r="F84" s="8">
        <v>408</v>
      </c>
      <c r="G84" s="1">
        <f>VLOOKUP(A:A,[1]TDSheet!$A:$G,7,0)</f>
        <v>0.28000000000000003</v>
      </c>
      <c r="H84" s="1">
        <f>VLOOKUP(A:A,[1]TDSheet!$A:$H,8,0)</f>
        <v>45</v>
      </c>
      <c r="I84" s="14">
        <f>VLOOKUP(A:A,[2]TDSheet!$A:$F,6,0)</f>
        <v>1387</v>
      </c>
      <c r="J84" s="14">
        <f t="shared" si="12"/>
        <v>-78</v>
      </c>
      <c r="K84" s="14">
        <f>VLOOKUP(A:A,[1]TDSheet!$A:$K,11,0)</f>
        <v>960</v>
      </c>
      <c r="L84" s="14">
        <f>VLOOKUP(A:A,[1]TDSheet!$A:$L,12,0)</f>
        <v>160</v>
      </c>
      <c r="M84" s="14">
        <f>VLOOKUP(A:A,[1]TDSheet!$A:$S,19,0)</f>
        <v>0</v>
      </c>
      <c r="N84" s="14"/>
      <c r="O84" s="14"/>
      <c r="P84" s="14"/>
      <c r="Q84" s="14"/>
      <c r="R84" s="14">
        <f t="shared" si="13"/>
        <v>261.8</v>
      </c>
      <c r="S84" s="16"/>
      <c r="T84" s="17">
        <f t="shared" si="14"/>
        <v>5.8365164247517187</v>
      </c>
      <c r="U84" s="14">
        <f t="shared" si="15"/>
        <v>1.5584415584415583</v>
      </c>
      <c r="V84" s="14"/>
      <c r="W84" s="14"/>
      <c r="X84" s="14">
        <f>VLOOKUP(A:A,[1]TDSheet!$A:$X,24,0)</f>
        <v>241.6</v>
      </c>
      <c r="Y84" s="14">
        <f>VLOOKUP(A:A,[1]TDSheet!$A:$Y,25,0)</f>
        <v>258.60000000000002</v>
      </c>
      <c r="Z84" s="14">
        <f>VLOOKUP(A:A,[3]TDSheet!$A:$D,4,0)</f>
        <v>246</v>
      </c>
      <c r="AA84" s="14" t="e">
        <f>VLOOKUP(A:A,[1]TDSheet!$A:$AA,27,0)</f>
        <v>#N/A</v>
      </c>
      <c r="AB84" s="14" t="e">
        <f>VLOOKUP(A:A,[1]TDSheet!$A:$AB,28,0)</f>
        <v>#N/A</v>
      </c>
      <c r="AC84" s="21">
        <f t="shared" si="16"/>
        <v>0</v>
      </c>
      <c r="AD84" s="14"/>
      <c r="AE84" s="14"/>
    </row>
    <row r="85" spans="1:31" s="1" customFormat="1" ht="11.1" customHeight="1" outlineLevel="1" x14ac:dyDescent="0.2">
      <c r="A85" s="7" t="s">
        <v>84</v>
      </c>
      <c r="B85" s="7" t="s">
        <v>8</v>
      </c>
      <c r="C85" s="8">
        <v>660</v>
      </c>
      <c r="D85" s="8">
        <v>345</v>
      </c>
      <c r="E85" s="8">
        <v>665</v>
      </c>
      <c r="F85" s="8">
        <v>326</v>
      </c>
      <c r="G85" s="1">
        <f>VLOOKUP(A:A,[1]TDSheet!$A:$G,7,0)</f>
        <v>0.28000000000000003</v>
      </c>
      <c r="H85" s="1">
        <f>VLOOKUP(A:A,[1]TDSheet!$A:$H,8,0)</f>
        <v>45</v>
      </c>
      <c r="I85" s="14">
        <f>VLOOKUP(A:A,[2]TDSheet!$A:$F,6,0)</f>
        <v>679</v>
      </c>
      <c r="J85" s="14">
        <f t="shared" si="12"/>
        <v>-14</v>
      </c>
      <c r="K85" s="14">
        <f>VLOOKUP(A:A,[1]TDSheet!$A:$K,11,0)</f>
        <v>600</v>
      </c>
      <c r="L85" s="14">
        <f>VLOOKUP(A:A,[1]TDSheet!$A:$L,12,0)</f>
        <v>80</v>
      </c>
      <c r="M85" s="14">
        <f>VLOOKUP(A:A,[1]TDSheet!$A:$S,19,0)</f>
        <v>0</v>
      </c>
      <c r="N85" s="14"/>
      <c r="O85" s="14"/>
      <c r="P85" s="14"/>
      <c r="Q85" s="14"/>
      <c r="R85" s="14">
        <f t="shared" si="13"/>
        <v>133</v>
      </c>
      <c r="S85" s="16"/>
      <c r="T85" s="17">
        <f t="shared" si="14"/>
        <v>7.5639097744360901</v>
      </c>
      <c r="U85" s="14">
        <f t="shared" si="15"/>
        <v>2.4511278195488724</v>
      </c>
      <c r="V85" s="14"/>
      <c r="W85" s="14"/>
      <c r="X85" s="14">
        <f>VLOOKUP(A:A,[1]TDSheet!$A:$X,24,0)</f>
        <v>139.4</v>
      </c>
      <c r="Y85" s="14">
        <f>VLOOKUP(A:A,[1]TDSheet!$A:$Y,25,0)</f>
        <v>155.19999999999999</v>
      </c>
      <c r="Z85" s="14">
        <f>VLOOKUP(A:A,[3]TDSheet!$A:$D,4,0)</f>
        <v>106</v>
      </c>
      <c r="AA85" s="14" t="e">
        <f>VLOOKUP(A:A,[1]TDSheet!$A:$AA,27,0)</f>
        <v>#N/A</v>
      </c>
      <c r="AB85" s="14" t="e">
        <f>VLOOKUP(A:A,[1]TDSheet!$A:$AB,28,0)</f>
        <v>#N/A</v>
      </c>
      <c r="AC85" s="21">
        <f t="shared" si="16"/>
        <v>0</v>
      </c>
      <c r="AD85" s="14"/>
      <c r="AE85" s="14"/>
    </row>
    <row r="86" spans="1:31" s="1" customFormat="1" ht="11.1" customHeight="1" outlineLevel="1" x14ac:dyDescent="0.2">
      <c r="A86" s="7" t="s">
        <v>85</v>
      </c>
      <c r="B86" s="7" t="s">
        <v>8</v>
      </c>
      <c r="C86" s="8">
        <v>1760</v>
      </c>
      <c r="D86" s="8">
        <v>2173</v>
      </c>
      <c r="E86" s="8">
        <v>1737</v>
      </c>
      <c r="F86" s="8">
        <v>2057</v>
      </c>
      <c r="G86" s="1">
        <f>VLOOKUP(A:A,[1]TDSheet!$A:$G,7,0)</f>
        <v>0.35</v>
      </c>
      <c r="H86" s="1">
        <f>VLOOKUP(A:A,[1]TDSheet!$A:$H,8,0)</f>
        <v>45</v>
      </c>
      <c r="I86" s="14">
        <f>VLOOKUP(A:A,[2]TDSheet!$A:$F,6,0)</f>
        <v>1875</v>
      </c>
      <c r="J86" s="14">
        <f t="shared" si="12"/>
        <v>-138</v>
      </c>
      <c r="K86" s="14">
        <f>VLOOKUP(A:A,[1]TDSheet!$A:$K,11,0)</f>
        <v>800</v>
      </c>
      <c r="L86" s="14">
        <f>VLOOKUP(A:A,[1]TDSheet!$A:$L,12,0)</f>
        <v>280</v>
      </c>
      <c r="M86" s="14">
        <f>VLOOKUP(A:A,[1]TDSheet!$A:$S,19,0)</f>
        <v>0</v>
      </c>
      <c r="N86" s="14"/>
      <c r="O86" s="14"/>
      <c r="P86" s="14"/>
      <c r="Q86" s="14"/>
      <c r="R86" s="14">
        <f t="shared" si="13"/>
        <v>347.4</v>
      </c>
      <c r="S86" s="16"/>
      <c r="T86" s="17">
        <f t="shared" si="14"/>
        <v>9.0299366724237196</v>
      </c>
      <c r="U86" s="14">
        <f t="shared" si="15"/>
        <v>5.9211283822682788</v>
      </c>
      <c r="V86" s="14"/>
      <c r="W86" s="14"/>
      <c r="X86" s="14">
        <f>VLOOKUP(A:A,[1]TDSheet!$A:$X,24,0)</f>
        <v>450.6</v>
      </c>
      <c r="Y86" s="14">
        <f>VLOOKUP(A:A,[1]TDSheet!$A:$Y,25,0)</f>
        <v>451</v>
      </c>
      <c r="Z86" s="14">
        <f>VLOOKUP(A:A,[3]TDSheet!$A:$D,4,0)</f>
        <v>356</v>
      </c>
      <c r="AA86" s="14">
        <f>VLOOKUP(A:A,[1]TDSheet!$A:$AA,27,0)</f>
        <v>0</v>
      </c>
      <c r="AB86" s="14" t="e">
        <f>VLOOKUP(A:A,[1]TDSheet!$A:$AB,28,0)</f>
        <v>#N/A</v>
      </c>
      <c r="AC86" s="21">
        <f t="shared" si="16"/>
        <v>0</v>
      </c>
      <c r="AD86" s="14"/>
      <c r="AE86" s="14"/>
    </row>
    <row r="87" spans="1:31" s="1" customFormat="1" ht="11.1" customHeight="1" outlineLevel="1" x14ac:dyDescent="0.2">
      <c r="A87" s="7" t="s">
        <v>86</v>
      </c>
      <c r="B87" s="7" t="s">
        <v>8</v>
      </c>
      <c r="C87" s="8">
        <v>1535</v>
      </c>
      <c r="D87" s="8">
        <v>2216</v>
      </c>
      <c r="E87" s="8">
        <v>2150</v>
      </c>
      <c r="F87" s="8">
        <v>1311</v>
      </c>
      <c r="G87" s="1">
        <f>VLOOKUP(A:A,[1]TDSheet!$A:$G,7,0)</f>
        <v>0.28000000000000003</v>
      </c>
      <c r="H87" s="1">
        <f>VLOOKUP(A:A,[1]TDSheet!$A:$H,8,0)</f>
        <v>45</v>
      </c>
      <c r="I87" s="14">
        <f>VLOOKUP(A:A,[2]TDSheet!$A:$F,6,0)</f>
        <v>2234</v>
      </c>
      <c r="J87" s="14">
        <f t="shared" si="12"/>
        <v>-84</v>
      </c>
      <c r="K87" s="14">
        <f>VLOOKUP(A:A,[1]TDSheet!$A:$K,11,0)</f>
        <v>1000</v>
      </c>
      <c r="L87" s="14">
        <f>VLOOKUP(A:A,[1]TDSheet!$A:$L,12,0)</f>
        <v>280</v>
      </c>
      <c r="M87" s="14">
        <f>VLOOKUP(A:A,[1]TDSheet!$A:$S,19,0)</f>
        <v>0</v>
      </c>
      <c r="N87" s="14"/>
      <c r="O87" s="14"/>
      <c r="P87" s="14"/>
      <c r="Q87" s="14"/>
      <c r="R87" s="14">
        <f t="shared" si="13"/>
        <v>430</v>
      </c>
      <c r="S87" s="16"/>
      <c r="T87" s="17">
        <f t="shared" si="14"/>
        <v>6.0255813953488371</v>
      </c>
      <c r="U87" s="14">
        <f t="shared" si="15"/>
        <v>3.0488372093023255</v>
      </c>
      <c r="V87" s="14"/>
      <c r="W87" s="14"/>
      <c r="X87" s="14">
        <f>VLOOKUP(A:A,[1]TDSheet!$A:$X,24,0)</f>
        <v>452</v>
      </c>
      <c r="Y87" s="14">
        <f>VLOOKUP(A:A,[1]TDSheet!$A:$Y,25,0)</f>
        <v>448.2</v>
      </c>
      <c r="Z87" s="14">
        <f>VLOOKUP(A:A,[3]TDSheet!$A:$D,4,0)</f>
        <v>390</v>
      </c>
      <c r="AA87" s="14" t="str">
        <f>VLOOKUP(A:A,[1]TDSheet!$A:$AA,27,0)</f>
        <v>???</v>
      </c>
      <c r="AB87" s="14" t="e">
        <f>VLOOKUP(A:A,[1]TDSheet!$A:$AB,28,0)</f>
        <v>#N/A</v>
      </c>
      <c r="AC87" s="21">
        <f t="shared" si="16"/>
        <v>0</v>
      </c>
      <c r="AD87" s="14"/>
      <c r="AE87" s="14"/>
    </row>
    <row r="88" spans="1:31" s="1" customFormat="1" ht="11.1" customHeight="1" outlineLevel="1" x14ac:dyDescent="0.2">
      <c r="A88" s="7" t="s">
        <v>87</v>
      </c>
      <c r="B88" s="7" t="s">
        <v>8</v>
      </c>
      <c r="C88" s="8">
        <v>2984</v>
      </c>
      <c r="D88" s="8">
        <v>4352</v>
      </c>
      <c r="E88" s="8">
        <v>4688</v>
      </c>
      <c r="F88" s="8">
        <v>2547</v>
      </c>
      <c r="G88" s="1">
        <f>VLOOKUP(A:A,[1]TDSheet!$A:$G,7,0)</f>
        <v>0.35</v>
      </c>
      <c r="H88" s="1">
        <f>VLOOKUP(A:A,[1]TDSheet!$A:$H,8,0)</f>
        <v>45</v>
      </c>
      <c r="I88" s="14">
        <f>VLOOKUP(A:A,[2]TDSheet!$A:$F,6,0)</f>
        <v>4776</v>
      </c>
      <c r="J88" s="14">
        <f t="shared" si="12"/>
        <v>-88</v>
      </c>
      <c r="K88" s="14">
        <f>VLOOKUP(A:A,[1]TDSheet!$A:$K,11,0)</f>
        <v>3000</v>
      </c>
      <c r="L88" s="14">
        <f>VLOOKUP(A:A,[1]TDSheet!$A:$L,12,0)</f>
        <v>0</v>
      </c>
      <c r="M88" s="14">
        <f>VLOOKUP(A:A,[1]TDSheet!$A:$S,19,0)</f>
        <v>0</v>
      </c>
      <c r="N88" s="14"/>
      <c r="O88" s="14"/>
      <c r="P88" s="14"/>
      <c r="Q88" s="14"/>
      <c r="R88" s="14">
        <f t="shared" si="13"/>
        <v>937.6</v>
      </c>
      <c r="S88" s="16"/>
      <c r="T88" s="17">
        <f t="shared" si="14"/>
        <v>5.9161689419795218</v>
      </c>
      <c r="U88" s="14">
        <f t="shared" si="15"/>
        <v>2.7165102389078499</v>
      </c>
      <c r="V88" s="14"/>
      <c r="W88" s="14"/>
      <c r="X88" s="14">
        <f>VLOOKUP(A:A,[1]TDSheet!$A:$X,24,0)</f>
        <v>824</v>
      </c>
      <c r="Y88" s="14">
        <f>VLOOKUP(A:A,[1]TDSheet!$A:$Y,25,0)</f>
        <v>1012.4</v>
      </c>
      <c r="Z88" s="14">
        <f>VLOOKUP(A:A,[3]TDSheet!$A:$D,4,0)</f>
        <v>605</v>
      </c>
      <c r="AA88" s="14">
        <f>VLOOKUP(A:A,[1]TDSheet!$A:$AA,27,0)</f>
        <v>0</v>
      </c>
      <c r="AB88" s="14" t="e">
        <f>VLOOKUP(A:A,[1]TDSheet!$A:$AB,28,0)</f>
        <v>#N/A</v>
      </c>
      <c r="AC88" s="21">
        <f t="shared" si="16"/>
        <v>0</v>
      </c>
      <c r="AD88" s="14"/>
      <c r="AE88" s="14"/>
    </row>
    <row r="89" spans="1:31" s="1" customFormat="1" ht="11.1" customHeight="1" outlineLevel="1" x14ac:dyDescent="0.2">
      <c r="A89" s="7" t="s">
        <v>88</v>
      </c>
      <c r="B89" s="7" t="s">
        <v>8</v>
      </c>
      <c r="C89" s="8">
        <v>781</v>
      </c>
      <c r="D89" s="8">
        <v>295</v>
      </c>
      <c r="E89" s="8">
        <v>638</v>
      </c>
      <c r="F89" s="8">
        <v>427</v>
      </c>
      <c r="G89" s="1">
        <f>VLOOKUP(A:A,[1]TDSheet!$A:$G,7,0)</f>
        <v>0.28000000000000003</v>
      </c>
      <c r="H89" s="1">
        <f>VLOOKUP(A:A,[1]TDSheet!$A:$H,8,0)</f>
        <v>45</v>
      </c>
      <c r="I89" s="14">
        <f>VLOOKUP(A:A,[2]TDSheet!$A:$F,6,0)</f>
        <v>650</v>
      </c>
      <c r="J89" s="14">
        <f t="shared" si="12"/>
        <v>-12</v>
      </c>
      <c r="K89" s="14">
        <f>VLOOKUP(A:A,[1]TDSheet!$A:$K,11,0)</f>
        <v>400</v>
      </c>
      <c r="L89" s="14">
        <f>VLOOKUP(A:A,[1]TDSheet!$A:$L,12,0)</f>
        <v>80</v>
      </c>
      <c r="M89" s="14">
        <f>VLOOKUP(A:A,[1]TDSheet!$A:$S,19,0)</f>
        <v>0</v>
      </c>
      <c r="N89" s="14"/>
      <c r="O89" s="14"/>
      <c r="P89" s="14"/>
      <c r="Q89" s="14"/>
      <c r="R89" s="14">
        <f t="shared" si="13"/>
        <v>127.6</v>
      </c>
      <c r="S89" s="16"/>
      <c r="T89" s="17">
        <f t="shared" si="14"/>
        <v>7.108150470219436</v>
      </c>
      <c r="U89" s="14">
        <f t="shared" si="15"/>
        <v>3.346394984326019</v>
      </c>
      <c r="V89" s="14"/>
      <c r="W89" s="14"/>
      <c r="X89" s="14">
        <f>VLOOKUP(A:A,[1]TDSheet!$A:$X,24,0)</f>
        <v>164.6</v>
      </c>
      <c r="Y89" s="14">
        <f>VLOOKUP(A:A,[1]TDSheet!$A:$Y,25,0)</f>
        <v>144.80000000000001</v>
      </c>
      <c r="Z89" s="14">
        <f>VLOOKUP(A:A,[3]TDSheet!$A:$D,4,0)</f>
        <v>115</v>
      </c>
      <c r="AA89" s="14" t="e">
        <f>VLOOKUP(A:A,[1]TDSheet!$A:$AA,27,0)</f>
        <v>#N/A</v>
      </c>
      <c r="AB89" s="14" t="e">
        <f>VLOOKUP(A:A,[1]TDSheet!$A:$AB,28,0)</f>
        <v>#N/A</v>
      </c>
      <c r="AC89" s="21">
        <f t="shared" si="16"/>
        <v>0</v>
      </c>
      <c r="AD89" s="14"/>
      <c r="AE89" s="14"/>
    </row>
    <row r="90" spans="1:31" s="1" customFormat="1" ht="11.1" customHeight="1" outlineLevel="1" x14ac:dyDescent="0.2">
      <c r="A90" s="7" t="s">
        <v>89</v>
      </c>
      <c r="B90" s="7" t="s">
        <v>8</v>
      </c>
      <c r="C90" s="8">
        <v>4125.1880000000001</v>
      </c>
      <c r="D90" s="8">
        <v>4830</v>
      </c>
      <c r="E90" s="8">
        <v>6095</v>
      </c>
      <c r="F90" s="8">
        <v>2701.1880000000001</v>
      </c>
      <c r="G90" s="1">
        <f>VLOOKUP(A:A,[1]TDSheet!$A:$G,7,0)</f>
        <v>0.35</v>
      </c>
      <c r="H90" s="1">
        <f>VLOOKUP(A:A,[1]TDSheet!$A:$H,8,0)</f>
        <v>45</v>
      </c>
      <c r="I90" s="14">
        <f>VLOOKUP(A:A,[2]TDSheet!$A:$F,6,0)</f>
        <v>6239</v>
      </c>
      <c r="J90" s="14">
        <f t="shared" si="12"/>
        <v>-144</v>
      </c>
      <c r="K90" s="14">
        <f>VLOOKUP(A:A,[1]TDSheet!$A:$K,11,0)</f>
        <v>3800</v>
      </c>
      <c r="L90" s="14">
        <f>VLOOKUP(A:A,[1]TDSheet!$A:$L,12,0)</f>
        <v>0</v>
      </c>
      <c r="M90" s="14">
        <f>VLOOKUP(A:A,[1]TDSheet!$A:$S,19,0)</f>
        <v>800</v>
      </c>
      <c r="N90" s="14"/>
      <c r="O90" s="14"/>
      <c r="P90" s="14"/>
      <c r="Q90" s="14"/>
      <c r="R90" s="14">
        <f t="shared" si="13"/>
        <v>1219</v>
      </c>
      <c r="S90" s="16"/>
      <c r="T90" s="17">
        <f t="shared" si="14"/>
        <v>5.9894897456931915</v>
      </c>
      <c r="U90" s="14">
        <f t="shared" si="15"/>
        <v>2.2159048400328141</v>
      </c>
      <c r="V90" s="14"/>
      <c r="W90" s="14"/>
      <c r="X90" s="14">
        <f>VLOOKUP(A:A,[1]TDSheet!$A:$X,24,0)</f>
        <v>990.4</v>
      </c>
      <c r="Y90" s="14">
        <f>VLOOKUP(A:A,[1]TDSheet!$A:$Y,25,0)</f>
        <v>1247.8</v>
      </c>
      <c r="Z90" s="14">
        <f>VLOOKUP(A:A,[3]TDSheet!$A:$D,4,0)</f>
        <v>814</v>
      </c>
      <c r="AA90" s="14">
        <f>VLOOKUP(A:A,[1]TDSheet!$A:$AA,27,0)</f>
        <v>0</v>
      </c>
      <c r="AB90" s="14" t="e">
        <f>VLOOKUP(A:A,[1]TDSheet!$A:$AB,28,0)</f>
        <v>#N/A</v>
      </c>
      <c r="AC90" s="21">
        <f t="shared" si="16"/>
        <v>0</v>
      </c>
      <c r="AD90" s="14"/>
      <c r="AE90" s="14"/>
    </row>
    <row r="91" spans="1:31" s="1" customFormat="1" ht="11.1" customHeight="1" outlineLevel="1" x14ac:dyDescent="0.2">
      <c r="A91" s="7" t="s">
        <v>90</v>
      </c>
      <c r="B91" s="7" t="s">
        <v>8</v>
      </c>
      <c r="C91" s="8">
        <v>1299</v>
      </c>
      <c r="D91" s="8">
        <v>1088</v>
      </c>
      <c r="E91" s="8">
        <v>1746</v>
      </c>
      <c r="F91" s="8">
        <v>574</v>
      </c>
      <c r="G91" s="1">
        <f>VLOOKUP(A:A,[1]TDSheet!$A:$G,7,0)</f>
        <v>0.41</v>
      </c>
      <c r="H91" s="1">
        <f>VLOOKUP(A:A,[1]TDSheet!$A:$H,8,0)</f>
        <v>45</v>
      </c>
      <c r="I91" s="14">
        <f>VLOOKUP(A:A,[2]TDSheet!$A:$F,6,0)</f>
        <v>1813</v>
      </c>
      <c r="J91" s="14">
        <f t="shared" si="12"/>
        <v>-67</v>
      </c>
      <c r="K91" s="14">
        <f>VLOOKUP(A:A,[1]TDSheet!$A:$K,11,0)</f>
        <v>1200</v>
      </c>
      <c r="L91" s="14">
        <f>VLOOKUP(A:A,[1]TDSheet!$A:$L,12,0)</f>
        <v>200</v>
      </c>
      <c r="M91" s="14">
        <f>VLOOKUP(A:A,[1]TDSheet!$A:$S,19,0)</f>
        <v>200</v>
      </c>
      <c r="N91" s="14"/>
      <c r="O91" s="14"/>
      <c r="P91" s="14"/>
      <c r="Q91" s="14"/>
      <c r="R91" s="14">
        <f t="shared" si="13"/>
        <v>349.2</v>
      </c>
      <c r="S91" s="16"/>
      <c r="T91" s="17">
        <f t="shared" si="14"/>
        <v>6.2256586483390608</v>
      </c>
      <c r="U91" s="14">
        <f t="shared" si="15"/>
        <v>1.6437571592210769</v>
      </c>
      <c r="V91" s="14"/>
      <c r="W91" s="14"/>
      <c r="X91" s="14">
        <f>VLOOKUP(A:A,[1]TDSheet!$A:$X,24,0)</f>
        <v>357</v>
      </c>
      <c r="Y91" s="14">
        <f>VLOOKUP(A:A,[1]TDSheet!$A:$Y,25,0)</f>
        <v>353</v>
      </c>
      <c r="Z91" s="14">
        <f>VLOOKUP(A:A,[3]TDSheet!$A:$D,4,0)</f>
        <v>187</v>
      </c>
      <c r="AA91" s="14" t="e">
        <f>VLOOKUP(A:A,[1]TDSheet!$A:$AA,27,0)</f>
        <v>#N/A</v>
      </c>
      <c r="AB91" s="14" t="e">
        <f>VLOOKUP(A:A,[1]TDSheet!$A:$AB,28,0)</f>
        <v>#N/A</v>
      </c>
      <c r="AC91" s="21">
        <f t="shared" si="16"/>
        <v>0</v>
      </c>
      <c r="AD91" s="14"/>
      <c r="AE91" s="14"/>
    </row>
    <row r="92" spans="1:31" s="1" customFormat="1" ht="11.1" customHeight="1" outlineLevel="1" x14ac:dyDescent="0.2">
      <c r="A92" s="7" t="s">
        <v>95</v>
      </c>
      <c r="B92" s="7" t="s">
        <v>8</v>
      </c>
      <c r="C92" s="8">
        <v>422</v>
      </c>
      <c r="D92" s="8">
        <v>412</v>
      </c>
      <c r="E92" s="8">
        <v>638</v>
      </c>
      <c r="F92" s="8">
        <v>186</v>
      </c>
      <c r="G92" s="1">
        <f>VLOOKUP(A:A,[1]TDSheet!$A:$G,7,0)</f>
        <v>0.5</v>
      </c>
      <c r="H92" s="1">
        <f>VLOOKUP(A:A,[1]TDSheet!$A:$H,8,0)</f>
        <v>0.6</v>
      </c>
      <c r="I92" s="14">
        <f>VLOOKUP(A:A,[2]TDSheet!$A:$F,6,0)</f>
        <v>648</v>
      </c>
      <c r="J92" s="14">
        <f t="shared" si="12"/>
        <v>-10</v>
      </c>
      <c r="K92" s="14">
        <f>VLOOKUP(A:A,[1]TDSheet!$A:$K,11,0)</f>
        <v>200</v>
      </c>
      <c r="L92" s="14">
        <f>VLOOKUP(A:A,[1]TDSheet!$A:$L,12,0)</f>
        <v>0</v>
      </c>
      <c r="M92" s="14">
        <f>VLOOKUP(A:A,[1]TDSheet!$A:$S,19,0)</f>
        <v>0</v>
      </c>
      <c r="N92" s="14"/>
      <c r="O92" s="14"/>
      <c r="P92" s="14"/>
      <c r="Q92" s="14"/>
      <c r="R92" s="14">
        <f t="shared" si="13"/>
        <v>127.6</v>
      </c>
      <c r="S92" s="16">
        <v>400</v>
      </c>
      <c r="T92" s="17">
        <f t="shared" si="14"/>
        <v>6.1598746081504707</v>
      </c>
      <c r="U92" s="14">
        <f t="shared" si="15"/>
        <v>1.4576802507836992</v>
      </c>
      <c r="V92" s="14"/>
      <c r="W92" s="14"/>
      <c r="X92" s="14">
        <f>VLOOKUP(A:A,[1]TDSheet!$A:$X,24,0)</f>
        <v>0</v>
      </c>
      <c r="Y92" s="14">
        <f>VLOOKUP(A:A,[1]TDSheet!$A:$Y,25,0)</f>
        <v>35.799999999999997</v>
      </c>
      <c r="Z92" s="14">
        <f>VLOOKUP(A:A,[3]TDSheet!$A:$D,4,0)</f>
        <v>175</v>
      </c>
      <c r="AA92" s="14" t="str">
        <f>VLOOKUP(A:A,[1]TDSheet!$A:$AA,27,0)</f>
        <v>костик</v>
      </c>
      <c r="AB92" s="14" t="e">
        <f>VLOOKUP(A:A,[1]TDSheet!$A:$AB,28,0)</f>
        <v>#N/A</v>
      </c>
      <c r="AC92" s="21">
        <f t="shared" si="16"/>
        <v>200</v>
      </c>
      <c r="AD92" s="14"/>
      <c r="AE92" s="14"/>
    </row>
    <row r="93" spans="1:31" s="1" customFormat="1" ht="11.1" customHeight="1" outlineLevel="1" x14ac:dyDescent="0.2">
      <c r="A93" s="7" t="s">
        <v>96</v>
      </c>
      <c r="B93" s="7" t="s">
        <v>8</v>
      </c>
      <c r="C93" s="8"/>
      <c r="D93" s="8">
        <v>3700</v>
      </c>
      <c r="E93" s="18">
        <v>7</v>
      </c>
      <c r="F93" s="18">
        <v>3293</v>
      </c>
      <c r="G93" s="1">
        <f>VLOOKUP(A:A,[1]TDSheet!$A:$G,7,0)</f>
        <v>0</v>
      </c>
      <c r="H93" s="1">
        <f>VLOOKUP(A:A,[1]TDSheet!$A:$H,8,0)</f>
        <v>45</v>
      </c>
      <c r="I93" s="14">
        <f>VLOOKUP(A:A,[2]TDSheet!$A:$F,6,0)</f>
        <v>7</v>
      </c>
      <c r="J93" s="14">
        <f t="shared" si="12"/>
        <v>0</v>
      </c>
      <c r="K93" s="14">
        <f>VLOOKUP(A:A,[1]TDSheet!$A:$K,11,0)</f>
        <v>0</v>
      </c>
      <c r="L93" s="14">
        <f>VLOOKUP(A:A,[1]TDSheet!$A:$L,12,0)</f>
        <v>0</v>
      </c>
      <c r="M93" s="14">
        <f>VLOOKUP(A:A,[1]TDSheet!$A:$S,19,0)</f>
        <v>0</v>
      </c>
      <c r="N93" s="14"/>
      <c r="O93" s="14"/>
      <c r="P93" s="14"/>
      <c r="Q93" s="14"/>
      <c r="R93" s="14">
        <f t="shared" si="13"/>
        <v>1.4</v>
      </c>
      <c r="S93" s="16"/>
      <c r="T93" s="17">
        <f t="shared" si="14"/>
        <v>2352.1428571428573</v>
      </c>
      <c r="U93" s="14">
        <f t="shared" si="15"/>
        <v>2352.1428571428573</v>
      </c>
      <c r="V93" s="14"/>
      <c r="W93" s="14"/>
      <c r="X93" s="14">
        <f>VLOOKUP(A:A,[1]TDSheet!$A:$X,24,0)</f>
        <v>0</v>
      </c>
      <c r="Y93" s="14">
        <f>VLOOKUP(A:A,[1]TDSheet!$A:$Y,25,0)</f>
        <v>0</v>
      </c>
      <c r="Z93" s="14">
        <f>VLOOKUP(A:A,[3]TDSheet!$A:$D,4,0)</f>
        <v>7</v>
      </c>
      <c r="AA93" s="14" t="e">
        <f>VLOOKUP(A:A,[1]TDSheet!$A:$AA,27,0)</f>
        <v>#N/A</v>
      </c>
      <c r="AB93" s="14" t="e">
        <f>VLOOKUP(A:A,[1]TDSheet!$A:$AB,28,0)</f>
        <v>#N/A</v>
      </c>
      <c r="AC93" s="21">
        <f t="shared" si="16"/>
        <v>0</v>
      </c>
      <c r="AD93" s="14"/>
      <c r="AE93" s="14"/>
    </row>
    <row r="94" spans="1:31" s="1" customFormat="1" ht="11.1" customHeight="1" outlineLevel="1" x14ac:dyDescent="0.2">
      <c r="A94" s="7" t="s">
        <v>97</v>
      </c>
      <c r="B94" s="7" t="s">
        <v>8</v>
      </c>
      <c r="C94" s="8"/>
      <c r="D94" s="8">
        <v>800</v>
      </c>
      <c r="E94" s="18">
        <v>20</v>
      </c>
      <c r="F94" s="18">
        <v>480</v>
      </c>
      <c r="G94" s="1">
        <f>VLOOKUP(A:A,[1]TDSheet!$A:$G,7,0)</f>
        <v>0</v>
      </c>
      <c r="H94" s="1">
        <f>VLOOKUP(A:A,[1]TDSheet!$A:$H,8,0)</f>
        <v>45</v>
      </c>
      <c r="I94" s="14">
        <f>VLOOKUP(A:A,[2]TDSheet!$A:$F,6,0)</f>
        <v>20</v>
      </c>
      <c r="J94" s="14">
        <f t="shared" si="12"/>
        <v>0</v>
      </c>
      <c r="K94" s="14">
        <f>VLOOKUP(A:A,[1]TDSheet!$A:$K,11,0)</f>
        <v>0</v>
      </c>
      <c r="L94" s="14">
        <f>VLOOKUP(A:A,[1]TDSheet!$A:$L,12,0)</f>
        <v>0</v>
      </c>
      <c r="M94" s="14">
        <f>VLOOKUP(A:A,[1]TDSheet!$A:$S,19,0)</f>
        <v>0</v>
      </c>
      <c r="N94" s="14"/>
      <c r="O94" s="14"/>
      <c r="P94" s="14"/>
      <c r="Q94" s="14"/>
      <c r="R94" s="14">
        <f t="shared" si="13"/>
        <v>4</v>
      </c>
      <c r="S94" s="16"/>
      <c r="T94" s="17">
        <f t="shared" si="14"/>
        <v>120</v>
      </c>
      <c r="U94" s="14">
        <f t="shared" si="15"/>
        <v>120</v>
      </c>
      <c r="V94" s="14"/>
      <c r="W94" s="14"/>
      <c r="X94" s="14">
        <f>VLOOKUP(A:A,[1]TDSheet!$A:$X,24,0)</f>
        <v>0</v>
      </c>
      <c r="Y94" s="14">
        <f>VLOOKUP(A:A,[1]TDSheet!$A:$Y,25,0)</f>
        <v>0</v>
      </c>
      <c r="Z94" s="14">
        <f>VLOOKUP(A:A,[3]TDSheet!$A:$D,4,0)</f>
        <v>20</v>
      </c>
      <c r="AA94" s="14" t="e">
        <f>VLOOKUP(A:A,[1]TDSheet!$A:$AA,27,0)</f>
        <v>#N/A</v>
      </c>
      <c r="AB94" s="14" t="e">
        <f>VLOOKUP(A:A,[1]TDSheet!$A:$AB,28,0)</f>
        <v>#N/A</v>
      </c>
      <c r="AC94" s="21">
        <f t="shared" si="16"/>
        <v>0</v>
      </c>
      <c r="AD94" s="14"/>
      <c r="AE94" s="14"/>
    </row>
    <row r="95" spans="1:31" s="1" customFormat="1" ht="11.1" customHeight="1" outlineLevel="1" x14ac:dyDescent="0.2">
      <c r="A95" s="7" t="s">
        <v>98</v>
      </c>
      <c r="B95" s="7" t="s">
        <v>8</v>
      </c>
      <c r="C95" s="8">
        <v>115</v>
      </c>
      <c r="D95" s="8">
        <v>798</v>
      </c>
      <c r="E95" s="18">
        <v>672</v>
      </c>
      <c r="F95" s="18">
        <v>40</v>
      </c>
      <c r="G95" s="1">
        <f>VLOOKUP(A:A,[1]TDSheet!$A:$G,7,0)</f>
        <v>0</v>
      </c>
      <c r="H95" s="1">
        <f>VLOOKUP(A:A,[1]TDSheet!$A:$H,8,0)</f>
        <v>0</v>
      </c>
      <c r="I95" s="14">
        <f>VLOOKUP(A:A,[2]TDSheet!$A:$F,6,0)</f>
        <v>718</v>
      </c>
      <c r="J95" s="14">
        <f t="shared" si="12"/>
        <v>-46</v>
      </c>
      <c r="K95" s="14">
        <f>VLOOKUP(A:A,[1]TDSheet!$A:$K,11,0)</f>
        <v>0</v>
      </c>
      <c r="L95" s="14">
        <f>VLOOKUP(A:A,[1]TDSheet!$A:$L,12,0)</f>
        <v>0</v>
      </c>
      <c r="M95" s="14">
        <f>VLOOKUP(A:A,[1]TDSheet!$A:$S,19,0)</f>
        <v>0</v>
      </c>
      <c r="N95" s="14"/>
      <c r="O95" s="14"/>
      <c r="P95" s="14"/>
      <c r="Q95" s="14"/>
      <c r="R95" s="14">
        <f t="shared" si="13"/>
        <v>134.4</v>
      </c>
      <c r="S95" s="16"/>
      <c r="T95" s="17">
        <f t="shared" si="14"/>
        <v>0.29761904761904762</v>
      </c>
      <c r="U95" s="14">
        <f t="shared" si="15"/>
        <v>0.29761904761904762</v>
      </c>
      <c r="V95" s="14"/>
      <c r="W95" s="14"/>
      <c r="X95" s="14">
        <f>VLOOKUP(A:A,[1]TDSheet!$A:$X,24,0)</f>
        <v>63.8</v>
      </c>
      <c r="Y95" s="14">
        <f>VLOOKUP(A:A,[1]TDSheet!$A:$Y,25,0)</f>
        <v>172.8</v>
      </c>
      <c r="Z95" s="14">
        <f>VLOOKUP(A:A,[3]TDSheet!$A:$D,4,0)</f>
        <v>164</v>
      </c>
      <c r="AA95" s="14" t="e">
        <f>VLOOKUP(A:A,[1]TDSheet!$A:$AA,27,0)</f>
        <v>#N/A</v>
      </c>
      <c r="AB95" s="14" t="e">
        <f>VLOOKUP(A:A,[1]TDSheet!$A:$AB,28,0)</f>
        <v>#N/A</v>
      </c>
      <c r="AC95" s="21">
        <f t="shared" si="16"/>
        <v>0</v>
      </c>
      <c r="AD95" s="14"/>
      <c r="AE95" s="14"/>
    </row>
    <row r="96" spans="1:31" s="1" customFormat="1" ht="11.1" customHeight="1" outlineLevel="1" x14ac:dyDescent="0.2">
      <c r="A96" s="7" t="s">
        <v>99</v>
      </c>
      <c r="B96" s="7" t="s">
        <v>9</v>
      </c>
      <c r="C96" s="8">
        <v>84.034999999999997</v>
      </c>
      <c r="D96" s="8">
        <v>253.91300000000001</v>
      </c>
      <c r="E96" s="18">
        <v>210.90799999999999</v>
      </c>
      <c r="F96" s="18">
        <v>119.58199999999999</v>
      </c>
      <c r="G96" s="1">
        <f>VLOOKUP(A:A,[1]TDSheet!$A:$G,7,0)</f>
        <v>0</v>
      </c>
      <c r="H96" s="1">
        <f>VLOOKUP(A:A,[1]TDSheet!$A:$H,8,0)</f>
        <v>0</v>
      </c>
      <c r="I96" s="14">
        <f>VLOOKUP(A:A,[2]TDSheet!$A:$F,6,0)</f>
        <v>209</v>
      </c>
      <c r="J96" s="14">
        <f t="shared" si="12"/>
        <v>1.907999999999987</v>
      </c>
      <c r="K96" s="14">
        <f>VLOOKUP(A:A,[1]TDSheet!$A:$K,11,0)</f>
        <v>0</v>
      </c>
      <c r="L96" s="14">
        <f>VLOOKUP(A:A,[1]TDSheet!$A:$L,12,0)</f>
        <v>0</v>
      </c>
      <c r="M96" s="14">
        <f>VLOOKUP(A:A,[1]TDSheet!$A:$S,19,0)</f>
        <v>0</v>
      </c>
      <c r="N96" s="14"/>
      <c r="O96" s="14"/>
      <c r="P96" s="14"/>
      <c r="Q96" s="14"/>
      <c r="R96" s="14">
        <f t="shared" si="13"/>
        <v>42.181599999999996</v>
      </c>
      <c r="S96" s="16"/>
      <c r="T96" s="17">
        <f t="shared" si="14"/>
        <v>2.8349327668936222</v>
      </c>
      <c r="U96" s="14">
        <f t="shared" si="15"/>
        <v>2.8349327668936222</v>
      </c>
      <c r="V96" s="14"/>
      <c r="W96" s="14"/>
      <c r="X96" s="14">
        <f>VLOOKUP(A:A,[1]TDSheet!$A:$X,24,0)</f>
        <v>15.5136</v>
      </c>
      <c r="Y96" s="14">
        <f>VLOOKUP(A:A,[1]TDSheet!$A:$Y,25,0)</f>
        <v>49.769999999999996</v>
      </c>
      <c r="Z96" s="14">
        <f>VLOOKUP(A:A,[3]TDSheet!$A:$D,4,0)</f>
        <v>24.73</v>
      </c>
      <c r="AA96" s="14" t="e">
        <f>VLOOKUP(A:A,[1]TDSheet!$A:$AA,27,0)</f>
        <v>#N/A</v>
      </c>
      <c r="AB96" s="14" t="e">
        <f>VLOOKUP(A:A,[1]TDSheet!$A:$AB,28,0)</f>
        <v>#N/A</v>
      </c>
      <c r="AC96" s="21">
        <f t="shared" si="16"/>
        <v>0</v>
      </c>
      <c r="AD96" s="14"/>
      <c r="AE96" s="14"/>
    </row>
    <row r="97" spans="1:31" s="1" customFormat="1" ht="11.1" customHeight="1" outlineLevel="1" x14ac:dyDescent="0.2">
      <c r="A97" s="7" t="s">
        <v>100</v>
      </c>
      <c r="B97" s="7" t="s">
        <v>8</v>
      </c>
      <c r="C97" s="8">
        <v>336</v>
      </c>
      <c r="D97" s="8">
        <v>417</v>
      </c>
      <c r="E97" s="18">
        <v>404</v>
      </c>
      <c r="F97" s="18">
        <v>339</v>
      </c>
      <c r="G97" s="1">
        <f>VLOOKUP(A:A,[1]TDSheet!$A:$G,7,0)</f>
        <v>0</v>
      </c>
      <c r="H97" s="1">
        <f>VLOOKUP(A:A,[1]TDSheet!$A:$H,8,0)</f>
        <v>0</v>
      </c>
      <c r="I97" s="14">
        <f>VLOOKUP(A:A,[2]TDSheet!$A:$F,6,0)</f>
        <v>422</v>
      </c>
      <c r="J97" s="14">
        <f t="shared" si="12"/>
        <v>-18</v>
      </c>
      <c r="K97" s="14">
        <f>VLOOKUP(A:A,[1]TDSheet!$A:$K,11,0)</f>
        <v>0</v>
      </c>
      <c r="L97" s="14">
        <f>VLOOKUP(A:A,[1]TDSheet!$A:$L,12,0)</f>
        <v>0</v>
      </c>
      <c r="M97" s="14">
        <f>VLOOKUP(A:A,[1]TDSheet!$A:$S,19,0)</f>
        <v>0</v>
      </c>
      <c r="N97" s="14"/>
      <c r="O97" s="14"/>
      <c r="P97" s="14"/>
      <c r="Q97" s="14"/>
      <c r="R97" s="14">
        <f t="shared" si="13"/>
        <v>80.8</v>
      </c>
      <c r="S97" s="16"/>
      <c r="T97" s="17">
        <f t="shared" si="14"/>
        <v>4.1955445544554459</v>
      </c>
      <c r="U97" s="14">
        <f t="shared" si="15"/>
        <v>4.1955445544554459</v>
      </c>
      <c r="V97" s="14"/>
      <c r="W97" s="14"/>
      <c r="X97" s="14">
        <f>VLOOKUP(A:A,[1]TDSheet!$A:$X,24,0)</f>
        <v>28.4</v>
      </c>
      <c r="Y97" s="14">
        <f>VLOOKUP(A:A,[1]TDSheet!$A:$Y,25,0)</f>
        <v>94</v>
      </c>
      <c r="Z97" s="14">
        <f>VLOOKUP(A:A,[3]TDSheet!$A:$D,4,0)</f>
        <v>101</v>
      </c>
      <c r="AA97" s="14" t="e">
        <f>VLOOKUP(A:A,[1]TDSheet!$A:$AA,27,0)</f>
        <v>#N/A</v>
      </c>
      <c r="AB97" s="14" t="e">
        <f>VLOOKUP(A:A,[1]TDSheet!$A:$AB,28,0)</f>
        <v>#N/A</v>
      </c>
      <c r="AC97" s="21">
        <f t="shared" si="16"/>
        <v>0</v>
      </c>
      <c r="AD97" s="14"/>
      <c r="AE97" s="14"/>
    </row>
    <row r="98" spans="1:31" s="1" customFormat="1" ht="11.1" customHeight="1" outlineLevel="1" x14ac:dyDescent="0.2">
      <c r="A98" s="7" t="s">
        <v>101</v>
      </c>
      <c r="B98" s="7" t="s">
        <v>9</v>
      </c>
      <c r="C98" s="8">
        <v>313.90199999999999</v>
      </c>
      <c r="D98" s="8">
        <v>3.097</v>
      </c>
      <c r="E98" s="18">
        <v>155.74299999999999</v>
      </c>
      <c r="F98" s="18">
        <v>159.196</v>
      </c>
      <c r="G98" s="1">
        <f>VLOOKUP(A:A,[1]TDSheet!$A:$G,7,0)</f>
        <v>0</v>
      </c>
      <c r="H98" s="1">
        <f>VLOOKUP(A:A,[1]TDSheet!$A:$H,8,0)</f>
        <v>0</v>
      </c>
      <c r="I98" s="14">
        <f>VLOOKUP(A:A,[2]TDSheet!$A:$F,6,0)</f>
        <v>151</v>
      </c>
      <c r="J98" s="14">
        <f t="shared" si="12"/>
        <v>4.742999999999995</v>
      </c>
      <c r="K98" s="14">
        <f>VLOOKUP(A:A,[1]TDSheet!$A:$K,11,0)</f>
        <v>0</v>
      </c>
      <c r="L98" s="14">
        <f>VLOOKUP(A:A,[1]TDSheet!$A:$L,12,0)</f>
        <v>0</v>
      </c>
      <c r="M98" s="14">
        <f>VLOOKUP(A:A,[1]TDSheet!$A:$S,19,0)</f>
        <v>0</v>
      </c>
      <c r="N98" s="14"/>
      <c r="O98" s="14"/>
      <c r="P98" s="14"/>
      <c r="Q98" s="14"/>
      <c r="R98" s="14">
        <f t="shared" si="13"/>
        <v>31.148599999999998</v>
      </c>
      <c r="S98" s="16"/>
      <c r="T98" s="17">
        <f t="shared" si="14"/>
        <v>5.1108557045902545</v>
      </c>
      <c r="U98" s="14">
        <f t="shared" si="15"/>
        <v>5.1108557045902545</v>
      </c>
      <c r="V98" s="14"/>
      <c r="W98" s="14"/>
      <c r="X98" s="14">
        <f>VLOOKUP(A:A,[1]TDSheet!$A:$X,24,0)</f>
        <v>11.574400000000001</v>
      </c>
      <c r="Y98" s="14">
        <f>VLOOKUP(A:A,[1]TDSheet!$A:$Y,25,0)</f>
        <v>42.008400000000002</v>
      </c>
      <c r="Z98" s="14">
        <f>VLOOKUP(A:A,[3]TDSheet!$A:$D,4,0)</f>
        <v>11.901999999999999</v>
      </c>
      <c r="AA98" s="14" t="e">
        <f>VLOOKUP(A:A,[1]TDSheet!$A:$AA,27,0)</f>
        <v>#N/A</v>
      </c>
      <c r="AB98" s="14" t="e">
        <f>VLOOKUP(A:A,[1]TDSheet!$A:$AB,28,0)</f>
        <v>#N/A</v>
      </c>
      <c r="AC98" s="21">
        <f t="shared" si="16"/>
        <v>0</v>
      </c>
      <c r="AD98" s="14"/>
      <c r="AE98" s="14"/>
    </row>
  </sheetData>
  <autoFilter ref="A2:AC98" xr:uid="{D1B384A6-3A15-4C75-A622-E1D43AE8CE1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2023-11-16T12:00:57Z</dcterms:modified>
</cp:coreProperties>
</file>