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9,09,24 Симф Ост\"/>
    </mc:Choice>
  </mc:AlternateContent>
  <xr:revisionPtr revIDLastSave="0" documentId="13_ncr:1_{FC421BF5-FE73-40FE-9B05-88E4033AE946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17" i="1" l="1"/>
  <c r="AJ29" i="1"/>
  <c r="AJ36" i="1"/>
  <c r="AJ50" i="1"/>
  <c r="AI17" i="1" l="1"/>
  <c r="AI29" i="1"/>
  <c r="AI36" i="1"/>
  <c r="AI50" i="1"/>
  <c r="AB8" i="1" l="1"/>
  <c r="AB9" i="1"/>
  <c r="AB10" i="1"/>
  <c r="AB11" i="1"/>
  <c r="AB12" i="1"/>
  <c r="AB13" i="1"/>
  <c r="AB14" i="1"/>
  <c r="AB15" i="1"/>
  <c r="AB16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7" i="1"/>
  <c r="AB48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5" i="1"/>
  <c r="AB96" i="1"/>
  <c r="AB97" i="1"/>
  <c r="AB7" i="1"/>
  <c r="AH17" i="1" l="1"/>
  <c r="AH29" i="1"/>
  <c r="AH36" i="1"/>
  <c r="AH50" i="1"/>
  <c r="AG17" i="1"/>
  <c r="AG29" i="1"/>
  <c r="AG36" i="1"/>
  <c r="AG50" i="1"/>
  <c r="AF17" i="1"/>
  <c r="AF29" i="1"/>
  <c r="AF36" i="1"/>
  <c r="AF50" i="1"/>
  <c r="AE17" i="1"/>
  <c r="AE29" i="1"/>
  <c r="AE36" i="1"/>
  <c r="AE50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2" i="1"/>
  <c r="AC93" i="1"/>
  <c r="AC94" i="1"/>
  <c r="AC95" i="1"/>
  <c r="AC96" i="1"/>
  <c r="AC97" i="1"/>
  <c r="AC7" i="1"/>
  <c r="AA8" i="1"/>
  <c r="AA9" i="1"/>
  <c r="AA10" i="1"/>
  <c r="AA11" i="1"/>
  <c r="AA12" i="1"/>
  <c r="AA13" i="1"/>
  <c r="AA14" i="1"/>
  <c r="AA15" i="1"/>
  <c r="AA16" i="1"/>
  <c r="AA18" i="1"/>
  <c r="AA19" i="1"/>
  <c r="AA20" i="1"/>
  <c r="AA21" i="1"/>
  <c r="AA22" i="1"/>
  <c r="AA23" i="1"/>
  <c r="AA24" i="1"/>
  <c r="AA25" i="1"/>
  <c r="AA26" i="1"/>
  <c r="AA27" i="1"/>
  <c r="AA28" i="1"/>
  <c r="AA30" i="1"/>
  <c r="AA31" i="1"/>
  <c r="AA32" i="1"/>
  <c r="AA33" i="1"/>
  <c r="AA34" i="1"/>
  <c r="AA35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7" i="1"/>
  <c r="Z8" i="1"/>
  <c r="Z9" i="1"/>
  <c r="Z10" i="1"/>
  <c r="Z11" i="1"/>
  <c r="Z12" i="1"/>
  <c r="Z13" i="1"/>
  <c r="Z14" i="1"/>
  <c r="Z15" i="1"/>
  <c r="Z16" i="1"/>
  <c r="Z18" i="1"/>
  <c r="Z19" i="1"/>
  <c r="Z20" i="1"/>
  <c r="Z21" i="1"/>
  <c r="Z22" i="1"/>
  <c r="Z23" i="1"/>
  <c r="Z24" i="1"/>
  <c r="Z25" i="1"/>
  <c r="Z26" i="1"/>
  <c r="Z27" i="1"/>
  <c r="Z28" i="1"/>
  <c r="Z30" i="1"/>
  <c r="Z31" i="1"/>
  <c r="Z32" i="1"/>
  <c r="Z33" i="1"/>
  <c r="Z34" i="1"/>
  <c r="Z35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7" i="1"/>
  <c r="Y8" i="1"/>
  <c r="Y9" i="1"/>
  <c r="Y10" i="1"/>
  <c r="Y11" i="1"/>
  <c r="Y12" i="1"/>
  <c r="Y13" i="1"/>
  <c r="Y14" i="1"/>
  <c r="Y15" i="1"/>
  <c r="Y16" i="1"/>
  <c r="Y18" i="1"/>
  <c r="Y19" i="1"/>
  <c r="Y20" i="1"/>
  <c r="Y21" i="1"/>
  <c r="Y22" i="1"/>
  <c r="Y23" i="1"/>
  <c r="Y24" i="1"/>
  <c r="Y25" i="1"/>
  <c r="Y26" i="1"/>
  <c r="Y27" i="1"/>
  <c r="Y28" i="1"/>
  <c r="Y30" i="1"/>
  <c r="Y31" i="1"/>
  <c r="Y32" i="1"/>
  <c r="Y33" i="1"/>
  <c r="Y34" i="1"/>
  <c r="Y35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7" i="1"/>
  <c r="V37" i="1"/>
  <c r="V41" i="1"/>
  <c r="V45" i="1"/>
  <c r="V57" i="1"/>
  <c r="V77" i="1"/>
  <c r="S8" i="1"/>
  <c r="V8" i="1" s="1"/>
  <c r="S9" i="1"/>
  <c r="V9" i="1" s="1"/>
  <c r="S10" i="1"/>
  <c r="V10" i="1" s="1"/>
  <c r="S11" i="1"/>
  <c r="V11" i="1" s="1"/>
  <c r="S12" i="1"/>
  <c r="V12" i="1" s="1"/>
  <c r="S13" i="1"/>
  <c r="V13" i="1" s="1"/>
  <c r="S14" i="1"/>
  <c r="V14" i="1" s="1"/>
  <c r="S15" i="1"/>
  <c r="V15" i="1" s="1"/>
  <c r="S16" i="1"/>
  <c r="V16" i="1" s="1"/>
  <c r="S17" i="1"/>
  <c r="S18" i="1"/>
  <c r="V18" i="1" s="1"/>
  <c r="S19" i="1"/>
  <c r="V19" i="1" s="1"/>
  <c r="S20" i="1"/>
  <c r="V20" i="1" s="1"/>
  <c r="S21" i="1"/>
  <c r="V21" i="1" s="1"/>
  <c r="S22" i="1"/>
  <c r="V22" i="1" s="1"/>
  <c r="S23" i="1"/>
  <c r="V23" i="1" s="1"/>
  <c r="S24" i="1"/>
  <c r="V24" i="1" s="1"/>
  <c r="S25" i="1"/>
  <c r="V25" i="1" s="1"/>
  <c r="S26" i="1"/>
  <c r="V26" i="1" s="1"/>
  <c r="S27" i="1"/>
  <c r="V27" i="1" s="1"/>
  <c r="S28" i="1"/>
  <c r="V28" i="1" s="1"/>
  <c r="S29" i="1"/>
  <c r="S30" i="1"/>
  <c r="V30" i="1" s="1"/>
  <c r="S31" i="1"/>
  <c r="V31" i="1" s="1"/>
  <c r="S32" i="1"/>
  <c r="V32" i="1" s="1"/>
  <c r="S33" i="1"/>
  <c r="V33" i="1" s="1"/>
  <c r="S34" i="1"/>
  <c r="V34" i="1" s="1"/>
  <c r="S35" i="1"/>
  <c r="V35" i="1" s="1"/>
  <c r="S36" i="1"/>
  <c r="S37" i="1"/>
  <c r="S38" i="1"/>
  <c r="S39" i="1"/>
  <c r="V39" i="1" s="1"/>
  <c r="S40" i="1"/>
  <c r="V40" i="1" s="1"/>
  <c r="S41" i="1"/>
  <c r="S42" i="1"/>
  <c r="V42" i="1" s="1"/>
  <c r="S43" i="1"/>
  <c r="V43" i="1" s="1"/>
  <c r="S44" i="1"/>
  <c r="V44" i="1" s="1"/>
  <c r="S45" i="1"/>
  <c r="S46" i="1"/>
  <c r="V46" i="1" s="1"/>
  <c r="S47" i="1"/>
  <c r="V47" i="1" s="1"/>
  <c r="S48" i="1"/>
  <c r="V48" i="1" s="1"/>
  <c r="S49" i="1"/>
  <c r="V49" i="1" s="1"/>
  <c r="S50" i="1"/>
  <c r="U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V56" i="1" s="1"/>
  <c r="S57" i="1"/>
  <c r="S58" i="1"/>
  <c r="V58" i="1" s="1"/>
  <c r="S59" i="1"/>
  <c r="V59" i="1" s="1"/>
  <c r="S60" i="1"/>
  <c r="V60" i="1" s="1"/>
  <c r="S61" i="1"/>
  <c r="V61" i="1" s="1"/>
  <c r="S62" i="1"/>
  <c r="V62" i="1" s="1"/>
  <c r="S63" i="1"/>
  <c r="V63" i="1" s="1"/>
  <c r="S64" i="1"/>
  <c r="V64" i="1" s="1"/>
  <c r="S65" i="1"/>
  <c r="V65" i="1" s="1"/>
  <c r="S66" i="1"/>
  <c r="V66" i="1" s="1"/>
  <c r="S67" i="1"/>
  <c r="V67" i="1" s="1"/>
  <c r="S68" i="1"/>
  <c r="V68" i="1" s="1"/>
  <c r="S69" i="1"/>
  <c r="V69" i="1" s="1"/>
  <c r="S70" i="1"/>
  <c r="V70" i="1" s="1"/>
  <c r="S71" i="1"/>
  <c r="V71" i="1" s="1"/>
  <c r="S72" i="1"/>
  <c r="V72" i="1" s="1"/>
  <c r="S73" i="1"/>
  <c r="V73" i="1" s="1"/>
  <c r="S74" i="1"/>
  <c r="V74" i="1" s="1"/>
  <c r="S75" i="1"/>
  <c r="V75" i="1" s="1"/>
  <c r="S76" i="1"/>
  <c r="V76" i="1" s="1"/>
  <c r="S77" i="1"/>
  <c r="S78" i="1"/>
  <c r="V78" i="1" s="1"/>
  <c r="S79" i="1"/>
  <c r="V79" i="1" s="1"/>
  <c r="S80" i="1"/>
  <c r="V80" i="1" s="1"/>
  <c r="S81" i="1"/>
  <c r="V81" i="1" s="1"/>
  <c r="S82" i="1"/>
  <c r="V82" i="1" s="1"/>
  <c r="S83" i="1"/>
  <c r="V83" i="1" s="1"/>
  <c r="S84" i="1"/>
  <c r="V84" i="1" s="1"/>
  <c r="S85" i="1"/>
  <c r="V85" i="1" s="1"/>
  <c r="S86" i="1"/>
  <c r="V86" i="1" s="1"/>
  <c r="S87" i="1"/>
  <c r="V87" i="1" s="1"/>
  <c r="S88" i="1"/>
  <c r="V88" i="1" s="1"/>
  <c r="S89" i="1"/>
  <c r="V89" i="1" s="1"/>
  <c r="S90" i="1"/>
  <c r="V90" i="1" s="1"/>
  <c r="S91" i="1"/>
  <c r="V91" i="1" s="1"/>
  <c r="S92" i="1"/>
  <c r="V92" i="1" s="1"/>
  <c r="S93" i="1"/>
  <c r="V93" i="1" s="1"/>
  <c r="S94" i="1"/>
  <c r="V94" i="1" s="1"/>
  <c r="S95" i="1"/>
  <c r="V95" i="1" s="1"/>
  <c r="S96" i="1"/>
  <c r="V96" i="1" s="1"/>
  <c r="S97" i="1"/>
  <c r="V97" i="1" s="1"/>
  <c r="S7" i="1"/>
  <c r="V7" i="1" s="1"/>
  <c r="M8" i="1"/>
  <c r="M9" i="1"/>
  <c r="M10" i="1"/>
  <c r="M11" i="1"/>
  <c r="M12" i="1"/>
  <c r="M13" i="1"/>
  <c r="M14" i="1"/>
  <c r="M15" i="1"/>
  <c r="M16" i="1"/>
  <c r="M18" i="1"/>
  <c r="M19" i="1"/>
  <c r="M20" i="1"/>
  <c r="M21" i="1"/>
  <c r="M22" i="1"/>
  <c r="M23" i="1"/>
  <c r="M24" i="1"/>
  <c r="M25" i="1"/>
  <c r="M26" i="1"/>
  <c r="M27" i="1"/>
  <c r="M28" i="1"/>
  <c r="M30" i="1"/>
  <c r="M31" i="1"/>
  <c r="M32" i="1"/>
  <c r="M33" i="1"/>
  <c r="M34" i="1"/>
  <c r="M35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7" i="1"/>
  <c r="L8" i="1"/>
  <c r="L9" i="1"/>
  <c r="L10" i="1"/>
  <c r="L11" i="1"/>
  <c r="L12" i="1"/>
  <c r="L13" i="1"/>
  <c r="L14" i="1"/>
  <c r="L15" i="1"/>
  <c r="L16" i="1"/>
  <c r="L18" i="1"/>
  <c r="L19" i="1"/>
  <c r="L20" i="1"/>
  <c r="L21" i="1"/>
  <c r="L22" i="1"/>
  <c r="L23" i="1"/>
  <c r="L24" i="1"/>
  <c r="L25" i="1"/>
  <c r="L26" i="1"/>
  <c r="L27" i="1"/>
  <c r="L28" i="1"/>
  <c r="L30" i="1"/>
  <c r="L31" i="1"/>
  <c r="L32" i="1"/>
  <c r="L33" i="1"/>
  <c r="L34" i="1"/>
  <c r="L35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7" i="1"/>
  <c r="K8" i="1"/>
  <c r="K9" i="1"/>
  <c r="U9" i="1" s="1"/>
  <c r="K10" i="1"/>
  <c r="K11" i="1"/>
  <c r="U11" i="1" s="1"/>
  <c r="K12" i="1"/>
  <c r="K13" i="1"/>
  <c r="U13" i="1" s="1"/>
  <c r="K14" i="1"/>
  <c r="K15" i="1"/>
  <c r="U15" i="1" s="1"/>
  <c r="K16" i="1"/>
  <c r="K18" i="1"/>
  <c r="U18" i="1" s="1"/>
  <c r="K19" i="1"/>
  <c r="K20" i="1"/>
  <c r="U20" i="1" s="1"/>
  <c r="K21" i="1"/>
  <c r="K22" i="1"/>
  <c r="U22" i="1" s="1"/>
  <c r="K23" i="1"/>
  <c r="K24" i="1"/>
  <c r="U24" i="1" s="1"/>
  <c r="K25" i="1"/>
  <c r="K26" i="1"/>
  <c r="U26" i="1" s="1"/>
  <c r="K27" i="1"/>
  <c r="K28" i="1"/>
  <c r="U28" i="1" s="1"/>
  <c r="K30" i="1"/>
  <c r="K31" i="1"/>
  <c r="U31" i="1" s="1"/>
  <c r="K32" i="1"/>
  <c r="K33" i="1"/>
  <c r="U33" i="1" s="1"/>
  <c r="K34" i="1"/>
  <c r="K35" i="1"/>
  <c r="U35" i="1" s="1"/>
  <c r="K37" i="1"/>
  <c r="K38" i="1"/>
  <c r="U38" i="1" s="1"/>
  <c r="K39" i="1"/>
  <c r="K40" i="1"/>
  <c r="U40" i="1" s="1"/>
  <c r="K41" i="1"/>
  <c r="K42" i="1"/>
  <c r="U42" i="1" s="1"/>
  <c r="K43" i="1"/>
  <c r="K44" i="1"/>
  <c r="U44" i="1" s="1"/>
  <c r="K45" i="1"/>
  <c r="K46" i="1"/>
  <c r="U46" i="1" s="1"/>
  <c r="K47" i="1"/>
  <c r="K48" i="1"/>
  <c r="K49" i="1"/>
  <c r="K51" i="1"/>
  <c r="U51" i="1" s="1"/>
  <c r="K52" i="1"/>
  <c r="K53" i="1"/>
  <c r="U53" i="1" s="1"/>
  <c r="K54" i="1"/>
  <c r="K55" i="1"/>
  <c r="U55" i="1" s="1"/>
  <c r="K56" i="1"/>
  <c r="K57" i="1"/>
  <c r="U57" i="1" s="1"/>
  <c r="K58" i="1"/>
  <c r="K59" i="1"/>
  <c r="U59" i="1" s="1"/>
  <c r="K60" i="1"/>
  <c r="K61" i="1"/>
  <c r="U61" i="1" s="1"/>
  <c r="K62" i="1"/>
  <c r="K63" i="1"/>
  <c r="U63" i="1" s="1"/>
  <c r="K64" i="1"/>
  <c r="K65" i="1"/>
  <c r="U65" i="1" s="1"/>
  <c r="K66" i="1"/>
  <c r="K67" i="1"/>
  <c r="U67" i="1" s="1"/>
  <c r="K68" i="1"/>
  <c r="K69" i="1"/>
  <c r="U69" i="1" s="1"/>
  <c r="K70" i="1"/>
  <c r="K71" i="1"/>
  <c r="U71" i="1" s="1"/>
  <c r="K72" i="1"/>
  <c r="K73" i="1"/>
  <c r="U73" i="1" s="1"/>
  <c r="K74" i="1"/>
  <c r="K75" i="1"/>
  <c r="U75" i="1" s="1"/>
  <c r="K76" i="1"/>
  <c r="K77" i="1"/>
  <c r="U77" i="1" s="1"/>
  <c r="K78" i="1"/>
  <c r="K79" i="1"/>
  <c r="U79" i="1" s="1"/>
  <c r="K80" i="1"/>
  <c r="K81" i="1"/>
  <c r="U81" i="1" s="1"/>
  <c r="K82" i="1"/>
  <c r="K83" i="1"/>
  <c r="U83" i="1" s="1"/>
  <c r="K84" i="1"/>
  <c r="K85" i="1"/>
  <c r="U85" i="1" s="1"/>
  <c r="K86" i="1"/>
  <c r="K87" i="1"/>
  <c r="U87" i="1" s="1"/>
  <c r="K88" i="1"/>
  <c r="K89" i="1"/>
  <c r="U89" i="1" s="1"/>
  <c r="K90" i="1"/>
  <c r="K91" i="1"/>
  <c r="U91" i="1" s="1"/>
  <c r="K92" i="1"/>
  <c r="K93" i="1"/>
  <c r="U93" i="1" s="1"/>
  <c r="K94" i="1"/>
  <c r="K95" i="1"/>
  <c r="U95" i="1" s="1"/>
  <c r="K96" i="1"/>
  <c r="K97" i="1"/>
  <c r="U97" i="1" s="1"/>
  <c r="K7" i="1"/>
  <c r="J17" i="1"/>
  <c r="J29" i="1"/>
  <c r="J36" i="1"/>
  <c r="J40" i="1"/>
  <c r="J46" i="1"/>
  <c r="J50" i="1"/>
  <c r="J67" i="1"/>
  <c r="J83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7" i="1"/>
  <c r="J37" i="1" s="1"/>
  <c r="I38" i="1"/>
  <c r="J38" i="1" s="1"/>
  <c r="I39" i="1"/>
  <c r="J39" i="1" s="1"/>
  <c r="I40" i="1"/>
  <c r="I41" i="1"/>
  <c r="J41" i="1" s="1"/>
  <c r="I42" i="1"/>
  <c r="J42" i="1" s="1"/>
  <c r="I43" i="1"/>
  <c r="J43" i="1" s="1"/>
  <c r="I44" i="1"/>
  <c r="J44" i="1" s="1"/>
  <c r="I45" i="1"/>
  <c r="J45" i="1" s="1"/>
  <c r="I46" i="1"/>
  <c r="I47" i="1"/>
  <c r="J47" i="1" s="1"/>
  <c r="I48" i="1"/>
  <c r="J48" i="1" s="1"/>
  <c r="I49" i="1"/>
  <c r="J49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7" i="1"/>
  <c r="J7" i="1" s="1"/>
  <c r="X6" i="1"/>
  <c r="AB6" i="1"/>
  <c r="W6" i="1"/>
  <c r="N6" i="1"/>
  <c r="O6" i="1"/>
  <c r="P6" i="1"/>
  <c r="Q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7" i="1"/>
  <c r="G8" i="1"/>
  <c r="AJ8" i="1" s="1"/>
  <c r="G9" i="1"/>
  <c r="AJ9" i="1" s="1"/>
  <c r="G10" i="1"/>
  <c r="AJ10" i="1" s="1"/>
  <c r="G11" i="1"/>
  <c r="AJ11" i="1" s="1"/>
  <c r="G12" i="1"/>
  <c r="AJ12" i="1" s="1"/>
  <c r="G13" i="1"/>
  <c r="AJ13" i="1" s="1"/>
  <c r="G14" i="1"/>
  <c r="AJ14" i="1" s="1"/>
  <c r="G15" i="1"/>
  <c r="AJ15" i="1" s="1"/>
  <c r="G16" i="1"/>
  <c r="AJ16" i="1" s="1"/>
  <c r="G18" i="1"/>
  <c r="AJ18" i="1" s="1"/>
  <c r="G19" i="1"/>
  <c r="AJ19" i="1" s="1"/>
  <c r="G20" i="1"/>
  <c r="AJ20" i="1" s="1"/>
  <c r="G21" i="1"/>
  <c r="AJ21" i="1" s="1"/>
  <c r="G22" i="1"/>
  <c r="AJ22" i="1" s="1"/>
  <c r="G23" i="1"/>
  <c r="AJ23" i="1" s="1"/>
  <c r="G24" i="1"/>
  <c r="AJ24" i="1" s="1"/>
  <c r="G25" i="1"/>
  <c r="AJ25" i="1" s="1"/>
  <c r="G26" i="1"/>
  <c r="AJ26" i="1" s="1"/>
  <c r="G27" i="1"/>
  <c r="AJ27" i="1" s="1"/>
  <c r="G28" i="1"/>
  <c r="AJ28" i="1" s="1"/>
  <c r="G30" i="1"/>
  <c r="AJ30" i="1" s="1"/>
  <c r="G31" i="1"/>
  <c r="AJ31" i="1" s="1"/>
  <c r="G32" i="1"/>
  <c r="AJ32" i="1" s="1"/>
  <c r="G33" i="1"/>
  <c r="AJ33" i="1" s="1"/>
  <c r="G34" i="1"/>
  <c r="AJ34" i="1" s="1"/>
  <c r="G35" i="1"/>
  <c r="AJ35" i="1" s="1"/>
  <c r="G37" i="1"/>
  <c r="AJ37" i="1" s="1"/>
  <c r="G38" i="1"/>
  <c r="AJ38" i="1" s="1"/>
  <c r="G39" i="1"/>
  <c r="AJ39" i="1" s="1"/>
  <c r="G40" i="1"/>
  <c r="AJ40" i="1" s="1"/>
  <c r="G41" i="1"/>
  <c r="AJ41" i="1" s="1"/>
  <c r="G42" i="1"/>
  <c r="AJ42" i="1" s="1"/>
  <c r="G43" i="1"/>
  <c r="AJ43" i="1" s="1"/>
  <c r="G44" i="1"/>
  <c r="AJ44" i="1" s="1"/>
  <c r="G45" i="1"/>
  <c r="AJ45" i="1" s="1"/>
  <c r="G46" i="1"/>
  <c r="AJ46" i="1" s="1"/>
  <c r="G47" i="1"/>
  <c r="AJ47" i="1" s="1"/>
  <c r="G48" i="1"/>
  <c r="AJ48" i="1" s="1"/>
  <c r="G49" i="1"/>
  <c r="AJ49" i="1" s="1"/>
  <c r="G51" i="1"/>
  <c r="AJ51" i="1" s="1"/>
  <c r="G52" i="1"/>
  <c r="AJ52" i="1" s="1"/>
  <c r="G53" i="1"/>
  <c r="AJ53" i="1" s="1"/>
  <c r="G54" i="1"/>
  <c r="AJ54" i="1" s="1"/>
  <c r="G55" i="1"/>
  <c r="AJ55" i="1" s="1"/>
  <c r="G56" i="1"/>
  <c r="AJ56" i="1" s="1"/>
  <c r="G57" i="1"/>
  <c r="AJ57" i="1" s="1"/>
  <c r="G58" i="1"/>
  <c r="AJ58" i="1" s="1"/>
  <c r="G59" i="1"/>
  <c r="AJ59" i="1" s="1"/>
  <c r="G60" i="1"/>
  <c r="AJ60" i="1" s="1"/>
  <c r="G61" i="1"/>
  <c r="AJ61" i="1" s="1"/>
  <c r="G62" i="1"/>
  <c r="AJ62" i="1" s="1"/>
  <c r="G63" i="1"/>
  <c r="AJ63" i="1" s="1"/>
  <c r="G64" i="1"/>
  <c r="AJ64" i="1" s="1"/>
  <c r="G65" i="1"/>
  <c r="AJ65" i="1" s="1"/>
  <c r="G66" i="1"/>
  <c r="AJ66" i="1" s="1"/>
  <c r="G67" i="1"/>
  <c r="AJ67" i="1" s="1"/>
  <c r="G68" i="1"/>
  <c r="AJ68" i="1" s="1"/>
  <c r="G69" i="1"/>
  <c r="AJ69" i="1" s="1"/>
  <c r="G70" i="1"/>
  <c r="AJ70" i="1" s="1"/>
  <c r="G71" i="1"/>
  <c r="AJ71" i="1" s="1"/>
  <c r="G72" i="1"/>
  <c r="AJ72" i="1" s="1"/>
  <c r="G73" i="1"/>
  <c r="AJ73" i="1" s="1"/>
  <c r="G74" i="1"/>
  <c r="AJ74" i="1" s="1"/>
  <c r="G75" i="1"/>
  <c r="AJ75" i="1" s="1"/>
  <c r="G76" i="1"/>
  <c r="AJ76" i="1" s="1"/>
  <c r="G77" i="1"/>
  <c r="AJ77" i="1" s="1"/>
  <c r="G78" i="1"/>
  <c r="AJ78" i="1" s="1"/>
  <c r="G79" i="1"/>
  <c r="AJ79" i="1" s="1"/>
  <c r="G80" i="1"/>
  <c r="AJ80" i="1" s="1"/>
  <c r="G81" i="1"/>
  <c r="AJ81" i="1" s="1"/>
  <c r="G82" i="1"/>
  <c r="AJ82" i="1" s="1"/>
  <c r="G83" i="1"/>
  <c r="AJ83" i="1" s="1"/>
  <c r="G84" i="1"/>
  <c r="AJ84" i="1" s="1"/>
  <c r="G85" i="1"/>
  <c r="AJ85" i="1" s="1"/>
  <c r="G86" i="1"/>
  <c r="AJ86" i="1" s="1"/>
  <c r="G87" i="1"/>
  <c r="AJ87" i="1" s="1"/>
  <c r="G88" i="1"/>
  <c r="AJ88" i="1" s="1"/>
  <c r="G89" i="1"/>
  <c r="AJ89" i="1" s="1"/>
  <c r="G90" i="1"/>
  <c r="AJ90" i="1" s="1"/>
  <c r="G91" i="1"/>
  <c r="AJ91" i="1" s="1"/>
  <c r="G92" i="1"/>
  <c r="AJ92" i="1" s="1"/>
  <c r="G93" i="1"/>
  <c r="AJ93" i="1" s="1"/>
  <c r="G94" i="1"/>
  <c r="AJ94" i="1" s="1"/>
  <c r="G95" i="1"/>
  <c r="AJ95" i="1" s="1"/>
  <c r="G96" i="1"/>
  <c r="AJ96" i="1" s="1"/>
  <c r="G97" i="1"/>
  <c r="AJ97" i="1" s="1"/>
  <c r="G7" i="1"/>
  <c r="AJ7" i="1" s="1"/>
  <c r="AJ6" i="1" s="1"/>
  <c r="E6" i="1"/>
  <c r="F6" i="1"/>
  <c r="V36" i="1" l="1"/>
  <c r="U36" i="1"/>
  <c r="U7" i="1"/>
  <c r="U96" i="1"/>
  <c r="U94" i="1"/>
  <c r="U92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49" i="1"/>
  <c r="U47" i="1"/>
  <c r="U45" i="1"/>
  <c r="U43" i="1"/>
  <c r="U41" i="1"/>
  <c r="U39" i="1"/>
  <c r="U37" i="1"/>
  <c r="U34" i="1"/>
  <c r="U32" i="1"/>
  <c r="U30" i="1"/>
  <c r="U27" i="1"/>
  <c r="U25" i="1"/>
  <c r="U23" i="1"/>
  <c r="U21" i="1"/>
  <c r="U19" i="1"/>
  <c r="U16" i="1"/>
  <c r="U14" i="1"/>
  <c r="U12" i="1"/>
  <c r="U10" i="1"/>
  <c r="U8" i="1"/>
  <c r="V29" i="1"/>
  <c r="U29" i="1"/>
  <c r="V17" i="1"/>
  <c r="U17" i="1"/>
  <c r="AI95" i="1"/>
  <c r="AF95" i="1"/>
  <c r="AG95" i="1"/>
  <c r="AH95" i="1"/>
  <c r="AE95" i="1"/>
  <c r="AI7" i="1"/>
  <c r="AF7" i="1"/>
  <c r="AG7" i="1"/>
  <c r="AH7" i="1"/>
  <c r="AE7" i="1"/>
  <c r="AI90" i="1"/>
  <c r="AF90" i="1"/>
  <c r="AG90" i="1"/>
  <c r="AH90" i="1"/>
  <c r="AE90" i="1"/>
  <c r="AI86" i="1"/>
  <c r="AF86" i="1"/>
  <c r="AG86" i="1"/>
  <c r="AH86" i="1"/>
  <c r="AE86" i="1"/>
  <c r="AI82" i="1"/>
  <c r="AF82" i="1"/>
  <c r="AG82" i="1"/>
  <c r="AH82" i="1"/>
  <c r="AE82" i="1"/>
  <c r="AI78" i="1"/>
  <c r="AF78" i="1"/>
  <c r="AG78" i="1"/>
  <c r="AH78" i="1"/>
  <c r="AE78" i="1"/>
  <c r="AI74" i="1"/>
  <c r="AF74" i="1"/>
  <c r="AG74" i="1"/>
  <c r="AH74" i="1"/>
  <c r="AE74" i="1"/>
  <c r="AI70" i="1"/>
  <c r="AF70" i="1"/>
  <c r="AG70" i="1"/>
  <c r="AH70" i="1"/>
  <c r="AE70" i="1"/>
  <c r="AI66" i="1"/>
  <c r="AF66" i="1"/>
  <c r="AG66" i="1"/>
  <c r="AH66" i="1"/>
  <c r="AE66" i="1"/>
  <c r="AI62" i="1"/>
  <c r="AF62" i="1"/>
  <c r="AG62" i="1"/>
  <c r="AH62" i="1"/>
  <c r="AE62" i="1"/>
  <c r="AI58" i="1"/>
  <c r="AF58" i="1"/>
  <c r="AG58" i="1"/>
  <c r="AH58" i="1"/>
  <c r="AE58" i="1"/>
  <c r="AI54" i="1"/>
  <c r="AF54" i="1"/>
  <c r="AG54" i="1"/>
  <c r="AH54" i="1"/>
  <c r="AE54" i="1"/>
  <c r="AI49" i="1"/>
  <c r="AG49" i="1"/>
  <c r="AH49" i="1"/>
  <c r="AE49" i="1"/>
  <c r="AF49" i="1"/>
  <c r="AI45" i="1"/>
  <c r="AG45" i="1"/>
  <c r="AH45" i="1"/>
  <c r="AE45" i="1"/>
  <c r="AF45" i="1"/>
  <c r="AI41" i="1"/>
  <c r="AG41" i="1"/>
  <c r="AH41" i="1"/>
  <c r="AE41" i="1"/>
  <c r="AF41" i="1"/>
  <c r="AI37" i="1"/>
  <c r="AG37" i="1"/>
  <c r="AH37" i="1"/>
  <c r="AE37" i="1"/>
  <c r="AF37" i="1"/>
  <c r="AI32" i="1"/>
  <c r="AH32" i="1"/>
  <c r="AE32" i="1"/>
  <c r="AF32" i="1"/>
  <c r="AG32" i="1"/>
  <c r="AI27" i="1"/>
  <c r="AE27" i="1"/>
  <c r="AF27" i="1"/>
  <c r="AG27" i="1"/>
  <c r="AH27" i="1"/>
  <c r="AI23" i="1"/>
  <c r="AE23" i="1"/>
  <c r="AF23" i="1"/>
  <c r="AG23" i="1"/>
  <c r="AH23" i="1"/>
  <c r="AI19" i="1"/>
  <c r="AE19" i="1"/>
  <c r="AF19" i="1"/>
  <c r="AG19" i="1"/>
  <c r="AH19" i="1"/>
  <c r="AI14" i="1"/>
  <c r="AF14" i="1"/>
  <c r="AG14" i="1"/>
  <c r="AH14" i="1"/>
  <c r="AE14" i="1"/>
  <c r="AI10" i="1"/>
  <c r="AF10" i="1"/>
  <c r="AG10" i="1"/>
  <c r="AH10" i="1"/>
  <c r="AE10" i="1"/>
  <c r="AI97" i="1"/>
  <c r="AG97" i="1"/>
  <c r="AH97" i="1"/>
  <c r="AF97" i="1"/>
  <c r="AE97" i="1"/>
  <c r="AI93" i="1"/>
  <c r="AG93" i="1"/>
  <c r="AH93" i="1"/>
  <c r="AF93" i="1"/>
  <c r="AE93" i="1"/>
  <c r="AI89" i="1"/>
  <c r="AG89" i="1"/>
  <c r="AH89" i="1"/>
  <c r="AE89" i="1"/>
  <c r="AF89" i="1"/>
  <c r="AI85" i="1"/>
  <c r="AG85" i="1"/>
  <c r="AH85" i="1"/>
  <c r="AE85" i="1"/>
  <c r="AF85" i="1"/>
  <c r="AI81" i="1"/>
  <c r="AG81" i="1"/>
  <c r="AH81" i="1"/>
  <c r="AE81" i="1"/>
  <c r="AF81" i="1"/>
  <c r="AI77" i="1"/>
  <c r="AG77" i="1"/>
  <c r="AH77" i="1"/>
  <c r="AE77" i="1"/>
  <c r="AF77" i="1"/>
  <c r="AI73" i="1"/>
  <c r="AG73" i="1"/>
  <c r="AH73" i="1"/>
  <c r="AE73" i="1"/>
  <c r="AF73" i="1"/>
  <c r="AI69" i="1"/>
  <c r="AG69" i="1"/>
  <c r="AH69" i="1"/>
  <c r="AE69" i="1"/>
  <c r="AF69" i="1"/>
  <c r="AI65" i="1"/>
  <c r="AG65" i="1"/>
  <c r="AH65" i="1"/>
  <c r="AE65" i="1"/>
  <c r="AF65" i="1"/>
  <c r="AI61" i="1"/>
  <c r="AG61" i="1"/>
  <c r="AH61" i="1"/>
  <c r="AE61" i="1"/>
  <c r="AF61" i="1"/>
  <c r="AI57" i="1"/>
  <c r="AG57" i="1"/>
  <c r="AH57" i="1"/>
  <c r="AE57" i="1"/>
  <c r="AF57" i="1"/>
  <c r="AI53" i="1"/>
  <c r="AG53" i="1"/>
  <c r="AH53" i="1"/>
  <c r="AE53" i="1"/>
  <c r="AF53" i="1"/>
  <c r="AI48" i="1"/>
  <c r="AH48" i="1"/>
  <c r="AE48" i="1"/>
  <c r="AF48" i="1"/>
  <c r="AI44" i="1"/>
  <c r="AH44" i="1"/>
  <c r="AE44" i="1"/>
  <c r="AF44" i="1"/>
  <c r="AG44" i="1"/>
  <c r="AI40" i="1"/>
  <c r="AH40" i="1"/>
  <c r="AE40" i="1"/>
  <c r="AF40" i="1"/>
  <c r="AG40" i="1"/>
  <c r="AI35" i="1"/>
  <c r="AE35" i="1"/>
  <c r="AF35" i="1"/>
  <c r="AG35" i="1"/>
  <c r="AH35" i="1"/>
  <c r="AI31" i="1"/>
  <c r="AE31" i="1"/>
  <c r="AF31" i="1"/>
  <c r="AG31" i="1"/>
  <c r="AH31" i="1"/>
  <c r="AI26" i="1"/>
  <c r="AF26" i="1"/>
  <c r="AG26" i="1"/>
  <c r="AH26" i="1"/>
  <c r="AE26" i="1"/>
  <c r="AI22" i="1"/>
  <c r="AF22" i="1"/>
  <c r="AG22" i="1"/>
  <c r="AH22" i="1"/>
  <c r="AE22" i="1"/>
  <c r="AI18" i="1"/>
  <c r="AF18" i="1"/>
  <c r="AG18" i="1"/>
  <c r="AH18" i="1"/>
  <c r="AE18" i="1"/>
  <c r="AI13" i="1"/>
  <c r="AG13" i="1"/>
  <c r="AH13" i="1"/>
  <c r="AE13" i="1"/>
  <c r="AF13" i="1"/>
  <c r="AI9" i="1"/>
  <c r="AG9" i="1"/>
  <c r="AH9" i="1"/>
  <c r="AE9" i="1"/>
  <c r="AF9" i="1"/>
  <c r="V50" i="1"/>
  <c r="V38" i="1"/>
  <c r="AI91" i="1"/>
  <c r="AF91" i="1"/>
  <c r="AG91" i="1"/>
  <c r="AH91" i="1"/>
  <c r="AE91" i="1"/>
  <c r="AI87" i="1"/>
  <c r="AE87" i="1"/>
  <c r="AF87" i="1"/>
  <c r="AG87" i="1"/>
  <c r="AH87" i="1"/>
  <c r="AI83" i="1"/>
  <c r="AE83" i="1"/>
  <c r="AF83" i="1"/>
  <c r="AG83" i="1"/>
  <c r="AH83" i="1"/>
  <c r="AI79" i="1"/>
  <c r="AE79" i="1"/>
  <c r="AF79" i="1"/>
  <c r="AG79" i="1"/>
  <c r="AH79" i="1"/>
  <c r="AI75" i="1"/>
  <c r="AE75" i="1"/>
  <c r="AF75" i="1"/>
  <c r="AG75" i="1"/>
  <c r="AH75" i="1"/>
  <c r="AI71" i="1"/>
  <c r="AE71" i="1"/>
  <c r="AF71" i="1"/>
  <c r="AG71" i="1"/>
  <c r="AH71" i="1"/>
  <c r="AI67" i="1"/>
  <c r="AE67" i="1"/>
  <c r="AF67" i="1"/>
  <c r="AG67" i="1"/>
  <c r="AH67" i="1"/>
  <c r="AI63" i="1"/>
  <c r="AE63" i="1"/>
  <c r="AF63" i="1"/>
  <c r="AG63" i="1"/>
  <c r="AH63" i="1"/>
  <c r="AI59" i="1"/>
  <c r="AE59" i="1"/>
  <c r="AF59" i="1"/>
  <c r="AG59" i="1"/>
  <c r="AH59" i="1"/>
  <c r="AI55" i="1"/>
  <c r="AE55" i="1"/>
  <c r="AF55" i="1"/>
  <c r="AG55" i="1"/>
  <c r="AH55" i="1"/>
  <c r="AI51" i="1"/>
  <c r="AE51" i="1"/>
  <c r="AF51" i="1"/>
  <c r="AG51" i="1"/>
  <c r="AH51" i="1"/>
  <c r="AI46" i="1"/>
  <c r="AF46" i="1"/>
  <c r="AG46" i="1"/>
  <c r="AH46" i="1"/>
  <c r="AE46" i="1"/>
  <c r="AI42" i="1"/>
  <c r="AF42" i="1"/>
  <c r="AG42" i="1"/>
  <c r="AH42" i="1"/>
  <c r="AE42" i="1"/>
  <c r="AI38" i="1"/>
  <c r="AF38" i="1"/>
  <c r="AG38" i="1"/>
  <c r="AH38" i="1"/>
  <c r="AE38" i="1"/>
  <c r="AI33" i="1"/>
  <c r="AG33" i="1"/>
  <c r="AH33" i="1"/>
  <c r="AE33" i="1"/>
  <c r="AF33" i="1"/>
  <c r="AI28" i="1"/>
  <c r="AH28" i="1"/>
  <c r="AE28" i="1"/>
  <c r="AF28" i="1"/>
  <c r="AG28" i="1"/>
  <c r="AI24" i="1"/>
  <c r="AH24" i="1"/>
  <c r="AE24" i="1"/>
  <c r="AF24" i="1"/>
  <c r="AG24" i="1"/>
  <c r="AI20" i="1"/>
  <c r="AH20" i="1"/>
  <c r="AE20" i="1"/>
  <c r="AF20" i="1"/>
  <c r="AG20" i="1"/>
  <c r="AI15" i="1"/>
  <c r="AE15" i="1"/>
  <c r="AF15" i="1"/>
  <c r="AG15" i="1"/>
  <c r="AH15" i="1"/>
  <c r="AI11" i="1"/>
  <c r="AE11" i="1"/>
  <c r="AF11" i="1"/>
  <c r="AG11" i="1"/>
  <c r="AH11" i="1"/>
  <c r="AI94" i="1"/>
  <c r="AF94" i="1"/>
  <c r="AG94" i="1"/>
  <c r="AH94" i="1"/>
  <c r="AE94" i="1"/>
  <c r="AI96" i="1"/>
  <c r="AH96" i="1"/>
  <c r="AF96" i="1"/>
  <c r="AE96" i="1"/>
  <c r="AG96" i="1"/>
  <c r="AI92" i="1"/>
  <c r="AH92" i="1"/>
  <c r="AF92" i="1"/>
  <c r="AG92" i="1"/>
  <c r="AE92" i="1"/>
  <c r="AI88" i="1"/>
  <c r="AH88" i="1"/>
  <c r="AE88" i="1"/>
  <c r="AF88" i="1"/>
  <c r="AG88" i="1"/>
  <c r="AI84" i="1"/>
  <c r="AH84" i="1"/>
  <c r="AE84" i="1"/>
  <c r="AF84" i="1"/>
  <c r="AG84" i="1"/>
  <c r="AI80" i="1"/>
  <c r="AH80" i="1"/>
  <c r="AE80" i="1"/>
  <c r="AF80" i="1"/>
  <c r="AG80" i="1"/>
  <c r="AI76" i="1"/>
  <c r="AH76" i="1"/>
  <c r="AE76" i="1"/>
  <c r="AF76" i="1"/>
  <c r="AG76" i="1"/>
  <c r="AI72" i="1"/>
  <c r="AH72" i="1"/>
  <c r="AE72" i="1"/>
  <c r="AF72" i="1"/>
  <c r="AG72" i="1"/>
  <c r="AI68" i="1"/>
  <c r="AH68" i="1"/>
  <c r="AE68" i="1"/>
  <c r="AF68" i="1"/>
  <c r="AG68" i="1"/>
  <c r="AI64" i="1"/>
  <c r="AH64" i="1"/>
  <c r="AE64" i="1"/>
  <c r="AF64" i="1"/>
  <c r="AG64" i="1"/>
  <c r="AI60" i="1"/>
  <c r="AH60" i="1"/>
  <c r="AE60" i="1"/>
  <c r="AF60" i="1"/>
  <c r="AG60" i="1"/>
  <c r="AI56" i="1"/>
  <c r="AH56" i="1"/>
  <c r="AE56" i="1"/>
  <c r="AF56" i="1"/>
  <c r="AG56" i="1"/>
  <c r="AI52" i="1"/>
  <c r="AH52" i="1"/>
  <c r="AE52" i="1"/>
  <c r="AF52" i="1"/>
  <c r="AG52" i="1"/>
  <c r="AI47" i="1"/>
  <c r="AE47" i="1"/>
  <c r="AF47" i="1"/>
  <c r="AG47" i="1"/>
  <c r="AH47" i="1"/>
  <c r="AI43" i="1"/>
  <c r="AE43" i="1"/>
  <c r="AF43" i="1"/>
  <c r="AG43" i="1"/>
  <c r="AH43" i="1"/>
  <c r="AI39" i="1"/>
  <c r="AE39" i="1"/>
  <c r="AF39" i="1"/>
  <c r="AG39" i="1"/>
  <c r="AH39" i="1"/>
  <c r="AI34" i="1"/>
  <c r="AF34" i="1"/>
  <c r="AG34" i="1"/>
  <c r="AH34" i="1"/>
  <c r="AE34" i="1"/>
  <c r="AI30" i="1"/>
  <c r="AF30" i="1"/>
  <c r="AG30" i="1"/>
  <c r="AH30" i="1"/>
  <c r="AE30" i="1"/>
  <c r="AI25" i="1"/>
  <c r="AG25" i="1"/>
  <c r="AH25" i="1"/>
  <c r="AE25" i="1"/>
  <c r="AF25" i="1"/>
  <c r="AI21" i="1"/>
  <c r="AG21" i="1"/>
  <c r="AH21" i="1"/>
  <c r="AE21" i="1"/>
  <c r="AF21" i="1"/>
  <c r="AI16" i="1"/>
  <c r="AH16" i="1"/>
  <c r="AE16" i="1"/>
  <c r="AF16" i="1"/>
  <c r="AG16" i="1"/>
  <c r="AI12" i="1"/>
  <c r="AH12" i="1"/>
  <c r="AE12" i="1"/>
  <c r="AF12" i="1"/>
  <c r="AG12" i="1"/>
  <c r="AI8" i="1"/>
  <c r="AH8" i="1"/>
  <c r="AE8" i="1"/>
  <c r="AF8" i="1"/>
  <c r="AG8" i="1"/>
  <c r="R48" i="1"/>
  <c r="U48" i="1" s="1"/>
  <c r="L6" i="1"/>
  <c r="AA6" i="1"/>
  <c r="Z6" i="1"/>
  <c r="Y6" i="1"/>
  <c r="S6" i="1"/>
  <c r="M6" i="1"/>
  <c r="K6" i="1"/>
  <c r="J6" i="1"/>
  <c r="I6" i="1"/>
  <c r="AF6" i="1" l="1"/>
  <c r="AH6" i="1"/>
  <c r="AG48" i="1"/>
  <c r="AG6" i="1" s="1"/>
  <c r="R6" i="1"/>
  <c r="AE6" i="1"/>
  <c r="AI6" i="1"/>
</calcChain>
</file>

<file path=xl/sharedStrings.xml><?xml version="1.0" encoding="utf-8"?>
<sst xmlns="http://schemas.openxmlformats.org/spreadsheetml/2006/main" count="242" uniqueCount="132">
  <si>
    <t>Период: 30.08.2024 - 06.09.2024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</si>
  <si>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</si>
  <si>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</si>
  <si>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</si>
  <si>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</si>
  <si>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</si>
  <si>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</si>
  <si>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</si>
  <si>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</si>
  <si>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</si>
  <si>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</si>
  <si>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</si>
  <si>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</si>
  <si>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</si>
  <si>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</si>
  <si>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</si>
  <si>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</si>
  <si>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</si>
  <si>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</si>
  <si>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</si>
  <si>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5533 СОЧНЫЕ сос п/о в/у 1/350 8шт_45с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</si>
  <si>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</si>
  <si>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</si>
  <si>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</si>
  <si>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</si>
  <si>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</si>
  <si>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</si>
  <si>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</si>
  <si>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</si>
  <si>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</si>
  <si>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6113 СОЧНЫЕ сос п/о мгс 1*6_Ашан  ОСТАНКИНО</t>
  </si>
  <si>
    <t>6206 СВИНИНА ПО-ДОМАШНЕМУ к/в мл/к в/у 0.3кг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</si>
  <si>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</si>
  <si>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</si>
  <si>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</si>
  <si>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</si>
  <si>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6303 МЯСНЫЕ Папа может сос п/о мгс 1.5*3  ОСТАНКИНО</t>
  </si>
  <si>
    <t>6325 ДОКТОРСКАЯ ПРЕМИУМ вар п/о 0.4кг 8шт.  ОСТАНКИНО</t>
  </si>
  <si>
    <t>6329 КЛАССИЧЕСКАЯ Папа может вар п/о 0.4кг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</si>
  <si>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</si>
  <si>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</si>
  <si>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</si>
  <si>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</si>
  <si>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</si>
  <si>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6426 КЛАССИЧЕСКАЯ ПМ вар п/о 0.3кг 8шт.  ОСТАНКИНО</t>
  </si>
  <si>
    <t>6453 ЭКСТРА Папа может с/к с/н в/у 1/100 14шт.   ОСТАНКИНО</t>
  </si>
  <si>
    <t>6454 АРОМАТНАЯ с/к с/н в/у 1/100 14шт.  ОСТАНКИНО</t>
  </si>
  <si>
    <t>6470 ВЕТЧ.МРАМОРНАЯ в/у_45с  ОСТАНКИНО</t>
  </si>
  <si>
    <t>6527 ШПИКАЧКИ СОЧНЫЕ ПМ сар б/о мгс 1*3 45с ОСТАНКИНО</t>
  </si>
  <si>
    <t>6586 МРАМОРНАЯ И БАЛЫКОВАЯ в/к с/н мгс 1/90 ОСТАНКИНО</t>
  </si>
  <si>
    <t>6602 БАВАРСКИЕ ПМ сос ц/о мгс 0,35кг 8шт.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</si>
  <si>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</si>
  <si>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</si>
  <si>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</si>
  <si>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</si>
  <si>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</si>
  <si>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</si>
  <si>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</si>
  <si>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6722 СОЧНЫЕ ПМ сос п/о мгс 0,41кг 10шт.  ОСТАНКИНО</t>
  </si>
  <si>
    <t>6726 СЛИВОЧНЫЕ ПМ сос п/о мгс 0.41кг 10шт.  ОСТАНКИНО</t>
  </si>
  <si>
    <t>6747 РУССКАЯ ПРЕМИУМ ПМ вар ф/о в/у  ОСТАНКИНО</t>
  </si>
  <si>
    <t>6759 МОЛОЧНЫЕ ГОСТ сос ц/о мгс 0.4кг 7шт.  ОСТАНКИНО</t>
  </si>
  <si>
    <t>6761 МОЛОЧНЫЕ ГОСТ сос ц/о мгс 1*4  ОСТАНКИНО</t>
  </si>
  <si>
    <t>6762 СЛИВОЧНЫЕ сос ц/о мгс 0.41кг 8шт.  ОСТАНКИНО</t>
  </si>
  <si>
    <t>6764 СЛИВОЧНЫЕ сос ц/о мгс 1*4  ОСТАНКИНО</t>
  </si>
  <si>
    <t>6765 РУБЛЕНЫЕ сос ц/о мгс 0.36кг 6шт.  ОСТАНКИНО</t>
  </si>
  <si>
    <t>6767 РУБЛЕНЫЕ сос ц/о мгс 1*4  ОСТАНКИНО</t>
  </si>
  <si>
    <t>6768 С СЫРОМ сос ц/о мгс 0.41кг 6шт.  ОСТАНКИНО</t>
  </si>
  <si>
    <t>6770 ИСПАНСКИЕ сос ц/о мгс 0.41кг 6шт.  ОСТАНКИНО</t>
  </si>
  <si>
    <t>6773 САЛЯМИ Папа может п/к в/у 0,28кг 8шт.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</si>
  <si>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</si>
  <si>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</si>
  <si>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</si>
  <si>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6791 СЕРВЕЛАТ ПРЕМИУМ в/к в/у 0,33кг 8шт.  ОСТАНКИНО</t>
  </si>
  <si>
    <t>6793 БАЛЫКОВАЯ в/к в/у 0,33кг 8шт.  ОСТАНКИНО</t>
  </si>
  <si>
    <t>6795 ОСТАНКИНСКАЯ в/к в/у 0,33кг 8шт.  ОСТАНКИНО</t>
  </si>
  <si>
    <t>6807 СЕРВЕЛАТ ЕВРОПЕЙСКИЙ в/к в/у 0,33кг 8шт.  ОСТАНКИНО</t>
  </si>
  <si>
    <t>6829 МОЛОЧНЫЕ КЛАССИЧЕСКИЕ сос п/о мгс 2*4_С  ОСТАНКИНО</t>
  </si>
  <si>
    <t>6834 ПОСОЛЬСКАЯ ПМ с/к с/н в/у 1/100 10шт.  ОСТАНКИНО</t>
  </si>
  <si>
    <t>6837 ФИЛЕЙНЫЕ Папа Может сос ц/о мгс 0.4кг  ОСТАНКИНО</t>
  </si>
  <si>
    <t>6852 МОЛОЧНЫЕ ПРЕМИУМ ПМ сос п/о в/ у 1/350  ОСТАНКИНО</t>
  </si>
  <si>
    <t>6853 МОЛОЧНЫЕ ПРЕМИУМ ПМ сос п/о мгс 1*6  ОСТАНКИНО</t>
  </si>
  <si>
    <t>6854 МОЛОЧНЫЕ ПРЕМИУМ ПМ сос п/о мгс 0.6кг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</si>
  <si>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</si>
  <si>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</si>
  <si>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</si>
  <si>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6870 С ГОВЯДИНОЙ СН сос п/о мгс 1*6  ОСТАНКИНО</t>
  </si>
  <si>
    <t>6919 БЕКОН с/к с/н в/у 1/180 10шт.  ОСТАНКИНО</t>
  </si>
  <si>
    <t>БОНУС СОЧНЫЕ сос п/о мгс 0.41кг_UZ (6087)  ОСТАНКИНО</t>
  </si>
  <si>
    <t>6578 СЕРВЕЛАТ ДОМАШНИЙ ПМ в/к в/у 0.84кг 6шт.  ОСТАНКИНО</t>
  </si>
  <si>
    <t>6324 ДОКТОРСКАЯ ГОСТ вар п/о 0.4кг 8шт.  ОСТАНКИНО</t>
  </si>
  <si>
    <t>6459 СЕРВЕЛАТ ШВЕЙЦАРСК. в/к с/н в/у 1/100*10  ОСТАНКИНО</t>
  </si>
  <si>
    <t>6495 ВЕТЧ.МРАМОРНАЯ в/у срез 0.3кг 6шт_45с  ОСТАНКИНО</t>
  </si>
  <si>
    <t>6533 СЕРВЕЛАТ КОПЧЕНЫЙ С ДЫМКОМ в/к в/ 0,7кг  ОСТАНКИНО</t>
  </si>
  <si>
    <t>6554 СВИНАЯ ОСТАН.с/к в/с в/у 1/100 10 шт. ОСТАНКИНО</t>
  </si>
  <si>
    <t>6794 БАЛЫКОВАЯ в/к в/у  ОСТАНКИНО</t>
  </si>
  <si>
    <t>6901 МЯСНИКС ПМ сос б/о мгс 1/160 14шт.  ОСТАНКИНО</t>
  </si>
  <si>
    <t>6909 ДЛЯ ДЕТЕЙ сос п/о мгс 0.33кг 8шт.  ОСТАНКИНО</t>
  </si>
  <si>
    <t>БОНУС ДОМАШНИЙ РЕЦЕПТ Коровино 0.5кг 8шт. (6305)</t>
  </si>
  <si>
    <t>БОНУС ДОМАШНИЙ РЕЦЕПТ Коровино вар п/о (5324)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</si>
  <si>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</si>
  <si>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</si>
  <si>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</si>
  <si>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</si>
  <si>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</si>
  <si>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</si>
  <si>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</si>
  <si>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</si>
  <si>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</si>
  <si>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</si>
  <si>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</si>
  <si>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</si>
  <si>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</si>
  <si>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</si>
  <si>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06,09,</t>
  </si>
  <si>
    <t>08,09,</t>
  </si>
  <si>
    <t>10,09,</t>
  </si>
  <si>
    <t>16,08,</t>
  </si>
  <si>
    <t>23,08,</t>
  </si>
  <si>
    <t>30,08,</t>
  </si>
  <si>
    <t>11,09,</t>
  </si>
  <si>
    <t>12,09,</t>
  </si>
  <si>
    <t>13,09,</t>
  </si>
  <si>
    <t>5т</t>
  </si>
  <si>
    <t>12тбп</t>
  </si>
  <si>
    <t>костик</t>
  </si>
  <si>
    <t>10,6т</t>
  </si>
  <si>
    <t>07,09,</t>
  </si>
  <si>
    <t>кор</t>
  </si>
  <si>
    <t>2,5т</t>
  </si>
  <si>
    <t>15,09,</t>
  </si>
  <si>
    <t>6,5т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</si>
</sst>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164" fontId="8" fillId="5" borderId="0" xfId="0" applyNumberFormat="1" applyFont="1" applyFill="1" applyAlignment="1">
      <alignment horizontal="left"/>
    </xf>
    <xf numFmtId="0" fontId="7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5,09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31-06,09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7,09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29.08.2024 - 05.09.2024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05,09,</v>
          </cell>
          <cell r="L5" t="str">
            <v>06,09,</v>
          </cell>
          <cell r="M5" t="str">
            <v>08,09,</v>
          </cell>
          <cell r="T5" t="str">
            <v>10,09,</v>
          </cell>
          <cell r="Y5" t="str">
            <v>16,08,</v>
          </cell>
          <cell r="Z5" t="str">
            <v>23,08,</v>
          </cell>
          <cell r="AA5" t="str">
            <v>30,08,</v>
          </cell>
          <cell r="AB5" t="str">
            <v>03,09,</v>
          </cell>
        </row>
        <row r="6">
          <cell r="E6">
            <v>95705.786999999997</v>
          </cell>
          <cell r="F6">
            <v>72793.820999999982</v>
          </cell>
          <cell r="I6">
            <v>96872.62</v>
          </cell>
          <cell r="J6">
            <v>-1166.8330000000001</v>
          </cell>
          <cell r="K6">
            <v>10270</v>
          </cell>
          <cell r="L6">
            <v>7990</v>
          </cell>
          <cell r="M6">
            <v>16270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19141.157400000004</v>
          </cell>
          <cell r="T6">
            <v>16610</v>
          </cell>
          <cell r="W6">
            <v>0</v>
          </cell>
          <cell r="X6">
            <v>0</v>
          </cell>
          <cell r="Y6">
            <v>22413.948799999995</v>
          </cell>
          <cell r="Z6">
            <v>20775.029000000006</v>
          </cell>
          <cell r="AA6">
            <v>19932.040200000003</v>
          </cell>
          <cell r="AB6">
            <v>14002.298000000001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222</v>
          </cell>
          <cell r="D7">
            <v>378</v>
          </cell>
          <cell r="E7">
            <v>311</v>
          </cell>
          <cell r="F7">
            <v>276</v>
          </cell>
          <cell r="G7">
            <v>0.4</v>
          </cell>
          <cell r="H7">
            <v>60</v>
          </cell>
          <cell r="I7">
            <v>324</v>
          </cell>
          <cell r="J7">
            <v>-13</v>
          </cell>
          <cell r="K7">
            <v>0</v>
          </cell>
          <cell r="L7">
            <v>0</v>
          </cell>
          <cell r="M7">
            <v>80</v>
          </cell>
          <cell r="S7">
            <v>62.2</v>
          </cell>
          <cell r="T7">
            <v>40</v>
          </cell>
          <cell r="U7">
            <v>6.3665594855305461</v>
          </cell>
          <cell r="V7">
            <v>4.437299035369775</v>
          </cell>
          <cell r="Y7">
            <v>82.8</v>
          </cell>
          <cell r="Z7">
            <v>85.2</v>
          </cell>
          <cell r="AA7">
            <v>67</v>
          </cell>
          <cell r="AB7">
            <v>89</v>
          </cell>
          <cell r="AC7">
            <v>0</v>
          </cell>
          <cell r="AD7" t="str">
            <v>скидка</v>
          </cell>
        </row>
        <row r="8">
          <cell r="A8" t="str">
            <v>3812 СОЧНЫЕ сос п/о мгс 2*2  ОСТАНКИНО</v>
          </cell>
          <cell r="B8" t="str">
            <v>кг</v>
          </cell>
          <cell r="C8">
            <v>1346.972</v>
          </cell>
          <cell r="D8">
            <v>1933.4390000000001</v>
          </cell>
          <cell r="E8">
            <v>1979.404</v>
          </cell>
          <cell r="F8">
            <v>1280.809</v>
          </cell>
          <cell r="G8">
            <v>1</v>
          </cell>
          <cell r="H8">
            <v>45</v>
          </cell>
          <cell r="I8">
            <v>1958</v>
          </cell>
          <cell r="J8">
            <v>21.403999999999996</v>
          </cell>
          <cell r="K8">
            <v>300</v>
          </cell>
          <cell r="L8">
            <v>100</v>
          </cell>
          <cell r="M8">
            <v>400</v>
          </cell>
          <cell r="S8">
            <v>395.88080000000002</v>
          </cell>
          <cell r="T8">
            <v>400</v>
          </cell>
          <cell r="U8">
            <v>6.2665554884197467</v>
          </cell>
          <cell r="V8">
            <v>3.2353400316458889</v>
          </cell>
          <cell r="Y8">
            <v>464.05219999999997</v>
          </cell>
          <cell r="Z8">
            <v>466.65200000000004</v>
          </cell>
          <cell r="AA8">
            <v>416.99620000000004</v>
          </cell>
          <cell r="AB8">
            <v>317.62900000000002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846.55399999999997</v>
          </cell>
          <cell r="D9">
            <v>2993.6030000000001</v>
          </cell>
          <cell r="E9">
            <v>2212.6120000000001</v>
          </cell>
          <cell r="F9">
            <v>1612.6130000000001</v>
          </cell>
          <cell r="G9">
            <v>1</v>
          </cell>
          <cell r="H9">
            <v>60</v>
          </cell>
          <cell r="I9">
            <v>2153.0500000000002</v>
          </cell>
          <cell r="J9">
            <v>59.561999999999898</v>
          </cell>
          <cell r="K9">
            <v>300</v>
          </cell>
          <cell r="L9">
            <v>100</v>
          </cell>
          <cell r="M9">
            <v>450</v>
          </cell>
          <cell r="S9">
            <v>442.5224</v>
          </cell>
          <cell r="T9">
            <v>670</v>
          </cell>
          <cell r="U9">
            <v>7.0789930634019891</v>
          </cell>
          <cell r="V9">
            <v>3.6441386921882373</v>
          </cell>
          <cell r="Y9">
            <v>484.93900000000002</v>
          </cell>
          <cell r="Z9">
            <v>403.39960000000002</v>
          </cell>
          <cell r="AA9">
            <v>471.84499999999997</v>
          </cell>
          <cell r="AB9">
            <v>286.40499999999997</v>
          </cell>
          <cell r="AC9">
            <v>0</v>
          </cell>
          <cell r="AD9">
            <v>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103.61499999999999</v>
          </cell>
          <cell r="D10">
            <v>3.052</v>
          </cell>
          <cell r="E10">
            <v>74.090999999999994</v>
          </cell>
          <cell r="F10">
            <v>32.576000000000001</v>
          </cell>
          <cell r="G10">
            <v>1</v>
          </cell>
          <cell r="H10">
            <v>120</v>
          </cell>
          <cell r="I10">
            <v>72.2</v>
          </cell>
          <cell r="J10">
            <v>1.8909999999999911</v>
          </cell>
          <cell r="K10">
            <v>0</v>
          </cell>
          <cell r="L10">
            <v>0</v>
          </cell>
          <cell r="M10">
            <v>50</v>
          </cell>
          <cell r="S10">
            <v>14.818199999999999</v>
          </cell>
          <cell r="T10">
            <v>50</v>
          </cell>
          <cell r="U10">
            <v>8.9468356480544191</v>
          </cell>
          <cell r="V10">
            <v>2.1983776707022447</v>
          </cell>
          <cell r="Y10">
            <v>17.000399999999999</v>
          </cell>
          <cell r="Z10">
            <v>14.500999999999999</v>
          </cell>
          <cell r="AA10">
            <v>8.6967999999999996</v>
          </cell>
          <cell r="AB10">
            <v>12.148</v>
          </cell>
          <cell r="AC10">
            <v>0</v>
          </cell>
          <cell r="AD10" t="e">
            <v>#N/A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92.081000000000003</v>
          </cell>
          <cell r="D11">
            <v>109.81</v>
          </cell>
          <cell r="E11">
            <v>141.44200000000001</v>
          </cell>
          <cell r="F11">
            <v>60.448999999999998</v>
          </cell>
          <cell r="G11">
            <v>1</v>
          </cell>
          <cell r="H11">
            <v>60</v>
          </cell>
          <cell r="I11">
            <v>137.5</v>
          </cell>
          <cell r="J11">
            <v>3.9420000000000073</v>
          </cell>
          <cell r="K11">
            <v>0</v>
          </cell>
          <cell r="L11">
            <v>20</v>
          </cell>
          <cell r="M11">
            <v>40</v>
          </cell>
          <cell r="S11">
            <v>28.288400000000003</v>
          </cell>
          <cell r="T11">
            <v>50</v>
          </cell>
          <cell r="U11">
            <v>6.0254026385373507</v>
          </cell>
          <cell r="V11">
            <v>2.1368829626277908</v>
          </cell>
          <cell r="Y11">
            <v>34.828400000000002</v>
          </cell>
          <cell r="Z11">
            <v>26.5288</v>
          </cell>
          <cell r="AA11">
            <v>25.1568</v>
          </cell>
          <cell r="AB11">
            <v>37.835999999999999</v>
          </cell>
          <cell r="AC11">
            <v>0</v>
          </cell>
          <cell r="AD11" t="e">
            <v>#N/A</v>
          </cell>
        </row>
        <row r="12">
          <cell r="A12" t="str">
            <v>4813 ФИЛЕЙНАЯ Папа может вар п/о_Л   ОСТАНКИНО</v>
          </cell>
          <cell r="B12" t="str">
            <v>кг</v>
          </cell>
          <cell r="C12">
            <v>351.69799999999998</v>
          </cell>
          <cell r="D12">
            <v>676.87</v>
          </cell>
          <cell r="E12">
            <v>567.577</v>
          </cell>
          <cell r="F12">
            <v>444.70499999999998</v>
          </cell>
          <cell r="G12">
            <v>1</v>
          </cell>
          <cell r="H12">
            <v>60</v>
          </cell>
          <cell r="I12">
            <v>559.6</v>
          </cell>
          <cell r="J12">
            <v>7.9769999999999754</v>
          </cell>
          <cell r="K12">
            <v>0</v>
          </cell>
          <cell r="L12">
            <v>50</v>
          </cell>
          <cell r="M12">
            <v>110</v>
          </cell>
          <cell r="S12">
            <v>113.5154</v>
          </cell>
          <cell r="T12">
            <v>150</v>
          </cell>
          <cell r="U12">
            <v>6.6484811752414208</v>
          </cell>
          <cell r="V12">
            <v>3.9175741793624477</v>
          </cell>
          <cell r="Y12">
            <v>139.9546</v>
          </cell>
          <cell r="Z12">
            <v>118.98179999999999</v>
          </cell>
          <cell r="AA12">
            <v>117.89259999999999</v>
          </cell>
          <cell r="AB12">
            <v>65.792000000000002</v>
          </cell>
          <cell r="AC12">
            <v>0</v>
          </cell>
          <cell r="AD12" t="e">
            <v>#N/A</v>
          </cell>
        </row>
        <row r="13">
          <cell r="A13" t="str">
            <v>4993 САЛЯМИ ИТАЛЬЯНСКАЯ с/к в/у 1/250*8_120c ОСТАНКИНО</v>
          </cell>
          <cell r="B13" t="str">
            <v>шт</v>
          </cell>
          <cell r="C13">
            <v>416</v>
          </cell>
          <cell r="D13">
            <v>816</v>
          </cell>
          <cell r="E13">
            <v>434</v>
          </cell>
          <cell r="F13">
            <v>790</v>
          </cell>
          <cell r="G13">
            <v>0.25</v>
          </cell>
          <cell r="H13">
            <v>120</v>
          </cell>
          <cell r="I13">
            <v>442</v>
          </cell>
          <cell r="J13">
            <v>-8</v>
          </cell>
          <cell r="K13">
            <v>0</v>
          </cell>
          <cell r="L13">
            <v>0</v>
          </cell>
          <cell r="M13">
            <v>0</v>
          </cell>
          <cell r="S13">
            <v>86.8</v>
          </cell>
          <cell r="U13">
            <v>9.1013824884792633</v>
          </cell>
          <cell r="V13">
            <v>9.1013824884792633</v>
          </cell>
          <cell r="Y13">
            <v>117.6</v>
          </cell>
          <cell r="Z13">
            <v>112</v>
          </cell>
          <cell r="AA13">
            <v>95.6</v>
          </cell>
          <cell r="AB13">
            <v>122</v>
          </cell>
          <cell r="AC13">
            <v>0</v>
          </cell>
          <cell r="AD13" t="e">
            <v>#N/A</v>
          </cell>
        </row>
        <row r="14">
          <cell r="A14" t="str">
            <v>5246 ДОКТОРСКАЯ ПРЕМИУМ вар б/о мгс_30с ОСТАНКИНО</v>
          </cell>
          <cell r="B14" t="str">
            <v>кг</v>
          </cell>
          <cell r="C14">
            <v>76.132000000000005</v>
          </cell>
          <cell r="D14">
            <v>35.997</v>
          </cell>
          <cell r="E14">
            <v>46.228999999999999</v>
          </cell>
          <cell r="F14">
            <v>65.900000000000006</v>
          </cell>
          <cell r="G14">
            <v>1</v>
          </cell>
          <cell r="H14">
            <v>30</v>
          </cell>
          <cell r="I14">
            <v>46.7</v>
          </cell>
          <cell r="J14">
            <v>-0.47100000000000364</v>
          </cell>
          <cell r="K14">
            <v>0</v>
          </cell>
          <cell r="L14">
            <v>0</v>
          </cell>
          <cell r="M14">
            <v>0</v>
          </cell>
          <cell r="S14">
            <v>9.2457999999999991</v>
          </cell>
          <cell r="U14">
            <v>7.1275606221203152</v>
          </cell>
          <cell r="V14">
            <v>7.1275606221203152</v>
          </cell>
          <cell r="Y14">
            <v>22.319399999999998</v>
          </cell>
          <cell r="Z14">
            <v>14.892199999999999</v>
          </cell>
          <cell r="AA14">
            <v>10.1434</v>
          </cell>
          <cell r="AB14">
            <v>0</v>
          </cell>
          <cell r="AC14">
            <v>0</v>
          </cell>
          <cell r="AD14" t="str">
            <v>увел</v>
          </cell>
        </row>
        <row r="15">
          <cell r="A15" t="str">
            <v>5341 СЕРВЕЛАТ ОХОТНИЧИЙ в/к в/у  ОСТАНКИНО</v>
          </cell>
          <cell r="B15" t="str">
            <v>кг</v>
          </cell>
          <cell r="C15">
            <v>342.899</v>
          </cell>
          <cell r="D15">
            <v>665.86699999999996</v>
          </cell>
          <cell r="E15">
            <v>535.80499999999995</v>
          </cell>
          <cell r="F15">
            <v>457.96600000000001</v>
          </cell>
          <cell r="G15">
            <v>1</v>
          </cell>
          <cell r="H15">
            <v>45</v>
          </cell>
          <cell r="I15">
            <v>535.5</v>
          </cell>
          <cell r="J15">
            <v>0.30499999999994998</v>
          </cell>
          <cell r="K15">
            <v>50</v>
          </cell>
          <cell r="L15">
            <v>50</v>
          </cell>
          <cell r="M15">
            <v>50</v>
          </cell>
          <cell r="S15">
            <v>107.16099999999999</v>
          </cell>
          <cell r="T15">
            <v>100</v>
          </cell>
          <cell r="U15">
            <v>6.6065639551702589</v>
          </cell>
          <cell r="V15">
            <v>4.2736256660538823</v>
          </cell>
          <cell r="Y15">
            <v>116.401</v>
          </cell>
          <cell r="Z15">
            <v>113.96459999999999</v>
          </cell>
          <cell r="AA15">
            <v>104.64100000000001</v>
          </cell>
          <cell r="AB15">
            <v>77.424000000000007</v>
          </cell>
          <cell r="AC15">
            <v>0</v>
          </cell>
          <cell r="AD15">
            <v>0</v>
          </cell>
        </row>
        <row r="16">
          <cell r="A16" t="str">
            <v>5483 ЭКСТРА Папа может с/к в/у 1/250 8шт.   ОСТАНКИНО</v>
          </cell>
          <cell r="B16" t="str">
            <v>шт</v>
          </cell>
          <cell r="C16">
            <v>882</v>
          </cell>
          <cell r="D16">
            <v>1442</v>
          </cell>
          <cell r="E16">
            <v>1059</v>
          </cell>
          <cell r="F16">
            <v>1239</v>
          </cell>
          <cell r="G16">
            <v>0.25</v>
          </cell>
          <cell r="H16">
            <v>120</v>
          </cell>
          <cell r="I16">
            <v>1085</v>
          </cell>
          <cell r="J16">
            <v>-26</v>
          </cell>
          <cell r="K16">
            <v>0</v>
          </cell>
          <cell r="L16">
            <v>0</v>
          </cell>
          <cell r="M16">
            <v>0</v>
          </cell>
          <cell r="S16">
            <v>211.8</v>
          </cell>
          <cell r="T16">
            <v>200</v>
          </cell>
          <cell r="U16">
            <v>6.7941454202077427</v>
          </cell>
          <cell r="V16">
            <v>5.8498583569405094</v>
          </cell>
          <cell r="Y16">
            <v>252.4</v>
          </cell>
          <cell r="Z16">
            <v>220</v>
          </cell>
          <cell r="AA16">
            <v>203.4</v>
          </cell>
          <cell r="AB16">
            <v>202</v>
          </cell>
          <cell r="AC16">
            <v>0</v>
          </cell>
          <cell r="AD16" t="str">
            <v>скидка</v>
          </cell>
        </row>
        <row r="17">
          <cell r="A17" t="str">
            <v>5544 Сервелат Финский в/к в/у_45с НОВАЯ ОСТАНКИНО</v>
          </cell>
          <cell r="B17" t="str">
            <v>кг</v>
          </cell>
          <cell r="C17">
            <v>576.45899999999995</v>
          </cell>
          <cell r="D17">
            <v>1567.875</v>
          </cell>
          <cell r="E17">
            <v>1392.0150000000001</v>
          </cell>
          <cell r="F17">
            <v>727.42600000000004</v>
          </cell>
          <cell r="G17">
            <v>1</v>
          </cell>
          <cell r="H17">
            <v>45</v>
          </cell>
          <cell r="I17">
            <v>1380.3</v>
          </cell>
          <cell r="J17">
            <v>11.715000000000146</v>
          </cell>
          <cell r="K17">
            <v>200</v>
          </cell>
          <cell r="L17">
            <v>50</v>
          </cell>
          <cell r="M17">
            <v>700</v>
          </cell>
          <cell r="S17">
            <v>278.40300000000002</v>
          </cell>
          <cell r="T17">
            <v>100</v>
          </cell>
          <cell r="U17">
            <v>6.3843636742420156</v>
          </cell>
          <cell r="V17">
            <v>2.6128525913873055</v>
          </cell>
          <cell r="Y17">
            <v>274.99259999999998</v>
          </cell>
          <cell r="Z17">
            <v>235.273</v>
          </cell>
          <cell r="AA17">
            <v>256.12240000000003</v>
          </cell>
          <cell r="AB17">
            <v>121.215</v>
          </cell>
          <cell r="AC17">
            <v>0</v>
          </cell>
          <cell r="AD17" t="str">
            <v>скидка</v>
          </cell>
        </row>
        <row r="18">
          <cell r="A18" t="str">
            <v>5679 САЛЯМИ ИТАЛЬЯНСКАЯ с/к в/у 1/150_60с ОСТАНКИНО</v>
          </cell>
          <cell r="B18" t="str">
            <v>шт</v>
          </cell>
          <cell r="D18">
            <v>223</v>
          </cell>
          <cell r="E18">
            <v>56</v>
          </cell>
          <cell r="F18">
            <v>167</v>
          </cell>
          <cell r="G18">
            <v>0.15</v>
          </cell>
          <cell r="H18">
            <v>60</v>
          </cell>
          <cell r="I18">
            <v>56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S18">
            <v>11.2</v>
          </cell>
          <cell r="U18">
            <v>14.910714285714286</v>
          </cell>
          <cell r="V18">
            <v>14.910714285714286</v>
          </cell>
          <cell r="Y18">
            <v>0</v>
          </cell>
          <cell r="Z18">
            <v>0</v>
          </cell>
          <cell r="AA18">
            <v>0</v>
          </cell>
          <cell r="AB18">
            <v>41</v>
          </cell>
          <cell r="AC18" t="str">
            <v>к1200</v>
          </cell>
          <cell r="AD18" t="e">
            <v>#N/A</v>
          </cell>
        </row>
        <row r="19">
          <cell r="A19" t="str">
            <v>5682 САЛЯМИ МЕЛКОЗЕРНЕНАЯ с/к в/у 1/120_60с   ОСТАНКИНО</v>
          </cell>
          <cell r="B19" t="str">
            <v>шт</v>
          </cell>
          <cell r="C19">
            <v>1910</v>
          </cell>
          <cell r="D19">
            <v>4083</v>
          </cell>
          <cell r="E19">
            <v>3144</v>
          </cell>
          <cell r="F19">
            <v>2821</v>
          </cell>
          <cell r="G19">
            <v>0.12</v>
          </cell>
          <cell r="H19">
            <v>60</v>
          </cell>
          <cell r="I19">
            <v>3162</v>
          </cell>
          <cell r="J19">
            <v>-18</v>
          </cell>
          <cell r="K19">
            <v>400</v>
          </cell>
          <cell r="L19">
            <v>200</v>
          </cell>
          <cell r="M19">
            <v>200</v>
          </cell>
          <cell r="S19">
            <v>628.79999999999995</v>
          </cell>
          <cell r="T19">
            <v>400</v>
          </cell>
          <cell r="U19">
            <v>6.3947201017811706</v>
          </cell>
          <cell r="V19">
            <v>4.4863231552162857</v>
          </cell>
          <cell r="Y19">
            <v>848.2</v>
          </cell>
          <cell r="Z19">
            <v>722.4</v>
          </cell>
          <cell r="AA19">
            <v>739.2</v>
          </cell>
          <cell r="AB19">
            <v>412</v>
          </cell>
          <cell r="AC19">
            <v>0</v>
          </cell>
          <cell r="AD19" t="str">
            <v>скидка</v>
          </cell>
        </row>
        <row r="20">
          <cell r="A20" t="str">
            <v>5698 СЫТНЫЕ Папа может сар б/о мгс 1*3_Маяк  ОСТАНКИНО</v>
          </cell>
          <cell r="B20" t="str">
            <v>кг</v>
          </cell>
          <cell r="C20">
            <v>157.929</v>
          </cell>
          <cell r="D20">
            <v>400.28100000000001</v>
          </cell>
          <cell r="E20">
            <v>273.96600000000001</v>
          </cell>
          <cell r="F20">
            <v>280.22699999999998</v>
          </cell>
          <cell r="G20">
            <v>1</v>
          </cell>
          <cell r="H20" t="e">
            <v>#N/A</v>
          </cell>
          <cell r="I20">
            <v>277.3</v>
          </cell>
          <cell r="J20">
            <v>-3.3340000000000032</v>
          </cell>
          <cell r="K20">
            <v>30</v>
          </cell>
          <cell r="L20">
            <v>20</v>
          </cell>
          <cell r="M20">
            <v>0</v>
          </cell>
          <cell r="S20">
            <v>54.793199999999999</v>
          </cell>
          <cell r="T20">
            <v>30</v>
          </cell>
          <cell r="U20">
            <v>6.5743011906586943</v>
          </cell>
          <cell r="V20">
            <v>5.1142660038106911</v>
          </cell>
          <cell r="Y20">
            <v>71.308799999999991</v>
          </cell>
          <cell r="Z20">
            <v>59.171799999999998</v>
          </cell>
          <cell r="AA20">
            <v>66.264800000000008</v>
          </cell>
          <cell r="AB20">
            <v>47.296999999999997</v>
          </cell>
          <cell r="AC20" t="e">
            <v>#N/A</v>
          </cell>
          <cell r="AD20" t="e">
            <v>#N/A</v>
          </cell>
        </row>
        <row r="21">
          <cell r="A21" t="str">
            <v>5706 АРОМАТНАЯ Папа может с/к в/у 1/250 8шт.  ОСТАНКИНО</v>
          </cell>
          <cell r="B21" t="str">
            <v>шт</v>
          </cell>
          <cell r="C21">
            <v>1198</v>
          </cell>
          <cell r="D21">
            <v>840</v>
          </cell>
          <cell r="E21">
            <v>1004</v>
          </cell>
          <cell r="F21">
            <v>1011</v>
          </cell>
          <cell r="G21">
            <v>0.25</v>
          </cell>
          <cell r="H21">
            <v>120</v>
          </cell>
          <cell r="I21">
            <v>1030</v>
          </cell>
          <cell r="J21">
            <v>-26</v>
          </cell>
          <cell r="K21">
            <v>0</v>
          </cell>
          <cell r="L21">
            <v>0</v>
          </cell>
          <cell r="M21">
            <v>0</v>
          </cell>
          <cell r="S21">
            <v>200.8</v>
          </cell>
          <cell r="T21">
            <v>600</v>
          </cell>
          <cell r="U21">
            <v>8.0229083665338639</v>
          </cell>
          <cell r="V21">
            <v>5.0348605577689236</v>
          </cell>
          <cell r="Y21">
            <v>270.39999999999998</v>
          </cell>
          <cell r="Z21">
            <v>223.6</v>
          </cell>
          <cell r="AA21">
            <v>171.4</v>
          </cell>
          <cell r="AB21">
            <v>255</v>
          </cell>
          <cell r="AC21">
            <v>0</v>
          </cell>
          <cell r="AD21">
            <v>0</v>
          </cell>
        </row>
        <row r="22">
          <cell r="A22" t="str">
            <v>5708 ПОСОЛЬСКАЯ Папа может с/к в/у ОСТАНКИНО</v>
          </cell>
          <cell r="B22" t="str">
            <v>кг</v>
          </cell>
          <cell r="C22">
            <v>62.139000000000003</v>
          </cell>
          <cell r="D22">
            <v>208.46199999999999</v>
          </cell>
          <cell r="E22">
            <v>81.582999999999998</v>
          </cell>
          <cell r="F22">
            <v>186.52600000000001</v>
          </cell>
          <cell r="G22">
            <v>1</v>
          </cell>
          <cell r="H22">
            <v>120</v>
          </cell>
          <cell r="I22">
            <v>80.900000000000006</v>
          </cell>
          <cell r="J22">
            <v>0.68299999999999272</v>
          </cell>
          <cell r="K22">
            <v>0</v>
          </cell>
          <cell r="L22">
            <v>0</v>
          </cell>
          <cell r="M22">
            <v>0</v>
          </cell>
          <cell r="S22">
            <v>16.316600000000001</v>
          </cell>
          <cell r="U22">
            <v>11.431670813772477</v>
          </cell>
          <cell r="V22">
            <v>11.431670813772477</v>
          </cell>
          <cell r="Y22">
            <v>14.228800000000001</v>
          </cell>
          <cell r="Z22">
            <v>17.138399999999997</v>
          </cell>
          <cell r="AA22">
            <v>16.425800000000002</v>
          </cell>
          <cell r="AB22">
            <v>12.112</v>
          </cell>
          <cell r="AC22">
            <v>0</v>
          </cell>
          <cell r="AD22">
            <v>0</v>
          </cell>
        </row>
        <row r="23">
          <cell r="A23" t="str">
            <v>5820 СЛИВОЧНЫЕ Папа может сос п/о мгс 2*2_45с   ОСТАНКИНО</v>
          </cell>
          <cell r="B23" t="str">
            <v>кг</v>
          </cell>
          <cell r="C23">
            <v>93.92</v>
          </cell>
          <cell r="D23">
            <v>208.988</v>
          </cell>
          <cell r="E23">
            <v>155.834</v>
          </cell>
          <cell r="F23">
            <v>140.91399999999999</v>
          </cell>
          <cell r="G23">
            <v>1</v>
          </cell>
          <cell r="H23">
            <v>45</v>
          </cell>
          <cell r="I23">
            <v>156.19999999999999</v>
          </cell>
          <cell r="J23">
            <v>-0.36599999999998545</v>
          </cell>
          <cell r="K23">
            <v>40</v>
          </cell>
          <cell r="L23">
            <v>20</v>
          </cell>
          <cell r="M23">
            <v>0</v>
          </cell>
          <cell r="S23">
            <v>31.166800000000002</v>
          </cell>
          <cell r="U23">
            <v>6.4464109244452423</v>
          </cell>
          <cell r="V23">
            <v>4.5212854704364895</v>
          </cell>
          <cell r="Y23">
            <v>44.737400000000001</v>
          </cell>
          <cell r="Z23">
            <v>35.868400000000001</v>
          </cell>
          <cell r="AA23">
            <v>40.815199999999997</v>
          </cell>
          <cell r="AB23">
            <v>28.8</v>
          </cell>
          <cell r="AC23" t="str">
            <v>м21з</v>
          </cell>
          <cell r="AD23" t="str">
            <v>костик</v>
          </cell>
        </row>
        <row r="24">
          <cell r="A24" t="str">
            <v>5851 ЭКСТРА Папа может вар п/о   ОСТАНКИНО</v>
          </cell>
          <cell r="B24" t="str">
            <v>кг</v>
          </cell>
          <cell r="C24">
            <v>121.376</v>
          </cell>
          <cell r="D24">
            <v>598.76599999999996</v>
          </cell>
          <cell r="E24">
            <v>419.62099999999998</v>
          </cell>
          <cell r="F24">
            <v>284.49599999999998</v>
          </cell>
          <cell r="G24">
            <v>1</v>
          </cell>
          <cell r="H24">
            <v>60</v>
          </cell>
          <cell r="I24">
            <v>416.95</v>
          </cell>
          <cell r="J24">
            <v>2.6709999999999923</v>
          </cell>
          <cell r="K24">
            <v>100</v>
          </cell>
          <cell r="L24">
            <v>0</v>
          </cell>
          <cell r="M24">
            <v>150</v>
          </cell>
          <cell r="S24">
            <v>83.924199999999999</v>
          </cell>
          <cell r="T24">
            <v>100</v>
          </cell>
          <cell r="U24">
            <v>7.5603461218575809</v>
          </cell>
          <cell r="V24">
            <v>3.3899161386107939</v>
          </cell>
          <cell r="Y24">
            <v>85.617999999999995</v>
          </cell>
          <cell r="Z24">
            <v>72.633799999999994</v>
          </cell>
          <cell r="AA24">
            <v>84.904600000000002</v>
          </cell>
          <cell r="AB24">
            <v>72.096000000000004</v>
          </cell>
          <cell r="AC24">
            <v>0</v>
          </cell>
          <cell r="AD24" t="str">
            <v>скидка</v>
          </cell>
        </row>
        <row r="25">
          <cell r="A25" t="str">
            <v>5931 ОХОТНИЧЬЯ Папа может с/к в/у 1/220 8шт.   ОСТАНКИНО</v>
          </cell>
          <cell r="B25" t="str">
            <v>шт</v>
          </cell>
          <cell r="C25">
            <v>790</v>
          </cell>
          <cell r="D25">
            <v>1243</v>
          </cell>
          <cell r="E25">
            <v>1043</v>
          </cell>
          <cell r="F25">
            <v>972</v>
          </cell>
          <cell r="G25">
            <v>0.22</v>
          </cell>
          <cell r="H25">
            <v>120</v>
          </cell>
          <cell r="I25">
            <v>1059</v>
          </cell>
          <cell r="J25">
            <v>-16</v>
          </cell>
          <cell r="K25">
            <v>0</v>
          </cell>
          <cell r="L25">
            <v>0</v>
          </cell>
          <cell r="M25">
            <v>0</v>
          </cell>
          <cell r="S25">
            <v>208.6</v>
          </cell>
          <cell r="T25">
            <v>400</v>
          </cell>
          <cell r="U25">
            <v>6.5771812080536911</v>
          </cell>
          <cell r="V25">
            <v>4.6596356663470759</v>
          </cell>
          <cell r="Y25">
            <v>256.39999999999998</v>
          </cell>
          <cell r="Z25">
            <v>259.39999999999998</v>
          </cell>
          <cell r="AA25">
            <v>196.6</v>
          </cell>
          <cell r="AB25">
            <v>221</v>
          </cell>
          <cell r="AC25">
            <v>0</v>
          </cell>
          <cell r="AD25">
            <v>0</v>
          </cell>
        </row>
        <row r="26">
          <cell r="A26" t="str">
            <v>6113 СОЧНЫЕ сос п/о мгс 1*6_Ашан  ОСТАНКИНО</v>
          </cell>
          <cell r="B26" t="str">
            <v>кг</v>
          </cell>
          <cell r="C26">
            <v>1369.135</v>
          </cell>
          <cell r="D26">
            <v>3769.4090000000001</v>
          </cell>
          <cell r="E26">
            <v>2708</v>
          </cell>
          <cell r="F26">
            <v>2414</v>
          </cell>
          <cell r="G26">
            <v>1</v>
          </cell>
          <cell r="H26">
            <v>45</v>
          </cell>
          <cell r="I26">
            <v>2337.6</v>
          </cell>
          <cell r="J26">
            <v>370.40000000000009</v>
          </cell>
          <cell r="K26">
            <v>300</v>
          </cell>
          <cell r="L26">
            <v>450</v>
          </cell>
          <cell r="M26">
            <v>220</v>
          </cell>
          <cell r="S26">
            <v>541.6</v>
          </cell>
          <cell r="T26">
            <v>300</v>
          </cell>
          <cell r="U26">
            <v>6.8020679468242244</v>
          </cell>
          <cell r="V26">
            <v>4.457163958641063</v>
          </cell>
          <cell r="Y26">
            <v>696.6</v>
          </cell>
          <cell r="Z26">
            <v>667.4</v>
          </cell>
          <cell r="AA26">
            <v>631.4</v>
          </cell>
          <cell r="AB26">
            <v>256.44600000000003</v>
          </cell>
          <cell r="AC26" t="str">
            <v>?</v>
          </cell>
          <cell r="AD26" t="str">
            <v>м311з</v>
          </cell>
        </row>
        <row r="27">
          <cell r="A27" t="str">
            <v>6206 СВИНИНА ПО-ДОМАШНЕМУ к/в мл/к в/у 0.3кг  ОСТАНКИНО</v>
          </cell>
          <cell r="B27" t="str">
            <v>шт</v>
          </cell>
          <cell r="C27">
            <v>500</v>
          </cell>
          <cell r="D27">
            <v>696</v>
          </cell>
          <cell r="E27">
            <v>594</v>
          </cell>
          <cell r="F27">
            <v>410</v>
          </cell>
          <cell r="G27">
            <v>0.3</v>
          </cell>
          <cell r="H27" t="e">
            <v>#N/A</v>
          </cell>
          <cell r="I27">
            <v>600</v>
          </cell>
          <cell r="J27">
            <v>-6</v>
          </cell>
          <cell r="K27">
            <v>0</v>
          </cell>
          <cell r="L27">
            <v>0</v>
          </cell>
          <cell r="M27">
            <v>240</v>
          </cell>
          <cell r="S27">
            <v>118.8</v>
          </cell>
          <cell r="T27">
            <v>120</v>
          </cell>
          <cell r="U27">
            <v>6.4814814814814818</v>
          </cell>
          <cell r="V27">
            <v>3.4511784511784511</v>
          </cell>
          <cell r="Y27">
            <v>150.4</v>
          </cell>
          <cell r="Z27">
            <v>129</v>
          </cell>
          <cell r="AA27">
            <v>104.8</v>
          </cell>
          <cell r="AB27">
            <v>43</v>
          </cell>
          <cell r="AC27" t="e">
            <v>#N/A</v>
          </cell>
          <cell r="AD27" t="e">
            <v>#N/A</v>
          </cell>
        </row>
        <row r="28">
          <cell r="A28" t="str">
            <v>6228 МЯСНОЕ АССОРТИ к/з с/н мгс 1/90 10шт.  ОСТАНКИНО</v>
          </cell>
          <cell r="B28" t="str">
            <v>шт</v>
          </cell>
          <cell r="C28">
            <v>287</v>
          </cell>
          <cell r="D28">
            <v>763</v>
          </cell>
          <cell r="E28">
            <v>554</v>
          </cell>
          <cell r="F28">
            <v>484</v>
          </cell>
          <cell r="G28">
            <v>0.09</v>
          </cell>
          <cell r="H28">
            <v>45</v>
          </cell>
          <cell r="I28">
            <v>564</v>
          </cell>
          <cell r="J28">
            <v>-10</v>
          </cell>
          <cell r="K28">
            <v>90</v>
          </cell>
          <cell r="L28">
            <v>40</v>
          </cell>
          <cell r="M28">
            <v>50</v>
          </cell>
          <cell r="S28">
            <v>110.8</v>
          </cell>
          <cell r="U28">
            <v>5.9927797833935017</v>
          </cell>
          <cell r="V28">
            <v>4.3682310469314078</v>
          </cell>
          <cell r="Y28">
            <v>158.6</v>
          </cell>
          <cell r="Z28">
            <v>104.4</v>
          </cell>
          <cell r="AA28">
            <v>130.4</v>
          </cell>
          <cell r="AB28">
            <v>59</v>
          </cell>
          <cell r="AC28">
            <v>0</v>
          </cell>
          <cell r="AD28">
            <v>0</v>
          </cell>
        </row>
        <row r="29">
          <cell r="A29" t="str">
            <v>6247 ДОМАШНЯЯ Папа может вар п/о 0,4кг 8шт.  ОСТАНКИНО</v>
          </cell>
          <cell r="B29" t="str">
            <v>шт</v>
          </cell>
          <cell r="C29">
            <v>150</v>
          </cell>
          <cell r="D29">
            <v>301</v>
          </cell>
          <cell r="E29">
            <v>289</v>
          </cell>
          <cell r="F29">
            <v>144</v>
          </cell>
          <cell r="G29">
            <v>0.4</v>
          </cell>
          <cell r="H29">
            <v>60</v>
          </cell>
          <cell r="I29">
            <v>306</v>
          </cell>
          <cell r="J29">
            <v>-17</v>
          </cell>
          <cell r="K29">
            <v>40</v>
          </cell>
          <cell r="L29">
            <v>40</v>
          </cell>
          <cell r="M29">
            <v>80</v>
          </cell>
          <cell r="S29">
            <v>57.8</v>
          </cell>
          <cell r="T29">
            <v>80</v>
          </cell>
          <cell r="U29">
            <v>6.6435986159169556</v>
          </cell>
          <cell r="V29">
            <v>2.4913494809688581</v>
          </cell>
          <cell r="Y29">
            <v>63</v>
          </cell>
          <cell r="Z29">
            <v>52.4</v>
          </cell>
          <cell r="AA29">
            <v>52</v>
          </cell>
          <cell r="AB29">
            <v>24</v>
          </cell>
          <cell r="AC29" t="str">
            <v>м30з</v>
          </cell>
          <cell r="AD29" t="str">
            <v>костик</v>
          </cell>
        </row>
        <row r="30">
          <cell r="A30" t="str">
            <v>6268 ГОВЯЖЬЯ Папа может вар п/о 0,4кг 8 шт.  ОСТАНКИНО</v>
          </cell>
          <cell r="B30" t="str">
            <v>шт</v>
          </cell>
          <cell r="C30">
            <v>242</v>
          </cell>
          <cell r="D30">
            <v>530</v>
          </cell>
          <cell r="E30">
            <v>440</v>
          </cell>
          <cell r="F30">
            <v>322</v>
          </cell>
          <cell r="G30">
            <v>0.4</v>
          </cell>
          <cell r="H30">
            <v>60</v>
          </cell>
          <cell r="I30">
            <v>450</v>
          </cell>
          <cell r="J30">
            <v>-10</v>
          </cell>
          <cell r="K30">
            <v>0</v>
          </cell>
          <cell r="L30">
            <v>0</v>
          </cell>
          <cell r="M30">
            <v>120</v>
          </cell>
          <cell r="S30">
            <v>88</v>
          </cell>
          <cell r="T30">
            <v>120</v>
          </cell>
          <cell r="U30">
            <v>6.3863636363636367</v>
          </cell>
          <cell r="V30">
            <v>3.6590909090909092</v>
          </cell>
          <cell r="Y30">
            <v>103.4</v>
          </cell>
          <cell r="Z30">
            <v>100.2</v>
          </cell>
          <cell r="AA30">
            <v>85</v>
          </cell>
          <cell r="AB30">
            <v>74</v>
          </cell>
          <cell r="AC30" t="str">
            <v>м135з</v>
          </cell>
          <cell r="AD30" t="e">
            <v>#N/A</v>
          </cell>
        </row>
        <row r="31">
          <cell r="A31" t="str">
            <v>6303 МЯСНЫЕ Папа может сос п/о мгс 1.5*3  ОСТАНКИНО</v>
          </cell>
          <cell r="B31" t="str">
            <v>кг</v>
          </cell>
          <cell r="C31">
            <v>326.42500000000001</v>
          </cell>
          <cell r="D31">
            <v>523.702</v>
          </cell>
          <cell r="E31">
            <v>571.54399999999998</v>
          </cell>
          <cell r="F31">
            <v>267.548</v>
          </cell>
          <cell r="G31">
            <v>1</v>
          </cell>
          <cell r="H31">
            <v>45</v>
          </cell>
          <cell r="I31">
            <v>541.6</v>
          </cell>
          <cell r="J31">
            <v>29.94399999999996</v>
          </cell>
          <cell r="K31">
            <v>80</v>
          </cell>
          <cell r="L31">
            <v>30</v>
          </cell>
          <cell r="M31">
            <v>170</v>
          </cell>
          <cell r="S31">
            <v>114.30879999999999</v>
          </cell>
          <cell r="T31">
            <v>140</v>
          </cell>
          <cell r="U31">
            <v>6.0148300043391236</v>
          </cell>
          <cell r="V31">
            <v>2.3405722044147086</v>
          </cell>
          <cell r="Y31">
            <v>132.7244</v>
          </cell>
          <cell r="Z31">
            <v>124.9654</v>
          </cell>
          <cell r="AA31">
            <v>106.95219999999999</v>
          </cell>
          <cell r="AB31">
            <v>70.533000000000001</v>
          </cell>
          <cell r="AC31">
            <v>0</v>
          </cell>
          <cell r="AD31" t="str">
            <v>костик</v>
          </cell>
        </row>
        <row r="32">
          <cell r="A32" t="str">
            <v>6324 ДОКТОРСКАЯ ГОСТ вар п/о 0.4кг 8шт.  ОСТАНКИНО</v>
          </cell>
          <cell r="B32" t="str">
            <v>шт</v>
          </cell>
          <cell r="D32">
            <v>176</v>
          </cell>
          <cell r="E32">
            <v>107</v>
          </cell>
          <cell r="F32">
            <v>69</v>
          </cell>
          <cell r="G32">
            <v>0.4</v>
          </cell>
          <cell r="H32">
            <v>60</v>
          </cell>
          <cell r="I32">
            <v>107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S32">
            <v>21.4</v>
          </cell>
          <cell r="T32">
            <v>200</v>
          </cell>
          <cell r="U32">
            <v>12.570093457943926</v>
          </cell>
          <cell r="V32">
            <v>3.2242990654205608</v>
          </cell>
          <cell r="Y32">
            <v>0</v>
          </cell>
          <cell r="Z32">
            <v>0</v>
          </cell>
          <cell r="AA32">
            <v>0</v>
          </cell>
          <cell r="AB32">
            <v>106</v>
          </cell>
          <cell r="AC32" t="str">
            <v>костик</v>
          </cell>
          <cell r="AD32" t="e">
            <v>#N/A</v>
          </cell>
        </row>
        <row r="33">
          <cell r="A33" t="str">
            <v>6325 ДОКТОРСКАЯ ПРЕМИУМ вар п/о 0.4кг 8шт.  ОСТАНКИНО</v>
          </cell>
          <cell r="B33" t="str">
            <v>шт</v>
          </cell>
          <cell r="C33">
            <v>489</v>
          </cell>
          <cell r="D33">
            <v>1081</v>
          </cell>
          <cell r="E33">
            <v>978</v>
          </cell>
          <cell r="F33">
            <v>568</v>
          </cell>
          <cell r="G33">
            <v>0.4</v>
          </cell>
          <cell r="H33">
            <v>60</v>
          </cell>
          <cell r="I33">
            <v>1003</v>
          </cell>
          <cell r="J33">
            <v>-25</v>
          </cell>
          <cell r="K33">
            <v>160</v>
          </cell>
          <cell r="L33">
            <v>80</v>
          </cell>
          <cell r="M33">
            <v>320</v>
          </cell>
          <cell r="S33">
            <v>195.6</v>
          </cell>
          <cell r="T33">
            <v>80</v>
          </cell>
          <cell r="U33">
            <v>6.1758691206543972</v>
          </cell>
          <cell r="V33">
            <v>2.9038854805725971</v>
          </cell>
          <cell r="Y33">
            <v>219.6</v>
          </cell>
          <cell r="Z33">
            <v>216</v>
          </cell>
          <cell r="AA33">
            <v>211</v>
          </cell>
          <cell r="AB33">
            <v>162</v>
          </cell>
          <cell r="AC33" t="str">
            <v>м43з</v>
          </cell>
          <cell r="AD33" t="e">
            <v>#N/A</v>
          </cell>
        </row>
        <row r="34">
          <cell r="A34" t="str">
            <v>6333 МЯСНАЯ Папа может вар п/о 0.4кг 8шт.  ОСТАНКИНО</v>
          </cell>
          <cell r="B34" t="str">
            <v>шт</v>
          </cell>
          <cell r="C34">
            <v>2780</v>
          </cell>
          <cell r="D34">
            <v>9179</v>
          </cell>
          <cell r="E34">
            <v>6771</v>
          </cell>
          <cell r="F34">
            <v>5123</v>
          </cell>
          <cell r="G34">
            <v>0.4</v>
          </cell>
          <cell r="H34">
            <v>60</v>
          </cell>
          <cell r="I34">
            <v>6835</v>
          </cell>
          <cell r="J34">
            <v>-64</v>
          </cell>
          <cell r="K34">
            <v>1200</v>
          </cell>
          <cell r="L34">
            <v>1100</v>
          </cell>
          <cell r="M34">
            <v>400</v>
          </cell>
          <cell r="S34">
            <v>1354.2</v>
          </cell>
          <cell r="T34">
            <v>800</v>
          </cell>
          <cell r="U34">
            <v>6.3675971053020231</v>
          </cell>
          <cell r="V34">
            <v>3.7830453404223894</v>
          </cell>
          <cell r="Y34">
            <v>1488.4</v>
          </cell>
          <cell r="Z34">
            <v>1436.8</v>
          </cell>
          <cell r="AA34">
            <v>1522.4</v>
          </cell>
          <cell r="AB34">
            <v>847</v>
          </cell>
          <cell r="AC34" t="str">
            <v>кор</v>
          </cell>
          <cell r="AD34">
            <v>0</v>
          </cell>
        </row>
        <row r="35">
          <cell r="A35" t="str">
            <v>6340 ДОМАШНИЙ РЕЦЕПТ Коровино 0.5кг 8шт.  ОСТАНКИНО</v>
          </cell>
          <cell r="B35" t="str">
            <v>шт</v>
          </cell>
          <cell r="C35">
            <v>721</v>
          </cell>
          <cell r="D35">
            <v>637</v>
          </cell>
          <cell r="E35">
            <v>1082</v>
          </cell>
          <cell r="F35">
            <v>287</v>
          </cell>
          <cell r="G35">
            <v>0.5</v>
          </cell>
          <cell r="H35" t="e">
            <v>#N/A</v>
          </cell>
          <cell r="I35">
            <v>1083</v>
          </cell>
          <cell r="J35">
            <v>-1</v>
          </cell>
          <cell r="K35">
            <v>0</v>
          </cell>
          <cell r="L35">
            <v>40</v>
          </cell>
          <cell r="M35">
            <v>400</v>
          </cell>
          <cell r="S35">
            <v>216.4</v>
          </cell>
          <cell r="T35">
            <v>600</v>
          </cell>
          <cell r="U35">
            <v>6.1321626617375227</v>
          </cell>
          <cell r="V35">
            <v>1.3262476894639557</v>
          </cell>
          <cell r="Y35">
            <v>275.60000000000002</v>
          </cell>
          <cell r="Z35">
            <v>203.4</v>
          </cell>
          <cell r="AA35">
            <v>157.6</v>
          </cell>
          <cell r="AB35">
            <v>248</v>
          </cell>
          <cell r="AC35" t="e">
            <v>#N/A</v>
          </cell>
          <cell r="AD35" t="e">
            <v>#N/A</v>
          </cell>
        </row>
        <row r="36">
          <cell r="A36" t="str">
            <v>6341 ДОМАШНИЙ РЕЦЕПТ СО ШПИКОМ Коровино 0.5кг  ОСТАНКИНО</v>
          </cell>
          <cell r="B36" t="str">
            <v>шт</v>
          </cell>
          <cell r="C36">
            <v>100</v>
          </cell>
          <cell r="D36">
            <v>8</v>
          </cell>
          <cell r="E36">
            <v>77</v>
          </cell>
          <cell r="F36">
            <v>31</v>
          </cell>
          <cell r="G36">
            <v>0.5</v>
          </cell>
          <cell r="H36" t="e">
            <v>#N/A</v>
          </cell>
          <cell r="I36">
            <v>78</v>
          </cell>
          <cell r="J36">
            <v>-1</v>
          </cell>
          <cell r="K36">
            <v>0</v>
          </cell>
          <cell r="L36">
            <v>0</v>
          </cell>
          <cell r="M36">
            <v>40</v>
          </cell>
          <cell r="S36">
            <v>15.4</v>
          </cell>
          <cell r="T36">
            <v>40</v>
          </cell>
          <cell r="U36">
            <v>7.2077922077922079</v>
          </cell>
          <cell r="V36">
            <v>2.0129870129870131</v>
          </cell>
          <cell r="Y36">
            <v>15.4</v>
          </cell>
          <cell r="Z36">
            <v>21</v>
          </cell>
          <cell r="AA36">
            <v>11</v>
          </cell>
          <cell r="AB36">
            <v>13</v>
          </cell>
          <cell r="AC36" t="str">
            <v>увел</v>
          </cell>
          <cell r="AD36" t="e">
            <v>#N/A</v>
          </cell>
        </row>
        <row r="37">
          <cell r="A37" t="str">
            <v>6353 ЭКСТРА Папа может вар п/о 0.4кг 8шт.  ОСТАНКИНО</v>
          </cell>
          <cell r="B37" t="str">
            <v>шт</v>
          </cell>
          <cell r="C37">
            <v>1412</v>
          </cell>
          <cell r="D37">
            <v>3062</v>
          </cell>
          <cell r="E37">
            <v>2574</v>
          </cell>
          <cell r="F37">
            <v>1848</v>
          </cell>
          <cell r="G37">
            <v>0.4</v>
          </cell>
          <cell r="H37">
            <v>60</v>
          </cell>
          <cell r="I37">
            <v>2618</v>
          </cell>
          <cell r="J37">
            <v>-44</v>
          </cell>
          <cell r="K37">
            <v>400</v>
          </cell>
          <cell r="L37">
            <v>120</v>
          </cell>
          <cell r="M37">
            <v>680</v>
          </cell>
          <cell r="S37">
            <v>514.79999999999995</v>
          </cell>
          <cell r="T37">
            <v>400</v>
          </cell>
          <cell r="U37">
            <v>6.6977466977466982</v>
          </cell>
          <cell r="V37">
            <v>3.5897435897435899</v>
          </cell>
          <cell r="Y37">
            <v>524.79999999999995</v>
          </cell>
          <cell r="Z37">
            <v>528.6</v>
          </cell>
          <cell r="AA37">
            <v>544.79999999999995</v>
          </cell>
          <cell r="AB37">
            <v>347</v>
          </cell>
          <cell r="AC37" t="str">
            <v>м1400з</v>
          </cell>
          <cell r="AD37" t="str">
            <v>м470з</v>
          </cell>
        </row>
        <row r="38">
          <cell r="A38" t="str">
            <v>6392 ФИЛЕЙНАЯ Папа может вар п/о 0.4кг. ОСТАНКИНО</v>
          </cell>
          <cell r="B38" t="str">
            <v>шт</v>
          </cell>
          <cell r="C38">
            <v>2138</v>
          </cell>
          <cell r="D38">
            <v>7378</v>
          </cell>
          <cell r="E38">
            <v>5492</v>
          </cell>
          <cell r="F38">
            <v>3913</v>
          </cell>
          <cell r="G38">
            <v>0.4</v>
          </cell>
          <cell r="H38">
            <v>60</v>
          </cell>
          <cell r="I38">
            <v>5616</v>
          </cell>
          <cell r="J38">
            <v>-124</v>
          </cell>
          <cell r="K38">
            <v>800</v>
          </cell>
          <cell r="L38">
            <v>900</v>
          </cell>
          <cell r="M38">
            <v>400</v>
          </cell>
          <cell r="S38">
            <v>1098.4000000000001</v>
          </cell>
          <cell r="T38">
            <v>1000</v>
          </cell>
          <cell r="U38">
            <v>6.3847414420975959</v>
          </cell>
          <cell r="V38">
            <v>3.5624544792425343</v>
          </cell>
          <cell r="Y38">
            <v>1138.2</v>
          </cell>
          <cell r="Z38">
            <v>1093.5999999999999</v>
          </cell>
          <cell r="AA38">
            <v>1184.2</v>
          </cell>
          <cell r="AB38">
            <v>833</v>
          </cell>
          <cell r="AC38" t="str">
            <v>кор</v>
          </cell>
          <cell r="AD38" t="e">
            <v>#N/A</v>
          </cell>
        </row>
        <row r="39">
          <cell r="A39" t="str">
            <v>6426 КЛАССИЧЕСКАЯ ПМ вар п/о 0.3кг 8шт.  ОСТАНКИНО</v>
          </cell>
          <cell r="B39" t="str">
            <v>шт</v>
          </cell>
          <cell r="C39">
            <v>692</v>
          </cell>
          <cell r="D39">
            <v>4190</v>
          </cell>
          <cell r="E39">
            <v>2450</v>
          </cell>
          <cell r="F39">
            <v>2360</v>
          </cell>
          <cell r="G39">
            <v>0.3</v>
          </cell>
          <cell r="H39">
            <v>60</v>
          </cell>
          <cell r="I39">
            <v>2519</v>
          </cell>
          <cell r="J39">
            <v>-69</v>
          </cell>
          <cell r="K39">
            <v>0</v>
          </cell>
          <cell r="L39">
            <v>200</v>
          </cell>
          <cell r="M39">
            <v>1000</v>
          </cell>
          <cell r="S39">
            <v>490</v>
          </cell>
          <cell r="U39">
            <v>7.2653061224489797</v>
          </cell>
          <cell r="V39">
            <v>4.8163265306122449</v>
          </cell>
          <cell r="Y39">
            <v>341.2</v>
          </cell>
          <cell r="Z39">
            <v>338</v>
          </cell>
          <cell r="AA39">
            <v>374.8</v>
          </cell>
          <cell r="AB39">
            <v>118</v>
          </cell>
          <cell r="AC39" t="str">
            <v>костик</v>
          </cell>
          <cell r="AD39" t="str">
            <v>зк</v>
          </cell>
        </row>
        <row r="40">
          <cell r="A40" t="str">
            <v>6453 ЭКСТРА Папа может с/к с/н в/у 1/100 14шт.   ОСТАНКИНО</v>
          </cell>
          <cell r="B40" t="str">
            <v>шт</v>
          </cell>
          <cell r="C40">
            <v>1571</v>
          </cell>
          <cell r="D40">
            <v>2762</v>
          </cell>
          <cell r="E40">
            <v>2385</v>
          </cell>
          <cell r="F40">
            <v>1896</v>
          </cell>
          <cell r="G40">
            <v>0.1</v>
          </cell>
          <cell r="H40">
            <v>60</v>
          </cell>
          <cell r="I40">
            <v>2432</v>
          </cell>
          <cell r="J40">
            <v>-47</v>
          </cell>
          <cell r="K40">
            <v>700</v>
          </cell>
          <cell r="L40">
            <v>420</v>
          </cell>
          <cell r="M40">
            <v>0</v>
          </cell>
          <cell r="S40">
            <v>477</v>
          </cell>
          <cell r="U40">
            <v>6.3228511530398324</v>
          </cell>
          <cell r="V40">
            <v>3.9748427672955975</v>
          </cell>
          <cell r="Y40">
            <v>720.4</v>
          </cell>
          <cell r="Z40">
            <v>580.79999999999995</v>
          </cell>
          <cell r="AA40">
            <v>540</v>
          </cell>
          <cell r="AB40">
            <v>469</v>
          </cell>
          <cell r="AC40" t="str">
            <v>костик</v>
          </cell>
          <cell r="AD40" t="e">
            <v>#N/A</v>
          </cell>
        </row>
        <row r="41">
          <cell r="A41" t="str">
            <v>6454 АРОМАТНАЯ с/к с/н в/у 1/100 14шт.  ОСТАНКИНО</v>
          </cell>
          <cell r="B41" t="str">
            <v>шт</v>
          </cell>
          <cell r="C41">
            <v>1198</v>
          </cell>
          <cell r="D41">
            <v>2315</v>
          </cell>
          <cell r="E41">
            <v>1920</v>
          </cell>
          <cell r="F41">
            <v>1553</v>
          </cell>
          <cell r="G41">
            <v>0.1</v>
          </cell>
          <cell r="H41">
            <v>60</v>
          </cell>
          <cell r="I41">
            <v>1961</v>
          </cell>
          <cell r="J41">
            <v>-41</v>
          </cell>
          <cell r="K41">
            <v>0</v>
          </cell>
          <cell r="L41">
            <v>420</v>
          </cell>
          <cell r="M41">
            <v>0</v>
          </cell>
          <cell r="S41">
            <v>384</v>
          </cell>
          <cell r="T41">
            <v>420</v>
          </cell>
          <cell r="U41">
            <v>6.231770833333333</v>
          </cell>
          <cell r="V41">
            <v>4.044270833333333</v>
          </cell>
          <cell r="Y41">
            <v>583.4</v>
          </cell>
          <cell r="Z41">
            <v>482</v>
          </cell>
          <cell r="AA41">
            <v>410.2</v>
          </cell>
          <cell r="AB41">
            <v>421</v>
          </cell>
          <cell r="AC41" t="str">
            <v>костик</v>
          </cell>
          <cell r="AD41">
            <v>0</v>
          </cell>
        </row>
        <row r="42">
          <cell r="A42" t="str">
            <v>6459 СЕРВЕЛАТ ШВЕЙЦАРСК. в/к с/н в/у 1/100*10  ОСТАНКИНО</v>
          </cell>
          <cell r="B42" t="str">
            <v>шт</v>
          </cell>
          <cell r="C42">
            <v>75</v>
          </cell>
          <cell r="D42">
            <v>305</v>
          </cell>
          <cell r="E42">
            <v>291</v>
          </cell>
          <cell r="F42">
            <v>88</v>
          </cell>
          <cell r="G42">
            <v>0.1</v>
          </cell>
          <cell r="H42" t="e">
            <v>#N/A</v>
          </cell>
          <cell r="I42">
            <v>293</v>
          </cell>
          <cell r="J42">
            <v>-2</v>
          </cell>
          <cell r="K42">
            <v>0</v>
          </cell>
          <cell r="L42">
            <v>40</v>
          </cell>
          <cell r="M42">
            <v>0</v>
          </cell>
          <cell r="S42">
            <v>58.2</v>
          </cell>
          <cell r="T42">
            <v>220</v>
          </cell>
          <cell r="U42">
            <v>5.9793814432989691</v>
          </cell>
          <cell r="V42">
            <v>1.5120274914089347</v>
          </cell>
          <cell r="Y42">
            <v>0</v>
          </cell>
          <cell r="Z42">
            <v>32</v>
          </cell>
          <cell r="AA42">
            <v>46</v>
          </cell>
          <cell r="AB42">
            <v>84</v>
          </cell>
          <cell r="AC42" t="str">
            <v>костик</v>
          </cell>
          <cell r="AD42" t="e">
            <v>#N/A</v>
          </cell>
        </row>
        <row r="43">
          <cell r="A43" t="str">
            <v>6470 ВЕТЧ.МРАМОРНАЯ в/у_45с  ОСТАНКИНО</v>
          </cell>
          <cell r="B43" t="str">
            <v>кг</v>
          </cell>
          <cell r="C43">
            <v>29.234999999999999</v>
          </cell>
          <cell r="D43">
            <v>10.8</v>
          </cell>
          <cell r="E43">
            <v>39.71</v>
          </cell>
          <cell r="F43">
            <v>-0.56100000000000005</v>
          </cell>
          <cell r="G43">
            <v>1</v>
          </cell>
          <cell r="H43">
            <v>45</v>
          </cell>
          <cell r="I43">
            <v>43.2</v>
          </cell>
          <cell r="J43">
            <v>-3.490000000000002</v>
          </cell>
          <cell r="K43">
            <v>0</v>
          </cell>
          <cell r="L43">
            <v>0</v>
          </cell>
          <cell r="M43">
            <v>20</v>
          </cell>
          <cell r="S43">
            <v>7.9420000000000002</v>
          </cell>
          <cell r="T43">
            <v>10</v>
          </cell>
          <cell r="U43">
            <v>3.7067489297406193</v>
          </cell>
          <cell r="V43">
            <v>-7.0637119113573413E-2</v>
          </cell>
          <cell r="Y43">
            <v>1.7010000000000001</v>
          </cell>
          <cell r="Z43">
            <v>3.161</v>
          </cell>
          <cell r="AA43">
            <v>3.1510000000000002</v>
          </cell>
          <cell r="AB43">
            <v>5.99</v>
          </cell>
          <cell r="AC43" t="str">
            <v>костик</v>
          </cell>
          <cell r="AD43" t="e">
            <v>#N/A</v>
          </cell>
        </row>
        <row r="44">
          <cell r="A44" t="str">
            <v>6495 ВЕТЧ.МРАМОРНАЯ в/у срез 0.3кг 6шт_45с  ОСТАНКИНО</v>
          </cell>
          <cell r="B44" t="str">
            <v>шт</v>
          </cell>
          <cell r="C44">
            <v>6</v>
          </cell>
          <cell r="D44">
            <v>230</v>
          </cell>
          <cell r="E44">
            <v>233</v>
          </cell>
          <cell r="F44">
            <v>-5</v>
          </cell>
          <cell r="G44">
            <v>0.3</v>
          </cell>
          <cell r="H44" t="e">
            <v>#N/A</v>
          </cell>
          <cell r="I44">
            <v>317</v>
          </cell>
          <cell r="J44">
            <v>-84</v>
          </cell>
          <cell r="K44">
            <v>150</v>
          </cell>
          <cell r="L44">
            <v>0</v>
          </cell>
          <cell r="M44">
            <v>0</v>
          </cell>
          <cell r="S44">
            <v>46.6</v>
          </cell>
          <cell r="T44">
            <v>300</v>
          </cell>
          <cell r="U44">
            <v>9.5493562231759661</v>
          </cell>
          <cell r="V44">
            <v>-0.1072961373390558</v>
          </cell>
          <cell r="Y44">
            <v>0</v>
          </cell>
          <cell r="Z44">
            <v>0</v>
          </cell>
          <cell r="AA44">
            <v>18.8</v>
          </cell>
          <cell r="AB44">
            <v>105</v>
          </cell>
          <cell r="AC44" t="str">
            <v>костик</v>
          </cell>
          <cell r="AD44" t="e">
            <v>#N/A</v>
          </cell>
        </row>
        <row r="45">
          <cell r="A45" t="str">
            <v>6527 ШПИКАЧКИ СОЧНЫЕ ПМ сар б/о мгс 1*3 45с ОСТАНКИНО</v>
          </cell>
          <cell r="B45" t="str">
            <v>кг</v>
          </cell>
          <cell r="C45">
            <v>150.97300000000001</v>
          </cell>
          <cell r="D45">
            <v>803.87599999999998</v>
          </cell>
          <cell r="E45">
            <v>523.702</v>
          </cell>
          <cell r="F45">
            <v>429.74599999999998</v>
          </cell>
          <cell r="G45">
            <v>1</v>
          </cell>
          <cell r="H45">
            <v>45</v>
          </cell>
          <cell r="I45">
            <v>523.79999999999995</v>
          </cell>
          <cell r="J45">
            <v>-9.7999999999956344E-2</v>
          </cell>
          <cell r="K45">
            <v>70</v>
          </cell>
          <cell r="L45">
            <v>40</v>
          </cell>
          <cell r="M45">
            <v>100</v>
          </cell>
          <cell r="S45">
            <v>104.74039999999999</v>
          </cell>
          <cell r="U45">
            <v>6.1079201530641472</v>
          </cell>
          <cell r="V45">
            <v>4.1029631355236376</v>
          </cell>
          <cell r="Y45">
            <v>112.3896</v>
          </cell>
          <cell r="Z45">
            <v>109.9614</v>
          </cell>
          <cell r="AA45">
            <v>121.60319999999999</v>
          </cell>
          <cell r="AB45">
            <v>95.468000000000004</v>
          </cell>
          <cell r="AC45">
            <v>0</v>
          </cell>
          <cell r="AD45" t="e">
            <v>#N/A</v>
          </cell>
        </row>
        <row r="46">
          <cell r="A46" t="str">
            <v>6533 СЕРВЕЛАТ КОПЧЕНЫЙ С ДЫМКОМ в/к в/ 0,7кг  ОСТАНКИНО</v>
          </cell>
          <cell r="B46" t="str">
            <v>шт</v>
          </cell>
          <cell r="D46">
            <v>31</v>
          </cell>
          <cell r="E46">
            <v>17</v>
          </cell>
          <cell r="F46">
            <v>6</v>
          </cell>
          <cell r="G46">
            <v>0</v>
          </cell>
          <cell r="H46" t="e">
            <v>#N/A</v>
          </cell>
          <cell r="I46">
            <v>24</v>
          </cell>
          <cell r="J46">
            <v>-7</v>
          </cell>
          <cell r="K46">
            <v>0</v>
          </cell>
          <cell r="L46">
            <v>0</v>
          </cell>
          <cell r="M46">
            <v>0</v>
          </cell>
          <cell r="S46">
            <v>3.4</v>
          </cell>
          <cell r="U46">
            <v>1.7647058823529411</v>
          </cell>
          <cell r="V46">
            <v>1.7647058823529411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 t="str">
            <v>пуд</v>
          </cell>
          <cell r="AD46" t="e">
            <v>#N/A</v>
          </cell>
        </row>
        <row r="47">
          <cell r="A47" t="str">
            <v>6578 СЕРВЕЛАТ ДОМАШНИЙ ПМ в/к в/у 0.84кг 6шт.  ОСТАНКИНО</v>
          </cell>
          <cell r="B47" t="str">
            <v>шт</v>
          </cell>
          <cell r="D47">
            <v>14</v>
          </cell>
          <cell r="E47">
            <v>12</v>
          </cell>
          <cell r="G47">
            <v>0</v>
          </cell>
          <cell r="H47" t="e">
            <v>#N/A</v>
          </cell>
          <cell r="I47">
            <v>17</v>
          </cell>
          <cell r="J47">
            <v>-5</v>
          </cell>
          <cell r="K47">
            <v>0</v>
          </cell>
          <cell r="L47">
            <v>0</v>
          </cell>
          <cell r="M47">
            <v>0</v>
          </cell>
          <cell r="S47">
            <v>2.4</v>
          </cell>
          <cell r="U47">
            <v>0</v>
          </cell>
          <cell r="V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 t="str">
            <v>пуд</v>
          </cell>
          <cell r="AD47" t="e">
            <v>#N/A</v>
          </cell>
        </row>
        <row r="48">
          <cell r="A48" t="str">
            <v>6586 МРАМОРНАЯ И БАЛЫКОВАЯ в/к с/н мгс 1/90 ОСТАНКИНО</v>
          </cell>
          <cell r="B48" t="str">
            <v>шт</v>
          </cell>
          <cell r="C48">
            <v>194</v>
          </cell>
          <cell r="D48">
            <v>293</v>
          </cell>
          <cell r="E48">
            <v>246</v>
          </cell>
          <cell r="F48">
            <v>241</v>
          </cell>
          <cell r="G48">
            <v>0.09</v>
          </cell>
          <cell r="H48">
            <v>45</v>
          </cell>
          <cell r="I48">
            <v>246</v>
          </cell>
          <cell r="J48">
            <v>0</v>
          </cell>
          <cell r="K48">
            <v>40</v>
          </cell>
          <cell r="L48">
            <v>20</v>
          </cell>
          <cell r="M48">
            <v>0</v>
          </cell>
          <cell r="S48">
            <v>49.2</v>
          </cell>
          <cell r="U48">
            <v>6.117886178861788</v>
          </cell>
          <cell r="V48">
            <v>4.8983739837398375</v>
          </cell>
          <cell r="Y48">
            <v>81.8</v>
          </cell>
          <cell r="Z48">
            <v>68.8</v>
          </cell>
          <cell r="AA48">
            <v>58</v>
          </cell>
          <cell r="AB48">
            <v>53</v>
          </cell>
          <cell r="AC48">
            <v>0</v>
          </cell>
          <cell r="AD48" t="e">
            <v>#N/A</v>
          </cell>
        </row>
        <row r="49">
          <cell r="A49" t="str">
            <v>6602 БАВАРСКИЕ ПМ сос ц/о мгс 0,35кг 8шт.  ОСТАНКИНО</v>
          </cell>
          <cell r="B49" t="str">
            <v>шт</v>
          </cell>
          <cell r="C49">
            <v>152</v>
          </cell>
          <cell r="D49">
            <v>526</v>
          </cell>
          <cell r="E49">
            <v>281</v>
          </cell>
          <cell r="F49">
            <v>14</v>
          </cell>
          <cell r="G49">
            <v>0</v>
          </cell>
          <cell r="H49">
            <v>45</v>
          </cell>
          <cell r="I49">
            <v>293</v>
          </cell>
          <cell r="J49">
            <v>-12</v>
          </cell>
          <cell r="K49">
            <v>0</v>
          </cell>
          <cell r="L49">
            <v>0</v>
          </cell>
          <cell r="M49">
            <v>0</v>
          </cell>
          <cell r="S49">
            <v>56.2</v>
          </cell>
          <cell r="U49">
            <v>0.24911032028469748</v>
          </cell>
          <cell r="V49">
            <v>0.24911032028469748</v>
          </cell>
          <cell r="Y49">
            <v>58.2</v>
          </cell>
          <cell r="Z49">
            <v>62.2</v>
          </cell>
          <cell r="AA49">
            <v>59.4</v>
          </cell>
          <cell r="AB49">
            <v>39</v>
          </cell>
          <cell r="AC49" t="str">
            <v>вывод</v>
          </cell>
          <cell r="AD49" t="e">
            <v>#N/A</v>
          </cell>
        </row>
        <row r="50">
          <cell r="A50" t="str">
            <v>6661 СОЧНЫЙ ГРИЛЬ ПМ сос п/о мгс 1.5*4_Маяк  ОСТАНКИНО</v>
          </cell>
          <cell r="B50" t="str">
            <v>кг</v>
          </cell>
          <cell r="C50">
            <v>60.283999999999999</v>
          </cell>
          <cell r="D50">
            <v>4.6340000000000003</v>
          </cell>
          <cell r="E50">
            <v>60.234999999999999</v>
          </cell>
          <cell r="F50">
            <v>3.1379999999999999</v>
          </cell>
          <cell r="G50">
            <v>0</v>
          </cell>
          <cell r="H50">
            <v>45</v>
          </cell>
          <cell r="I50">
            <v>59.3</v>
          </cell>
          <cell r="J50">
            <v>0.93500000000000227</v>
          </cell>
          <cell r="K50">
            <v>0</v>
          </cell>
          <cell r="L50">
            <v>0</v>
          </cell>
          <cell r="M50">
            <v>0</v>
          </cell>
          <cell r="S50">
            <v>12.047000000000001</v>
          </cell>
          <cell r="U50">
            <v>0.26047978749896239</v>
          </cell>
          <cell r="V50">
            <v>0.26047978749896239</v>
          </cell>
          <cell r="Y50">
            <v>13.350399999999999</v>
          </cell>
          <cell r="Z50">
            <v>14.940799999999999</v>
          </cell>
          <cell r="AA50">
            <v>10.226600000000001</v>
          </cell>
          <cell r="AB50">
            <v>13.944000000000001</v>
          </cell>
          <cell r="AC50" t="str">
            <v>вывод</v>
          </cell>
          <cell r="AD50" t="e">
            <v>#N/A</v>
          </cell>
        </row>
        <row r="51">
          <cell r="A51" t="str">
            <v>6666 БОЯНСКАЯ Папа может п/к в/у 0,28кг 8 шт. ОСТАНКИНО</v>
          </cell>
          <cell r="B51" t="str">
            <v>шт</v>
          </cell>
          <cell r="C51">
            <v>673</v>
          </cell>
          <cell r="D51">
            <v>1994</v>
          </cell>
          <cell r="E51">
            <v>1585</v>
          </cell>
          <cell r="F51">
            <v>1069</v>
          </cell>
          <cell r="G51">
            <v>0.28000000000000003</v>
          </cell>
          <cell r="H51">
            <v>45</v>
          </cell>
          <cell r="I51">
            <v>1596</v>
          </cell>
          <cell r="J51">
            <v>-11</v>
          </cell>
          <cell r="K51">
            <v>0</v>
          </cell>
          <cell r="L51">
            <v>80</v>
          </cell>
          <cell r="M51">
            <v>520</v>
          </cell>
          <cell r="S51">
            <v>317</v>
          </cell>
          <cell r="T51">
            <v>400</v>
          </cell>
          <cell r="U51">
            <v>6.5268138801261832</v>
          </cell>
          <cell r="V51">
            <v>3.3722397476340693</v>
          </cell>
          <cell r="Y51">
            <v>363.4</v>
          </cell>
          <cell r="Z51">
            <v>339.2</v>
          </cell>
          <cell r="AA51">
            <v>316.8</v>
          </cell>
          <cell r="AB51">
            <v>328</v>
          </cell>
          <cell r="AC51">
            <v>0</v>
          </cell>
          <cell r="AD51" t="e">
            <v>#N/A</v>
          </cell>
        </row>
        <row r="52">
          <cell r="A52" t="str">
            <v>6683 СЕРВЕЛАТ ЗЕРНИСТЫЙ ПМ в/к в/у 0,35кг  ОСТАНКИНО</v>
          </cell>
          <cell r="B52" t="str">
            <v>шт</v>
          </cell>
          <cell r="C52">
            <v>1994</v>
          </cell>
          <cell r="D52">
            <v>5418</v>
          </cell>
          <cell r="E52">
            <v>3946</v>
          </cell>
          <cell r="F52">
            <v>3396</v>
          </cell>
          <cell r="G52">
            <v>0.35</v>
          </cell>
          <cell r="H52">
            <v>45</v>
          </cell>
          <cell r="I52">
            <v>4020</v>
          </cell>
          <cell r="J52">
            <v>-74</v>
          </cell>
          <cell r="K52">
            <v>400</v>
          </cell>
          <cell r="L52">
            <v>200</v>
          </cell>
          <cell r="M52">
            <v>600</v>
          </cell>
          <cell r="S52">
            <v>789.2</v>
          </cell>
          <cell r="T52">
            <v>400</v>
          </cell>
          <cell r="U52">
            <v>6.3304612265585396</v>
          </cell>
          <cell r="V52">
            <v>4.3030917384693357</v>
          </cell>
          <cell r="Y52">
            <v>969</v>
          </cell>
          <cell r="Z52">
            <v>873</v>
          </cell>
          <cell r="AA52">
            <v>836</v>
          </cell>
          <cell r="AB52">
            <v>555</v>
          </cell>
          <cell r="AC52" t="str">
            <v>пл600</v>
          </cell>
          <cell r="AD52" t="e">
            <v>#N/A</v>
          </cell>
        </row>
        <row r="53">
          <cell r="A53" t="str">
            <v>6684 СЕРВЕЛАТ КАРЕЛЬСКИЙ ПМ в/к в/у 0.28кг  ОСТАНКИНО</v>
          </cell>
          <cell r="B53" t="str">
            <v>шт</v>
          </cell>
          <cell r="C53">
            <v>1506</v>
          </cell>
          <cell r="D53">
            <v>5269</v>
          </cell>
          <cell r="E53">
            <v>3590</v>
          </cell>
          <cell r="F53">
            <v>2014</v>
          </cell>
          <cell r="G53">
            <v>0.28000000000000003</v>
          </cell>
          <cell r="H53">
            <v>45</v>
          </cell>
          <cell r="I53">
            <v>3675</v>
          </cell>
          <cell r="J53">
            <v>-85</v>
          </cell>
          <cell r="K53">
            <v>120</v>
          </cell>
          <cell r="L53">
            <v>200</v>
          </cell>
          <cell r="M53">
            <v>1480</v>
          </cell>
          <cell r="S53">
            <v>718</v>
          </cell>
          <cell r="T53">
            <v>800</v>
          </cell>
          <cell r="U53">
            <v>6.4261838440111418</v>
          </cell>
          <cell r="V53">
            <v>2.8050139275766015</v>
          </cell>
          <cell r="Y53">
            <v>711.4</v>
          </cell>
          <cell r="Z53">
            <v>730.2</v>
          </cell>
          <cell r="AA53">
            <v>673.8</v>
          </cell>
          <cell r="AB53">
            <v>479</v>
          </cell>
          <cell r="AC53" t="str">
            <v>м335з</v>
          </cell>
          <cell r="AD53" t="str">
            <v>м303з</v>
          </cell>
        </row>
        <row r="54">
          <cell r="A54" t="str">
            <v>6689 СЕРВЕЛАТ ОХОТНИЧИЙ ПМ в/к в/у 0,35кг 8шт  ОСТАНКИНО</v>
          </cell>
          <cell r="B54" t="str">
            <v>шт</v>
          </cell>
          <cell r="C54">
            <v>2581</v>
          </cell>
          <cell r="D54">
            <v>12506</v>
          </cell>
          <cell r="E54">
            <v>4851</v>
          </cell>
          <cell r="F54">
            <v>3907</v>
          </cell>
          <cell r="G54">
            <v>0.35</v>
          </cell>
          <cell r="H54">
            <v>45</v>
          </cell>
          <cell r="I54">
            <v>4942</v>
          </cell>
          <cell r="J54">
            <v>-91</v>
          </cell>
          <cell r="K54">
            <v>720</v>
          </cell>
          <cell r="L54">
            <v>280</v>
          </cell>
          <cell r="M54">
            <v>800</v>
          </cell>
          <cell r="S54">
            <v>970.2</v>
          </cell>
          <cell r="T54">
            <v>400</v>
          </cell>
          <cell r="U54">
            <v>6.2945784374355798</v>
          </cell>
          <cell r="V54">
            <v>4.0270047412904555</v>
          </cell>
          <cell r="Y54">
            <v>1154.5999999999999</v>
          </cell>
          <cell r="Z54">
            <v>1096</v>
          </cell>
          <cell r="AA54">
            <v>1072.8</v>
          </cell>
          <cell r="AB54">
            <v>615</v>
          </cell>
          <cell r="AC54" t="str">
            <v>пл600</v>
          </cell>
          <cell r="AD54">
            <v>0</v>
          </cell>
        </row>
        <row r="55">
          <cell r="A55" t="str">
            <v>6697 СЕРВЕЛАТ ФИНСКИЙ ПМ в/к в/у 0,35кг 8шт.  ОСТАНКИНО</v>
          </cell>
          <cell r="B55" t="str">
            <v>шт</v>
          </cell>
          <cell r="C55">
            <v>3180</v>
          </cell>
          <cell r="D55">
            <v>16786</v>
          </cell>
          <cell r="E55">
            <v>7224</v>
          </cell>
          <cell r="F55">
            <v>5405</v>
          </cell>
          <cell r="G55">
            <v>0.35</v>
          </cell>
          <cell r="H55">
            <v>45</v>
          </cell>
          <cell r="I55">
            <v>7351</v>
          </cell>
          <cell r="J55">
            <v>-127</v>
          </cell>
          <cell r="K55">
            <v>1000</v>
          </cell>
          <cell r="L55">
            <v>400</v>
          </cell>
          <cell r="M55">
            <v>1280</v>
          </cell>
          <cell r="S55">
            <v>1444.8</v>
          </cell>
          <cell r="T55">
            <v>1200</v>
          </cell>
          <cell r="U55">
            <v>6.4264950166112955</v>
          </cell>
          <cell r="V55">
            <v>3.7410022148394244</v>
          </cell>
          <cell r="Y55">
            <v>1603.4</v>
          </cell>
          <cell r="Z55">
            <v>1538</v>
          </cell>
          <cell r="AA55">
            <v>1550.8</v>
          </cell>
          <cell r="AB55">
            <v>905</v>
          </cell>
          <cell r="AC55" t="str">
            <v>пл600</v>
          </cell>
          <cell r="AD55">
            <v>0</v>
          </cell>
        </row>
        <row r="56">
          <cell r="A56" t="str">
            <v>6713 СОЧНЫЙ ГРИЛЬ ПМ сос п/о мгс 0.41кг 8шт.  ОСТАНКИНО</v>
          </cell>
          <cell r="B56" t="str">
            <v>шт</v>
          </cell>
          <cell r="C56">
            <v>1099</v>
          </cell>
          <cell r="D56">
            <v>1701</v>
          </cell>
          <cell r="E56">
            <v>1669</v>
          </cell>
          <cell r="F56">
            <v>1091</v>
          </cell>
          <cell r="G56">
            <v>0.41</v>
          </cell>
          <cell r="H56">
            <v>45</v>
          </cell>
          <cell r="I56">
            <v>1705</v>
          </cell>
          <cell r="J56">
            <v>-36</v>
          </cell>
          <cell r="K56">
            <v>0</v>
          </cell>
          <cell r="L56">
            <v>120</v>
          </cell>
          <cell r="M56">
            <v>1000</v>
          </cell>
          <cell r="S56">
            <v>333.8</v>
          </cell>
          <cell r="T56">
            <v>200</v>
          </cell>
          <cell r="U56">
            <v>7.2228879568603954</v>
          </cell>
          <cell r="V56">
            <v>3.2684242061114439</v>
          </cell>
          <cell r="Y56">
            <v>455.6</v>
          </cell>
          <cell r="Z56">
            <v>406.6</v>
          </cell>
          <cell r="AA56">
            <v>326.2</v>
          </cell>
          <cell r="AB56">
            <v>258</v>
          </cell>
          <cell r="AC56" t="str">
            <v>плакат</v>
          </cell>
          <cell r="AD56">
            <v>0</v>
          </cell>
        </row>
        <row r="57">
          <cell r="A57" t="str">
            <v>6722 СОЧНЫЕ ПМ сос п/о мгс 0,41кг 10шт.  ОСТАНКИНО</v>
          </cell>
          <cell r="B57" t="str">
            <v>шт</v>
          </cell>
          <cell r="C57">
            <v>2928</v>
          </cell>
          <cell r="D57">
            <v>10884</v>
          </cell>
          <cell r="E57">
            <v>8282</v>
          </cell>
          <cell r="F57">
            <v>6530</v>
          </cell>
          <cell r="G57">
            <v>0.41</v>
          </cell>
          <cell r="H57">
            <v>45</v>
          </cell>
          <cell r="I57">
            <v>8213</v>
          </cell>
          <cell r="J57">
            <v>69</v>
          </cell>
          <cell r="K57">
            <v>1200</v>
          </cell>
          <cell r="L57">
            <v>1100</v>
          </cell>
          <cell r="M57">
            <v>500</v>
          </cell>
          <cell r="S57">
            <v>1656.4</v>
          </cell>
          <cell r="T57">
            <v>1200</v>
          </cell>
          <cell r="U57">
            <v>6.3571601062545273</v>
          </cell>
          <cell r="V57">
            <v>3.9422844723496739</v>
          </cell>
          <cell r="Y57">
            <v>1905.6</v>
          </cell>
          <cell r="Z57">
            <v>1904.8</v>
          </cell>
          <cell r="AA57">
            <v>1836.8</v>
          </cell>
          <cell r="AB57">
            <v>819</v>
          </cell>
          <cell r="AC57" t="e">
            <v>#N/A</v>
          </cell>
          <cell r="AD57" t="e">
            <v>#N/A</v>
          </cell>
        </row>
        <row r="58">
          <cell r="A58" t="str">
            <v>6726 СЛИВОЧНЫЕ ПМ сос п/о мгс 0.41кг 10шт.  ОСТАНКИНО</v>
          </cell>
          <cell r="B58" t="str">
            <v>шт</v>
          </cell>
          <cell r="C58">
            <v>2398</v>
          </cell>
          <cell r="D58">
            <v>3645</v>
          </cell>
          <cell r="E58">
            <v>3367</v>
          </cell>
          <cell r="F58">
            <v>2585</v>
          </cell>
          <cell r="G58">
            <v>0.41</v>
          </cell>
          <cell r="H58">
            <v>45</v>
          </cell>
          <cell r="I58">
            <v>3458</v>
          </cell>
          <cell r="J58">
            <v>-91</v>
          </cell>
          <cell r="K58">
            <v>300</v>
          </cell>
          <cell r="L58">
            <v>200</v>
          </cell>
          <cell r="M58">
            <v>600</v>
          </cell>
          <cell r="S58">
            <v>673.4</v>
          </cell>
          <cell r="T58">
            <v>600</v>
          </cell>
          <cell r="U58">
            <v>6.3632313632313631</v>
          </cell>
          <cell r="V58">
            <v>3.838728838728839</v>
          </cell>
          <cell r="Y58">
            <v>911.4</v>
          </cell>
          <cell r="Z58">
            <v>909.2</v>
          </cell>
          <cell r="AA58">
            <v>723.2</v>
          </cell>
          <cell r="AB58">
            <v>568</v>
          </cell>
          <cell r="AC58">
            <v>0</v>
          </cell>
          <cell r="AD58">
            <v>0</v>
          </cell>
        </row>
        <row r="59">
          <cell r="A59" t="str">
            <v>6747 РУССКАЯ ПРЕМИУМ ПМ вар ф/о в/у  ОСТАНКИНО</v>
          </cell>
          <cell r="B59" t="str">
            <v>кг</v>
          </cell>
          <cell r="C59">
            <v>43.305</v>
          </cell>
          <cell r="D59">
            <v>44.84</v>
          </cell>
          <cell r="E59">
            <v>41.78</v>
          </cell>
          <cell r="F59">
            <v>31.445</v>
          </cell>
          <cell r="G59">
            <v>1</v>
          </cell>
          <cell r="H59">
            <v>30</v>
          </cell>
          <cell r="I59">
            <v>57</v>
          </cell>
          <cell r="J59">
            <v>-15.219999999999999</v>
          </cell>
          <cell r="K59">
            <v>0</v>
          </cell>
          <cell r="L59">
            <v>0</v>
          </cell>
          <cell r="M59">
            <v>0</v>
          </cell>
          <cell r="S59">
            <v>8.3559999999999999</v>
          </cell>
          <cell r="T59">
            <v>10</v>
          </cell>
          <cell r="U59">
            <v>4.9599090473910961</v>
          </cell>
          <cell r="V59">
            <v>3.7631641933939686</v>
          </cell>
          <cell r="Y59">
            <v>14.161799999999999</v>
          </cell>
          <cell r="Z59">
            <v>10.532</v>
          </cell>
          <cell r="AA59">
            <v>4.4610000000000003</v>
          </cell>
          <cell r="AB59">
            <v>0</v>
          </cell>
          <cell r="AC59" t="str">
            <v>костик</v>
          </cell>
          <cell r="AD59">
            <v>0</v>
          </cell>
        </row>
        <row r="60">
          <cell r="A60" t="str">
            <v>6759 МОЛОЧНЫЕ ГОСТ сос ц/о мгс 0.4кг 7шт.  ОСТАНКИНО</v>
          </cell>
          <cell r="B60" t="str">
            <v>шт</v>
          </cell>
          <cell r="C60">
            <v>143</v>
          </cell>
          <cell r="D60">
            <v>57</v>
          </cell>
          <cell r="E60">
            <v>83</v>
          </cell>
          <cell r="F60">
            <v>102</v>
          </cell>
          <cell r="G60">
            <v>0</v>
          </cell>
          <cell r="H60">
            <v>30</v>
          </cell>
          <cell r="I60">
            <v>144</v>
          </cell>
          <cell r="J60">
            <v>-61</v>
          </cell>
          <cell r="K60">
            <v>0</v>
          </cell>
          <cell r="L60">
            <v>40</v>
          </cell>
          <cell r="M60">
            <v>0</v>
          </cell>
          <cell r="S60">
            <v>16.600000000000001</v>
          </cell>
          <cell r="U60">
            <v>8.5542168674698793</v>
          </cell>
          <cell r="V60">
            <v>6.1445783132530112</v>
          </cell>
          <cell r="Y60">
            <v>29.8</v>
          </cell>
          <cell r="Z60">
            <v>13.8</v>
          </cell>
          <cell r="AA60">
            <v>22</v>
          </cell>
          <cell r="AB60">
            <v>20</v>
          </cell>
          <cell r="AC60" t="str">
            <v>вывод</v>
          </cell>
          <cell r="AD60" t="e">
            <v>#N/A</v>
          </cell>
        </row>
        <row r="61">
          <cell r="A61" t="str">
            <v>6761 МОЛОЧНЫЕ ГОСТ сос ц/о мгс 1*4  ОСТАНКИНО</v>
          </cell>
          <cell r="B61" t="str">
            <v>кг</v>
          </cell>
          <cell r="C61">
            <v>44.52</v>
          </cell>
          <cell r="D61">
            <v>25.579000000000001</v>
          </cell>
          <cell r="E61">
            <v>23.640999999999998</v>
          </cell>
          <cell r="F61">
            <v>46.457999999999998</v>
          </cell>
          <cell r="G61">
            <v>0</v>
          </cell>
          <cell r="H61">
            <v>30</v>
          </cell>
          <cell r="I61">
            <v>47</v>
          </cell>
          <cell r="J61">
            <v>-23.359000000000002</v>
          </cell>
          <cell r="K61">
            <v>0</v>
          </cell>
          <cell r="L61">
            <v>10</v>
          </cell>
          <cell r="M61">
            <v>0</v>
          </cell>
          <cell r="S61">
            <v>4.7281999999999993</v>
          </cell>
          <cell r="U61">
            <v>11.940696248043654</v>
          </cell>
          <cell r="V61">
            <v>9.8257264921111638</v>
          </cell>
          <cell r="Y61">
            <v>10.684799999999999</v>
          </cell>
          <cell r="Z61">
            <v>4.3273999999999999</v>
          </cell>
          <cell r="AA61">
            <v>10.6654</v>
          </cell>
          <cell r="AB61">
            <v>2.0619999999999998</v>
          </cell>
          <cell r="AC61" t="str">
            <v>вывод</v>
          </cell>
          <cell r="AD61" t="e">
            <v>#N/A</v>
          </cell>
        </row>
        <row r="62">
          <cell r="A62" t="str">
            <v>6762 СЛИВОЧНЫЕ сос ц/о мгс 0.41кг 8шт.  ОСТАНКИНО</v>
          </cell>
          <cell r="B62" t="str">
            <v>шт</v>
          </cell>
          <cell r="C62">
            <v>180</v>
          </cell>
          <cell r="D62">
            <v>207</v>
          </cell>
          <cell r="E62">
            <v>205</v>
          </cell>
          <cell r="F62">
            <v>176</v>
          </cell>
          <cell r="G62">
            <v>0.41</v>
          </cell>
          <cell r="H62" t="e">
            <v>#N/A</v>
          </cell>
          <cell r="I62">
            <v>225</v>
          </cell>
          <cell r="J62">
            <v>-20</v>
          </cell>
          <cell r="K62">
            <v>40</v>
          </cell>
          <cell r="L62">
            <v>40</v>
          </cell>
          <cell r="M62">
            <v>0</v>
          </cell>
          <cell r="S62">
            <v>41</v>
          </cell>
          <cell r="U62">
            <v>6.2439024390243905</v>
          </cell>
          <cell r="V62">
            <v>4.2926829268292686</v>
          </cell>
          <cell r="Y62">
            <v>56</v>
          </cell>
          <cell r="Z62">
            <v>42.8</v>
          </cell>
          <cell r="AA62">
            <v>48</v>
          </cell>
          <cell r="AB62">
            <v>34</v>
          </cell>
          <cell r="AC62" t="str">
            <v>?</v>
          </cell>
          <cell r="AD62" t="e">
            <v>#N/A</v>
          </cell>
        </row>
        <row r="63">
          <cell r="A63" t="str">
            <v>6764 СЛИВОЧНЫЕ сос ц/о мгс 1*4  ОСТАНКИНО</v>
          </cell>
          <cell r="B63" t="str">
            <v>кг</v>
          </cell>
          <cell r="C63">
            <v>41.423000000000002</v>
          </cell>
          <cell r="D63">
            <v>13.757</v>
          </cell>
          <cell r="E63">
            <v>19.757999999999999</v>
          </cell>
          <cell r="F63">
            <v>34.421999999999997</v>
          </cell>
          <cell r="G63">
            <v>1</v>
          </cell>
          <cell r="H63" t="e">
            <v>#N/A</v>
          </cell>
          <cell r="I63">
            <v>24.2</v>
          </cell>
          <cell r="J63">
            <v>-4.4420000000000002</v>
          </cell>
          <cell r="K63">
            <v>0</v>
          </cell>
          <cell r="L63">
            <v>10</v>
          </cell>
          <cell r="M63">
            <v>0</v>
          </cell>
          <cell r="S63">
            <v>3.9516</v>
          </cell>
          <cell r="U63">
            <v>11.241522421297702</v>
          </cell>
          <cell r="V63">
            <v>8.7109019131491028</v>
          </cell>
          <cell r="Y63">
            <v>7.2695999999999996</v>
          </cell>
          <cell r="Z63">
            <v>5.3048000000000002</v>
          </cell>
          <cell r="AA63">
            <v>14.779400000000001</v>
          </cell>
          <cell r="AB63">
            <v>0</v>
          </cell>
          <cell r="AC63" t="str">
            <v>костик</v>
          </cell>
          <cell r="AD63" t="e">
            <v>#N/A</v>
          </cell>
        </row>
        <row r="64">
          <cell r="A64" t="str">
            <v>6765 РУБЛЕНЫЕ сос ц/о мгс 0.36кг 6шт.  ОСТАНКИНО</v>
          </cell>
          <cell r="B64" t="str">
            <v>шт</v>
          </cell>
          <cell r="C64">
            <v>701</v>
          </cell>
          <cell r="D64">
            <v>1297</v>
          </cell>
          <cell r="E64">
            <v>878</v>
          </cell>
          <cell r="F64">
            <v>318</v>
          </cell>
          <cell r="G64">
            <v>0.36</v>
          </cell>
          <cell r="H64" t="e">
            <v>#N/A</v>
          </cell>
          <cell r="I64">
            <v>888</v>
          </cell>
          <cell r="J64">
            <v>-10</v>
          </cell>
          <cell r="K64">
            <v>60</v>
          </cell>
          <cell r="L64">
            <v>40</v>
          </cell>
          <cell r="M64">
            <v>320</v>
          </cell>
          <cell r="S64">
            <v>175.6</v>
          </cell>
          <cell r="U64">
            <v>4.2027334851936224</v>
          </cell>
          <cell r="V64">
            <v>1.8109339407744875</v>
          </cell>
          <cell r="Y64">
            <v>241.6</v>
          </cell>
          <cell r="Z64">
            <v>184.4</v>
          </cell>
          <cell r="AA64">
            <v>154.6</v>
          </cell>
          <cell r="AB64">
            <v>200</v>
          </cell>
          <cell r="AC64" t="str">
            <v>к720</v>
          </cell>
          <cell r="AD64" t="e">
            <v>#N/A</v>
          </cell>
        </row>
        <row r="65">
          <cell r="A65" t="str">
            <v>6767 РУБЛЕНЫЕ сос ц/о мгс 1*4  ОСТАНКИНО</v>
          </cell>
          <cell r="B65" t="str">
            <v>кг</v>
          </cell>
          <cell r="C65">
            <v>33.866</v>
          </cell>
          <cell r="D65">
            <v>98.774000000000001</v>
          </cell>
          <cell r="E65">
            <v>66.864999999999995</v>
          </cell>
          <cell r="F65">
            <v>65.775000000000006</v>
          </cell>
          <cell r="G65">
            <v>1</v>
          </cell>
          <cell r="H65" t="e">
            <v>#N/A</v>
          </cell>
          <cell r="I65">
            <v>68.2</v>
          </cell>
          <cell r="J65">
            <v>-1.335000000000008</v>
          </cell>
          <cell r="K65">
            <v>20</v>
          </cell>
          <cell r="L65">
            <v>10</v>
          </cell>
          <cell r="M65">
            <v>0</v>
          </cell>
          <cell r="S65">
            <v>13.372999999999999</v>
          </cell>
          <cell r="U65">
            <v>7.1618185896956561</v>
          </cell>
          <cell r="V65">
            <v>4.9184924848575493</v>
          </cell>
          <cell r="Y65">
            <v>17.910800000000002</v>
          </cell>
          <cell r="Z65">
            <v>12.2088</v>
          </cell>
          <cell r="AA65">
            <v>17.117799999999999</v>
          </cell>
          <cell r="AB65">
            <v>6.3170000000000002</v>
          </cell>
          <cell r="AC65" t="e">
            <v>#N/A</v>
          </cell>
          <cell r="AD65" t="e">
            <v>#N/A</v>
          </cell>
        </row>
        <row r="66">
          <cell r="A66" t="str">
            <v>6768 С СЫРОМ сос ц/о мгс 0.41кг 6шт.  ОСТАНКИНО</v>
          </cell>
          <cell r="B66" t="str">
            <v>шт</v>
          </cell>
          <cell r="C66">
            <v>131</v>
          </cell>
          <cell r="D66">
            <v>164</v>
          </cell>
          <cell r="E66">
            <v>220</v>
          </cell>
          <cell r="F66">
            <v>68</v>
          </cell>
          <cell r="G66">
            <v>0.41</v>
          </cell>
          <cell r="H66" t="e">
            <v>#N/A</v>
          </cell>
          <cell r="I66">
            <v>227</v>
          </cell>
          <cell r="J66">
            <v>-7</v>
          </cell>
          <cell r="K66">
            <v>0</v>
          </cell>
          <cell r="L66">
            <v>0</v>
          </cell>
          <cell r="M66">
            <v>30</v>
          </cell>
          <cell r="S66">
            <v>44</v>
          </cell>
          <cell r="T66">
            <v>240</v>
          </cell>
          <cell r="U66">
            <v>7.6818181818181817</v>
          </cell>
          <cell r="V66">
            <v>1.5454545454545454</v>
          </cell>
          <cell r="Y66">
            <v>43.8</v>
          </cell>
          <cell r="Z66">
            <v>42.4</v>
          </cell>
          <cell r="AA66">
            <v>32.4</v>
          </cell>
          <cell r="AB66">
            <v>68</v>
          </cell>
          <cell r="AC66" t="str">
            <v>костик</v>
          </cell>
          <cell r="AD66" t="e">
            <v>#N/A</v>
          </cell>
        </row>
        <row r="67">
          <cell r="A67" t="str">
            <v>6770 ИСПАНСКИЕ сос ц/о мгс 0.41кг 6шт.  ОСТАНКИНО</v>
          </cell>
          <cell r="B67" t="str">
            <v>шт</v>
          </cell>
          <cell r="C67">
            <v>93</v>
          </cell>
          <cell r="D67">
            <v>142</v>
          </cell>
          <cell r="E67">
            <v>235</v>
          </cell>
          <cell r="G67">
            <v>0.41</v>
          </cell>
          <cell r="H67" t="e">
            <v>#N/A</v>
          </cell>
          <cell r="I67">
            <v>258</v>
          </cell>
          <cell r="J67">
            <v>-23</v>
          </cell>
          <cell r="K67">
            <v>30</v>
          </cell>
          <cell r="L67">
            <v>210</v>
          </cell>
          <cell r="M67">
            <v>0</v>
          </cell>
          <cell r="S67">
            <v>47</v>
          </cell>
          <cell r="U67">
            <v>5.1063829787234045</v>
          </cell>
          <cell r="V67">
            <v>0</v>
          </cell>
          <cell r="Y67">
            <v>41.2</v>
          </cell>
          <cell r="Z67">
            <v>30.6</v>
          </cell>
          <cell r="AA67">
            <v>24.2</v>
          </cell>
          <cell r="AB67">
            <v>0</v>
          </cell>
          <cell r="AC67" t="str">
            <v>к840</v>
          </cell>
          <cell r="AD67" t="e">
            <v>#N/A</v>
          </cell>
        </row>
        <row r="68">
          <cell r="A68" t="str">
            <v>6773 САЛЯМИ Папа может п/к в/у 0,28кг 8шт.  ОСТАНКИНО</v>
          </cell>
          <cell r="B68" t="str">
            <v>шт</v>
          </cell>
          <cell r="C68">
            <v>240</v>
          </cell>
          <cell r="D68">
            <v>993</v>
          </cell>
          <cell r="E68">
            <v>758</v>
          </cell>
          <cell r="F68">
            <v>449</v>
          </cell>
          <cell r="G68">
            <v>0.28000000000000003</v>
          </cell>
          <cell r="H68" t="e">
            <v>#N/A</v>
          </cell>
          <cell r="I68">
            <v>782</v>
          </cell>
          <cell r="J68">
            <v>-24</v>
          </cell>
          <cell r="K68">
            <v>80</v>
          </cell>
          <cell r="L68">
            <v>40</v>
          </cell>
          <cell r="M68">
            <v>240</v>
          </cell>
          <cell r="S68">
            <v>151.6</v>
          </cell>
          <cell r="T68">
            <v>120</v>
          </cell>
          <cell r="U68">
            <v>6.1279683377308709</v>
          </cell>
          <cell r="V68">
            <v>2.9617414248021108</v>
          </cell>
          <cell r="Y68">
            <v>154</v>
          </cell>
          <cell r="Z68">
            <v>140.19999999999999</v>
          </cell>
          <cell r="AA68">
            <v>151</v>
          </cell>
          <cell r="AB68">
            <v>110</v>
          </cell>
          <cell r="AC68" t="str">
            <v>м10з</v>
          </cell>
          <cell r="AD68" t="e">
            <v>#N/A</v>
          </cell>
        </row>
        <row r="69">
          <cell r="A69" t="str">
            <v>6777 МЯСНЫЕ С ГОВЯДИНОЙ ПМ сос п/о мгс 0.4кг  ОСТАНКИНО</v>
          </cell>
          <cell r="B69" t="str">
            <v>шт</v>
          </cell>
          <cell r="C69">
            <v>892.98</v>
          </cell>
          <cell r="D69">
            <v>2033</v>
          </cell>
          <cell r="E69">
            <v>1578</v>
          </cell>
          <cell r="F69">
            <v>1325.98</v>
          </cell>
          <cell r="G69">
            <v>0.4</v>
          </cell>
          <cell r="H69" t="e">
            <v>#N/A</v>
          </cell>
          <cell r="I69">
            <v>1591</v>
          </cell>
          <cell r="J69">
            <v>-13</v>
          </cell>
          <cell r="K69">
            <v>80</v>
          </cell>
          <cell r="L69">
            <v>80</v>
          </cell>
          <cell r="M69">
            <v>400</v>
          </cell>
          <cell r="S69">
            <v>315.60000000000002</v>
          </cell>
          <cell r="U69">
            <v>5.9758555133079847</v>
          </cell>
          <cell r="V69">
            <v>4.201457541191381</v>
          </cell>
          <cell r="Y69">
            <v>394.8</v>
          </cell>
          <cell r="Z69">
            <v>399.8</v>
          </cell>
          <cell r="AA69">
            <v>350.4</v>
          </cell>
          <cell r="AB69">
            <v>220</v>
          </cell>
          <cell r="AC69" t="str">
            <v>м122з</v>
          </cell>
          <cell r="AD69" t="e">
            <v>#N/A</v>
          </cell>
        </row>
        <row r="70">
          <cell r="A70" t="str">
            <v>6785 ВЕНСКАЯ САЛЯМИ п/к в/у 0.33кг 8шт.  ОСТАНКИНО</v>
          </cell>
          <cell r="B70" t="str">
            <v>шт</v>
          </cell>
          <cell r="C70">
            <v>517</v>
          </cell>
          <cell r="D70">
            <v>186</v>
          </cell>
          <cell r="E70">
            <v>685</v>
          </cell>
          <cell r="F70">
            <v>2</v>
          </cell>
          <cell r="G70">
            <v>0.33</v>
          </cell>
          <cell r="H70" t="e">
            <v>#N/A</v>
          </cell>
          <cell r="I70">
            <v>773</v>
          </cell>
          <cell r="J70">
            <v>-88</v>
          </cell>
          <cell r="K70">
            <v>0</v>
          </cell>
          <cell r="L70">
            <v>200</v>
          </cell>
          <cell r="M70">
            <v>400</v>
          </cell>
          <cell r="S70">
            <v>137</v>
          </cell>
          <cell r="T70">
            <v>240</v>
          </cell>
          <cell r="U70">
            <v>6.1459854014598543</v>
          </cell>
          <cell r="V70">
            <v>1.4598540145985401E-2</v>
          </cell>
          <cell r="Y70">
            <v>138.19999999999999</v>
          </cell>
          <cell r="Z70">
            <v>115.6</v>
          </cell>
          <cell r="AA70">
            <v>81.400000000000006</v>
          </cell>
          <cell r="AB70">
            <v>39</v>
          </cell>
          <cell r="AC70" t="str">
            <v>костик</v>
          </cell>
          <cell r="AD70" t="e">
            <v>#N/A</v>
          </cell>
        </row>
        <row r="71">
          <cell r="A71" t="str">
            <v>6787 СЕРВЕЛАТ КРЕМЛЕВСКИЙ в/к в/у 0,33кг 8шт.  ОСТАНКИНО</v>
          </cell>
          <cell r="B71" t="str">
            <v>шт</v>
          </cell>
          <cell r="C71">
            <v>154</v>
          </cell>
          <cell r="D71">
            <v>247</v>
          </cell>
          <cell r="E71">
            <v>287</v>
          </cell>
          <cell r="F71">
            <v>112</v>
          </cell>
          <cell r="G71">
            <v>0.33</v>
          </cell>
          <cell r="H71" t="e">
            <v>#N/A</v>
          </cell>
          <cell r="I71">
            <v>289</v>
          </cell>
          <cell r="J71">
            <v>-2</v>
          </cell>
          <cell r="K71">
            <v>40</v>
          </cell>
          <cell r="L71">
            <v>40</v>
          </cell>
          <cell r="M71">
            <v>80</v>
          </cell>
          <cell r="S71">
            <v>57.4</v>
          </cell>
          <cell r="U71">
            <v>4.7386759581881535</v>
          </cell>
          <cell r="V71">
            <v>1.9512195121951219</v>
          </cell>
          <cell r="Y71">
            <v>72</v>
          </cell>
          <cell r="Z71">
            <v>58.4</v>
          </cell>
          <cell r="AA71">
            <v>50.2</v>
          </cell>
          <cell r="AB71">
            <v>56</v>
          </cell>
          <cell r="AC71" t="str">
            <v>к720</v>
          </cell>
          <cell r="AD71" t="e">
            <v>#N/A</v>
          </cell>
        </row>
        <row r="72">
          <cell r="A72" t="str">
            <v>6791 СЕРВЕЛАТ ПРЕМИУМ в/к в/у 0,33кг 8шт.  ОСТАНКИНО</v>
          </cell>
          <cell r="B72" t="str">
            <v>шт</v>
          </cell>
          <cell r="D72">
            <v>40</v>
          </cell>
          <cell r="E72">
            <v>7</v>
          </cell>
          <cell r="F72">
            <v>33</v>
          </cell>
          <cell r="G72">
            <v>0</v>
          </cell>
          <cell r="H72" t="e">
            <v>#N/A</v>
          </cell>
          <cell r="I72">
            <v>8</v>
          </cell>
          <cell r="J72">
            <v>-1</v>
          </cell>
          <cell r="K72">
            <v>0</v>
          </cell>
          <cell r="L72">
            <v>0</v>
          </cell>
          <cell r="M72">
            <v>0</v>
          </cell>
          <cell r="S72">
            <v>1.4</v>
          </cell>
          <cell r="U72">
            <v>23.571428571428573</v>
          </cell>
          <cell r="V72">
            <v>23.571428571428573</v>
          </cell>
          <cell r="Y72">
            <v>0</v>
          </cell>
          <cell r="Z72">
            <v>0</v>
          </cell>
          <cell r="AA72">
            <v>0</v>
          </cell>
          <cell r="AB72">
            <v>1</v>
          </cell>
          <cell r="AC72" t="str">
            <v>к840</v>
          </cell>
          <cell r="AD72" t="e">
            <v>#N/A</v>
          </cell>
        </row>
        <row r="73">
          <cell r="A73" t="str">
            <v>6793 БАЛЫКОВАЯ в/к в/у 0,33кг 8шт.  ОСТАНКИНО</v>
          </cell>
          <cell r="B73" t="str">
            <v>шт</v>
          </cell>
          <cell r="C73">
            <v>436</v>
          </cell>
          <cell r="D73">
            <v>719</v>
          </cell>
          <cell r="E73">
            <v>932</v>
          </cell>
          <cell r="F73">
            <v>196</v>
          </cell>
          <cell r="G73">
            <v>0.33</v>
          </cell>
          <cell r="H73" t="e">
            <v>#N/A</v>
          </cell>
          <cell r="I73">
            <v>960</v>
          </cell>
          <cell r="J73">
            <v>-28</v>
          </cell>
          <cell r="K73">
            <v>40</v>
          </cell>
          <cell r="L73">
            <v>40</v>
          </cell>
          <cell r="M73">
            <v>400</v>
          </cell>
          <cell r="S73">
            <v>186.4</v>
          </cell>
          <cell r="T73">
            <v>440</v>
          </cell>
          <cell r="U73">
            <v>5.9871244635193133</v>
          </cell>
          <cell r="V73">
            <v>1.0515021459227467</v>
          </cell>
          <cell r="Y73">
            <v>212.6</v>
          </cell>
          <cell r="Z73">
            <v>191.8</v>
          </cell>
          <cell r="AA73">
            <v>140</v>
          </cell>
          <cell r="AB73">
            <v>241</v>
          </cell>
          <cell r="AC73" t="str">
            <v>костик</v>
          </cell>
          <cell r="AD73" t="e">
            <v>#N/A</v>
          </cell>
        </row>
        <row r="74">
          <cell r="A74" t="str">
            <v>6794 БАЛЫКОВАЯ в/к в/у  ОСТАНКИНО</v>
          </cell>
          <cell r="B74" t="str">
            <v>кг</v>
          </cell>
          <cell r="C74">
            <v>18.312000000000001</v>
          </cell>
          <cell r="D74">
            <v>31.7</v>
          </cell>
          <cell r="E74">
            <v>27.712</v>
          </cell>
          <cell r="F74">
            <v>22.3</v>
          </cell>
          <cell r="G74">
            <v>1</v>
          </cell>
          <cell r="H74" t="e">
            <v>#N/A</v>
          </cell>
          <cell r="I74">
            <v>26.92</v>
          </cell>
          <cell r="J74">
            <v>0.79199999999999804</v>
          </cell>
          <cell r="K74">
            <v>10</v>
          </cell>
          <cell r="L74">
            <v>0</v>
          </cell>
          <cell r="M74">
            <v>0</v>
          </cell>
          <cell r="S74">
            <v>5.5423999999999998</v>
          </cell>
          <cell r="U74">
            <v>5.8278002309468819</v>
          </cell>
          <cell r="V74">
            <v>4.0235277136258665</v>
          </cell>
          <cell r="Y74">
            <v>7.4090000000000007</v>
          </cell>
          <cell r="Z74">
            <v>7.045399999999999</v>
          </cell>
          <cell r="AA74">
            <v>6.5110000000000001</v>
          </cell>
          <cell r="AB74">
            <v>1.3149999999999999</v>
          </cell>
          <cell r="AC74" t="e">
            <v>#N/A</v>
          </cell>
          <cell r="AD74" t="e">
            <v>#N/A</v>
          </cell>
        </row>
        <row r="75">
          <cell r="A75" t="str">
            <v>6795 ОСТАНКИНСКАЯ в/к в/у 0,33кг 8шт.  ОСТАНКИНО</v>
          </cell>
          <cell r="B75" t="str">
            <v>шт</v>
          </cell>
          <cell r="C75">
            <v>62</v>
          </cell>
          <cell r="D75">
            <v>49</v>
          </cell>
          <cell r="E75">
            <v>46</v>
          </cell>
          <cell r="F75">
            <v>60</v>
          </cell>
          <cell r="G75">
            <v>0.33</v>
          </cell>
          <cell r="H75" t="e">
            <v>#N/A</v>
          </cell>
          <cell r="I75">
            <v>51</v>
          </cell>
          <cell r="J75">
            <v>-5</v>
          </cell>
          <cell r="K75">
            <v>0</v>
          </cell>
          <cell r="L75">
            <v>0</v>
          </cell>
          <cell r="M75">
            <v>0</v>
          </cell>
          <cell r="S75">
            <v>9.1999999999999993</v>
          </cell>
          <cell r="U75">
            <v>6.5217391304347831</v>
          </cell>
          <cell r="V75">
            <v>6.5217391304347831</v>
          </cell>
          <cell r="Y75">
            <v>21.4</v>
          </cell>
          <cell r="Z75">
            <v>11</v>
          </cell>
          <cell r="AA75">
            <v>12</v>
          </cell>
          <cell r="AB75">
            <v>10</v>
          </cell>
          <cell r="AC75" t="str">
            <v>костик</v>
          </cell>
          <cell r="AD75" t="e">
            <v>#N/A</v>
          </cell>
        </row>
        <row r="76">
          <cell r="A76" t="str">
            <v>6807 СЕРВЕЛАТ ЕВРОПЕЙСКИЙ в/к в/у 0,33кг 8шт.  ОСТАНКИНО</v>
          </cell>
          <cell r="B76" t="str">
            <v>шт</v>
          </cell>
          <cell r="C76">
            <v>192</v>
          </cell>
          <cell r="D76">
            <v>94</v>
          </cell>
          <cell r="E76">
            <v>221</v>
          </cell>
          <cell r="F76">
            <v>53</v>
          </cell>
          <cell r="G76">
            <v>0.33</v>
          </cell>
          <cell r="H76" t="e">
            <v>#N/A</v>
          </cell>
          <cell r="I76">
            <v>236</v>
          </cell>
          <cell r="J76">
            <v>-15</v>
          </cell>
          <cell r="K76">
            <v>0</v>
          </cell>
          <cell r="L76">
            <v>0</v>
          </cell>
          <cell r="M76">
            <v>40</v>
          </cell>
          <cell r="S76">
            <v>44.2</v>
          </cell>
          <cell r="T76">
            <v>200</v>
          </cell>
          <cell r="U76">
            <v>6.6289592760180991</v>
          </cell>
          <cell r="V76">
            <v>1.1990950226244343</v>
          </cell>
          <cell r="Y76">
            <v>64</v>
          </cell>
          <cell r="Z76">
            <v>40</v>
          </cell>
          <cell r="AA76">
            <v>30.6</v>
          </cell>
          <cell r="AB76">
            <v>76</v>
          </cell>
          <cell r="AC76" t="str">
            <v>костик</v>
          </cell>
          <cell r="AD76" t="e">
            <v>#N/A</v>
          </cell>
        </row>
        <row r="77">
          <cell r="A77" t="str">
            <v>6829 МОЛОЧНЫЕ КЛАССИЧЕСКИЕ сос п/о мгс 2*4_С  ОСТАНКИНО</v>
          </cell>
          <cell r="B77" t="str">
            <v>кг</v>
          </cell>
          <cell r="C77">
            <v>367.00099999999998</v>
          </cell>
          <cell r="D77">
            <v>1097.0519999999999</v>
          </cell>
          <cell r="E77">
            <v>876.34199999999998</v>
          </cell>
          <cell r="F77">
            <v>573.24</v>
          </cell>
          <cell r="G77">
            <v>1</v>
          </cell>
          <cell r="H77" t="e">
            <v>#N/A</v>
          </cell>
          <cell r="I77">
            <v>851.8</v>
          </cell>
          <cell r="J77">
            <v>24.54200000000003</v>
          </cell>
          <cell r="K77">
            <v>50</v>
          </cell>
          <cell r="L77">
            <v>50</v>
          </cell>
          <cell r="M77">
            <v>40</v>
          </cell>
          <cell r="S77">
            <v>175.26839999999999</v>
          </cell>
          <cell r="T77">
            <v>340</v>
          </cell>
          <cell r="U77">
            <v>6.0092977399234551</v>
          </cell>
          <cell r="V77">
            <v>3.2706409141636485</v>
          </cell>
          <cell r="Y77">
            <v>177.91320000000002</v>
          </cell>
          <cell r="Z77">
            <v>171.13339999999999</v>
          </cell>
          <cell r="AA77">
            <v>182.90619999999998</v>
          </cell>
          <cell r="AB77">
            <v>86.355000000000004</v>
          </cell>
          <cell r="AC77" t="e">
            <v>#N/A</v>
          </cell>
          <cell r="AD77" t="e">
            <v>#N/A</v>
          </cell>
        </row>
        <row r="78">
          <cell r="A78" t="str">
            <v>6834 ПОСОЛЬСКАЯ ПМ с/к с/н в/у 1/100 10шт.  ОСТАНКИНО</v>
          </cell>
          <cell r="B78" t="str">
            <v>шт</v>
          </cell>
          <cell r="C78">
            <v>576</v>
          </cell>
          <cell r="D78">
            <v>338</v>
          </cell>
          <cell r="E78">
            <v>563</v>
          </cell>
          <cell r="F78">
            <v>348</v>
          </cell>
          <cell r="G78">
            <v>0.1</v>
          </cell>
          <cell r="H78" t="e">
            <v>#N/A</v>
          </cell>
          <cell r="I78">
            <v>566</v>
          </cell>
          <cell r="J78">
            <v>-3</v>
          </cell>
          <cell r="K78">
            <v>0</v>
          </cell>
          <cell r="L78">
            <v>0</v>
          </cell>
          <cell r="M78">
            <v>50</v>
          </cell>
          <cell r="S78">
            <v>112.6</v>
          </cell>
          <cell r="T78">
            <v>280</v>
          </cell>
          <cell r="U78">
            <v>6.0213143872113681</v>
          </cell>
          <cell r="V78">
            <v>3.0905861456483126</v>
          </cell>
          <cell r="Y78">
            <v>203.4</v>
          </cell>
          <cell r="Z78">
            <v>137.4</v>
          </cell>
          <cell r="AA78">
            <v>98.4</v>
          </cell>
          <cell r="AB78">
            <v>163</v>
          </cell>
          <cell r="AC78" t="e">
            <v>#N/A</v>
          </cell>
          <cell r="AD78" t="e">
            <v>#N/A</v>
          </cell>
        </row>
        <row r="79">
          <cell r="A79" t="str">
            <v>6837 ФИЛЕЙНЫЕ Папа Может сос ц/о мгс 0.4кг  ОСТАНКИНО</v>
          </cell>
          <cell r="B79" t="str">
            <v>шт</v>
          </cell>
          <cell r="C79">
            <v>805</v>
          </cell>
          <cell r="D79">
            <v>1702</v>
          </cell>
          <cell r="E79">
            <v>1316</v>
          </cell>
          <cell r="F79">
            <v>1176</v>
          </cell>
          <cell r="G79">
            <v>0.4</v>
          </cell>
          <cell r="H79" t="e">
            <v>#N/A</v>
          </cell>
          <cell r="I79">
            <v>1312</v>
          </cell>
          <cell r="J79">
            <v>4</v>
          </cell>
          <cell r="K79">
            <v>0</v>
          </cell>
          <cell r="L79">
            <v>0</v>
          </cell>
          <cell r="M79">
            <v>400</v>
          </cell>
          <cell r="S79">
            <v>263.2</v>
          </cell>
          <cell r="T79">
            <v>200</v>
          </cell>
          <cell r="U79">
            <v>6.7477203647416415</v>
          </cell>
          <cell r="V79">
            <v>4.4680851063829792</v>
          </cell>
          <cell r="Y79">
            <v>362.8</v>
          </cell>
          <cell r="Z79">
            <v>334.4</v>
          </cell>
          <cell r="AA79">
            <v>266.2</v>
          </cell>
          <cell r="AB79">
            <v>132</v>
          </cell>
          <cell r="AC79" t="e">
            <v>#N/A</v>
          </cell>
          <cell r="AD79" t="e">
            <v>#N/A</v>
          </cell>
        </row>
        <row r="80">
          <cell r="A80" t="str">
            <v>6852 МОЛОЧНЫЕ ПРЕМИУМ ПМ сос п/о в/ у 1/350  ОСТАНКИНО</v>
          </cell>
          <cell r="B80" t="str">
            <v>шт</v>
          </cell>
          <cell r="C80">
            <v>1591</v>
          </cell>
          <cell r="D80">
            <v>4393</v>
          </cell>
          <cell r="E80">
            <v>3159</v>
          </cell>
          <cell r="F80">
            <v>2777</v>
          </cell>
          <cell r="G80">
            <v>0.35</v>
          </cell>
          <cell r="H80" t="e">
            <v>#N/A</v>
          </cell>
          <cell r="I80">
            <v>3199</v>
          </cell>
          <cell r="J80">
            <v>-40</v>
          </cell>
          <cell r="K80">
            <v>400</v>
          </cell>
          <cell r="L80">
            <v>0</v>
          </cell>
          <cell r="M80">
            <v>400</v>
          </cell>
          <cell r="S80">
            <v>631.79999999999995</v>
          </cell>
          <cell r="T80">
            <v>280</v>
          </cell>
          <cell r="U80">
            <v>6.1047799936688829</v>
          </cell>
          <cell r="V80">
            <v>4.3953782842671734</v>
          </cell>
          <cell r="Y80">
            <v>868.2</v>
          </cell>
          <cell r="Z80">
            <v>770.6</v>
          </cell>
          <cell r="AA80">
            <v>727.2</v>
          </cell>
          <cell r="AB80">
            <v>490</v>
          </cell>
          <cell r="AC80" t="str">
            <v>увел</v>
          </cell>
          <cell r="AD80" t="str">
            <v>к500</v>
          </cell>
        </row>
        <row r="81">
          <cell r="A81" t="str">
            <v>6853 МОЛОЧНЫЕ ПРЕМИУМ ПМ сос п/о мгс 1*6  ОСТАНКИНО</v>
          </cell>
          <cell r="B81" t="str">
            <v>кг</v>
          </cell>
          <cell r="C81">
            <v>139.327</v>
          </cell>
          <cell r="D81">
            <v>104.17400000000001</v>
          </cell>
          <cell r="E81">
            <v>170.328</v>
          </cell>
          <cell r="F81">
            <v>70.100999999999999</v>
          </cell>
          <cell r="G81">
            <v>1</v>
          </cell>
          <cell r="H81" t="e">
            <v>#N/A</v>
          </cell>
          <cell r="I81">
            <v>171.2</v>
          </cell>
          <cell r="J81">
            <v>-0.87199999999998568</v>
          </cell>
          <cell r="K81">
            <v>50</v>
          </cell>
          <cell r="L81">
            <v>0</v>
          </cell>
          <cell r="M81">
            <v>30</v>
          </cell>
          <cell r="S81">
            <v>34.065600000000003</v>
          </cell>
          <cell r="T81">
            <v>60</v>
          </cell>
          <cell r="U81">
            <v>6.1675414494387297</v>
          </cell>
          <cell r="V81">
            <v>2.0578237283359164</v>
          </cell>
          <cell r="Y81">
            <v>46.787599999999998</v>
          </cell>
          <cell r="Z81">
            <v>36.936</v>
          </cell>
          <cell r="AA81">
            <v>29.925400000000003</v>
          </cell>
          <cell r="AB81">
            <v>26.109000000000002</v>
          </cell>
          <cell r="AC81" t="str">
            <v>костик</v>
          </cell>
          <cell r="AD81" t="str">
            <v>к40</v>
          </cell>
        </row>
        <row r="82">
          <cell r="A82" t="str">
            <v>6854 МОЛОЧНЫЕ ПРЕМИУМ ПМ сос п/о мгс 0.6кг  ОСТАНКИНО</v>
          </cell>
          <cell r="B82" t="str">
            <v>шт</v>
          </cell>
          <cell r="C82">
            <v>307</v>
          </cell>
          <cell r="D82">
            <v>417</v>
          </cell>
          <cell r="E82">
            <v>373</v>
          </cell>
          <cell r="F82">
            <v>347</v>
          </cell>
          <cell r="G82">
            <v>0.6</v>
          </cell>
          <cell r="H82" t="e">
            <v>#N/A</v>
          </cell>
          <cell r="I82">
            <v>377</v>
          </cell>
          <cell r="J82">
            <v>-4</v>
          </cell>
          <cell r="K82">
            <v>0</v>
          </cell>
          <cell r="L82">
            <v>0</v>
          </cell>
          <cell r="M82">
            <v>0</v>
          </cell>
          <cell r="S82">
            <v>74.599999999999994</v>
          </cell>
          <cell r="T82">
            <v>120</v>
          </cell>
          <cell r="U82">
            <v>6.2600536193029495</v>
          </cell>
          <cell r="V82">
            <v>4.6514745308310994</v>
          </cell>
          <cell r="Y82">
            <v>125</v>
          </cell>
          <cell r="Z82">
            <v>109.2</v>
          </cell>
          <cell r="AA82">
            <v>77.2</v>
          </cell>
          <cell r="AB82">
            <v>111</v>
          </cell>
          <cell r="AC82" t="str">
            <v>костик</v>
          </cell>
          <cell r="AD82" t="e">
            <v>#N/A</v>
          </cell>
        </row>
        <row r="83">
          <cell r="A83" t="str">
            <v>6861 ДОМАШНИЙ РЕЦЕПТ Коровино вар п/о  ОСТАНКИНО</v>
          </cell>
          <cell r="B83" t="str">
            <v>кг</v>
          </cell>
          <cell r="C83">
            <v>351.91500000000002</v>
          </cell>
          <cell r="D83">
            <v>1431.0250000000001</v>
          </cell>
          <cell r="E83">
            <v>959</v>
          </cell>
          <cell r="F83">
            <v>764</v>
          </cell>
          <cell r="G83">
            <v>1</v>
          </cell>
          <cell r="H83" t="e">
            <v>#N/A</v>
          </cell>
          <cell r="I83">
            <v>959.7</v>
          </cell>
          <cell r="J83">
            <v>-0.70000000000004547</v>
          </cell>
          <cell r="K83">
            <v>50</v>
          </cell>
          <cell r="L83">
            <v>0</v>
          </cell>
          <cell r="M83">
            <v>140</v>
          </cell>
          <cell r="S83">
            <v>191.8</v>
          </cell>
          <cell r="T83">
            <v>250</v>
          </cell>
          <cell r="U83">
            <v>6.2773722627737225</v>
          </cell>
          <cell r="V83">
            <v>3.9833159541188734</v>
          </cell>
          <cell r="Y83">
            <v>177</v>
          </cell>
          <cell r="Z83">
            <v>204.6</v>
          </cell>
          <cell r="AA83">
            <v>193.2</v>
          </cell>
          <cell r="AB83">
            <v>110.446</v>
          </cell>
          <cell r="AC83" t="e">
            <v>#N/A</v>
          </cell>
          <cell r="AD83" t="e">
            <v>#N/A</v>
          </cell>
        </row>
        <row r="84">
          <cell r="A84" t="str">
            <v>6862 ДОМАШНИЙ РЕЦЕПТ СО ШПИК. Коровино вар п/о  ОСТАНКИНО</v>
          </cell>
          <cell r="B84" t="str">
            <v>кг</v>
          </cell>
          <cell r="C84">
            <v>54.454999999999998</v>
          </cell>
          <cell r="D84">
            <v>39.610999999999997</v>
          </cell>
          <cell r="E84">
            <v>65.373999999999995</v>
          </cell>
          <cell r="F84">
            <v>28.692</v>
          </cell>
          <cell r="G84">
            <v>1</v>
          </cell>
          <cell r="H84" t="e">
            <v>#N/A</v>
          </cell>
          <cell r="I84">
            <v>66.599999999999994</v>
          </cell>
          <cell r="J84">
            <v>-1.2259999999999991</v>
          </cell>
          <cell r="K84">
            <v>10</v>
          </cell>
          <cell r="L84">
            <v>0</v>
          </cell>
          <cell r="M84">
            <v>10</v>
          </cell>
          <cell r="S84">
            <v>13.0748</v>
          </cell>
          <cell r="T84">
            <v>50</v>
          </cell>
          <cell r="U84">
            <v>7.5482607764554723</v>
          </cell>
          <cell r="V84">
            <v>2.194450393122648</v>
          </cell>
          <cell r="Y84">
            <v>15.020799999999999</v>
          </cell>
          <cell r="Z84">
            <v>9.9192</v>
          </cell>
          <cell r="AA84">
            <v>12.1106</v>
          </cell>
          <cell r="AB84">
            <v>17.788</v>
          </cell>
          <cell r="AC84" t="e">
            <v>#N/A</v>
          </cell>
          <cell r="AD84" t="e">
            <v>#N/A</v>
          </cell>
        </row>
        <row r="85">
          <cell r="A85" t="str">
            <v>6865 ВЕТЧ.НЕЖНАЯ Коровино п/о  ОСТАНКИНО</v>
          </cell>
          <cell r="B85" t="str">
            <v>кг</v>
          </cell>
          <cell r="C85">
            <v>293.77300000000002</v>
          </cell>
          <cell r="D85">
            <v>435.09500000000003</v>
          </cell>
          <cell r="E85">
            <v>336.39499999999998</v>
          </cell>
          <cell r="F85">
            <v>377.46800000000002</v>
          </cell>
          <cell r="G85">
            <v>1</v>
          </cell>
          <cell r="H85" t="e">
            <v>#N/A</v>
          </cell>
          <cell r="I85">
            <v>335.3</v>
          </cell>
          <cell r="J85">
            <v>1.0949999999999704</v>
          </cell>
          <cell r="K85">
            <v>50</v>
          </cell>
          <cell r="L85">
            <v>50</v>
          </cell>
          <cell r="M85">
            <v>0</v>
          </cell>
          <cell r="S85">
            <v>67.278999999999996</v>
          </cell>
          <cell r="U85">
            <v>7.0968355653324222</v>
          </cell>
          <cell r="V85">
            <v>5.6104876707442148</v>
          </cell>
          <cell r="Y85">
            <v>75.567999999999998</v>
          </cell>
          <cell r="Z85">
            <v>74.844000000000008</v>
          </cell>
          <cell r="AA85">
            <v>81.265000000000001</v>
          </cell>
          <cell r="AB85">
            <v>37.844999999999999</v>
          </cell>
          <cell r="AC85" t="e">
            <v>#N/A</v>
          </cell>
          <cell r="AD85" t="str">
            <v>зв90</v>
          </cell>
        </row>
        <row r="86">
          <cell r="A86" t="str">
            <v>6870 С ГОВЯДИНОЙ СН сос п/о мгс 1*6  ОСТАНКИНО</v>
          </cell>
          <cell r="B86" t="str">
            <v>кг</v>
          </cell>
          <cell r="C86">
            <v>24.335000000000001</v>
          </cell>
          <cell r="D86">
            <v>85.623000000000005</v>
          </cell>
          <cell r="E86">
            <v>92.558999999999997</v>
          </cell>
          <cell r="F86">
            <v>17.399000000000001</v>
          </cell>
          <cell r="G86">
            <v>1</v>
          </cell>
          <cell r="H86" t="e">
            <v>#N/A</v>
          </cell>
          <cell r="I86">
            <v>87</v>
          </cell>
          <cell r="J86">
            <v>5.5589999999999975</v>
          </cell>
          <cell r="K86">
            <v>0</v>
          </cell>
          <cell r="L86">
            <v>0</v>
          </cell>
          <cell r="M86">
            <v>40</v>
          </cell>
          <cell r="S86">
            <v>18.511800000000001</v>
          </cell>
          <cell r="T86">
            <v>60</v>
          </cell>
          <cell r="U86">
            <v>6.3418468220270308</v>
          </cell>
          <cell r="V86">
            <v>0.9398869910003349</v>
          </cell>
          <cell r="Y86">
            <v>20.453200000000002</v>
          </cell>
          <cell r="Z86">
            <v>20.068199999999997</v>
          </cell>
          <cell r="AA86">
            <v>22.134399999999999</v>
          </cell>
          <cell r="AB86">
            <v>26.722000000000001</v>
          </cell>
          <cell r="AC86" t="str">
            <v>костик</v>
          </cell>
          <cell r="AD86" t="e">
            <v>#N/A</v>
          </cell>
        </row>
        <row r="87">
          <cell r="A87" t="str">
            <v>6901 МЯСНИКС ПМ сос б/о мгс 1/160 14шт.  ОСТАНКИНО</v>
          </cell>
          <cell r="B87" t="str">
            <v>шт</v>
          </cell>
          <cell r="C87">
            <v>125</v>
          </cell>
          <cell r="D87">
            <v>225</v>
          </cell>
          <cell r="E87">
            <v>126</v>
          </cell>
          <cell r="F87">
            <v>212</v>
          </cell>
          <cell r="G87">
            <v>0.16</v>
          </cell>
          <cell r="H87" t="e">
            <v>#N/A</v>
          </cell>
          <cell r="I87">
            <v>137</v>
          </cell>
          <cell r="J87">
            <v>-11</v>
          </cell>
          <cell r="K87">
            <v>70</v>
          </cell>
          <cell r="L87">
            <v>0</v>
          </cell>
          <cell r="M87">
            <v>0</v>
          </cell>
          <cell r="S87">
            <v>25.2</v>
          </cell>
          <cell r="U87">
            <v>11.190476190476192</v>
          </cell>
          <cell r="V87">
            <v>8.412698412698413</v>
          </cell>
          <cell r="Y87">
            <v>0</v>
          </cell>
          <cell r="Z87">
            <v>0.4</v>
          </cell>
          <cell r="AA87">
            <v>43</v>
          </cell>
          <cell r="AB87">
            <v>15</v>
          </cell>
          <cell r="AC87" t="e">
            <v>#N/A</v>
          </cell>
          <cell r="AD87" t="e">
            <v>#N/A</v>
          </cell>
        </row>
        <row r="88">
          <cell r="A88" t="str">
            <v>6909 ДЛЯ ДЕТЕЙ сос п/о мгс 0.33кг 8шт.  ОСТАНКИНО</v>
          </cell>
          <cell r="B88" t="str">
            <v>шт</v>
          </cell>
          <cell r="D88">
            <v>298</v>
          </cell>
          <cell r="E88">
            <v>296</v>
          </cell>
          <cell r="G88">
            <v>0.33</v>
          </cell>
          <cell r="H88">
            <v>30</v>
          </cell>
          <cell r="I88">
            <v>450</v>
          </cell>
          <cell r="J88">
            <v>-154</v>
          </cell>
          <cell r="K88">
            <v>0</v>
          </cell>
          <cell r="L88">
            <v>0</v>
          </cell>
          <cell r="M88">
            <v>0</v>
          </cell>
          <cell r="S88">
            <v>59.2</v>
          </cell>
          <cell r="T88">
            <v>400</v>
          </cell>
          <cell r="U88">
            <v>6.7567567567567561</v>
          </cell>
          <cell r="V88">
            <v>0</v>
          </cell>
          <cell r="Y88">
            <v>0</v>
          </cell>
          <cell r="Z88">
            <v>0</v>
          </cell>
          <cell r="AA88">
            <v>0</v>
          </cell>
          <cell r="AB88">
            <v>76</v>
          </cell>
          <cell r="AC88" t="str">
            <v>костик</v>
          </cell>
          <cell r="AD88" t="e">
            <v>#N/A</v>
          </cell>
        </row>
        <row r="89">
          <cell r="A89" t="str">
            <v>6919 БЕКОН с/к с/н в/у 1/180 10шт.  ОСТАНКИНО</v>
          </cell>
          <cell r="B89" t="str">
            <v>шт</v>
          </cell>
          <cell r="C89">
            <v>70</v>
          </cell>
          <cell r="D89">
            <v>1046</v>
          </cell>
          <cell r="E89">
            <v>401</v>
          </cell>
          <cell r="F89">
            <v>684</v>
          </cell>
          <cell r="G89">
            <v>0.18</v>
          </cell>
          <cell r="H89" t="e">
            <v>#N/A</v>
          </cell>
          <cell r="I89">
            <v>427</v>
          </cell>
          <cell r="J89">
            <v>-26</v>
          </cell>
          <cell r="K89">
            <v>0</v>
          </cell>
          <cell r="L89">
            <v>0</v>
          </cell>
          <cell r="M89">
            <v>0</v>
          </cell>
          <cell r="S89">
            <v>80.2</v>
          </cell>
          <cell r="U89">
            <v>8.528678304239401</v>
          </cell>
          <cell r="V89">
            <v>8.528678304239401</v>
          </cell>
          <cell r="Y89">
            <v>120</v>
          </cell>
          <cell r="Z89">
            <v>111.2</v>
          </cell>
          <cell r="AA89">
            <v>136</v>
          </cell>
          <cell r="AB89">
            <v>116</v>
          </cell>
          <cell r="AC89" t="str">
            <v>костик</v>
          </cell>
          <cell r="AD89" t="e">
            <v>#N/A</v>
          </cell>
        </row>
        <row r="90">
          <cell r="A90" t="str">
            <v>БОНУС ДОМАШНИЙ РЕЦЕПТ Коровино 0.5кг 8шт. (6305)</v>
          </cell>
          <cell r="B90" t="str">
            <v>шт</v>
          </cell>
          <cell r="C90">
            <v>38</v>
          </cell>
          <cell r="D90">
            <v>6</v>
          </cell>
          <cell r="E90">
            <v>24</v>
          </cell>
          <cell r="F90">
            <v>14</v>
          </cell>
          <cell r="G90">
            <v>0</v>
          </cell>
          <cell r="H90" t="e">
            <v>#N/A</v>
          </cell>
          <cell r="I90">
            <v>30</v>
          </cell>
          <cell r="J90">
            <v>-6</v>
          </cell>
          <cell r="K90">
            <v>0</v>
          </cell>
          <cell r="L90">
            <v>0</v>
          </cell>
          <cell r="M90">
            <v>0</v>
          </cell>
          <cell r="S90">
            <v>4.8</v>
          </cell>
          <cell r="U90">
            <v>2.916666666666667</v>
          </cell>
          <cell r="V90">
            <v>2.916666666666667</v>
          </cell>
          <cell r="Y90">
            <v>8.6</v>
          </cell>
          <cell r="Z90">
            <v>6</v>
          </cell>
          <cell r="AA90">
            <v>4</v>
          </cell>
          <cell r="AB90">
            <v>5</v>
          </cell>
          <cell r="AC90" t="e">
            <v>#N/A</v>
          </cell>
          <cell r="AD90" t="e">
            <v>#N/A</v>
          </cell>
        </row>
        <row r="91">
          <cell r="A91" t="str">
            <v>БОНУС ДОМАШНИЙ РЕЦЕПТ Коровино вар п/о (5324)</v>
          </cell>
          <cell r="B91" t="str">
            <v>кг</v>
          </cell>
          <cell r="C91">
            <v>29.872</v>
          </cell>
          <cell r="D91">
            <v>21.978000000000002</v>
          </cell>
          <cell r="E91">
            <v>29.513000000000002</v>
          </cell>
          <cell r="F91">
            <v>20.359000000000002</v>
          </cell>
          <cell r="G91">
            <v>0</v>
          </cell>
          <cell r="H91" t="e">
            <v>#N/A</v>
          </cell>
          <cell r="I91">
            <v>32</v>
          </cell>
          <cell r="J91">
            <v>-2.4869999999999983</v>
          </cell>
          <cell r="K91">
            <v>0</v>
          </cell>
          <cell r="L91">
            <v>0</v>
          </cell>
          <cell r="M91">
            <v>0</v>
          </cell>
          <cell r="S91">
            <v>5.9026000000000005</v>
          </cell>
          <cell r="U91">
            <v>3.449157998170298</v>
          </cell>
          <cell r="V91">
            <v>3.449157998170298</v>
          </cell>
          <cell r="Y91">
            <v>9.7767999999999997</v>
          </cell>
          <cell r="Z91">
            <v>7.6846000000000005</v>
          </cell>
          <cell r="AA91">
            <v>5.8837999999999999</v>
          </cell>
          <cell r="AB91">
            <v>2.004</v>
          </cell>
          <cell r="AC91" t="e">
            <v>#N/A</v>
          </cell>
          <cell r="AD91" t="e">
            <v>#N/A</v>
          </cell>
        </row>
        <row r="92">
          <cell r="A92" t="str">
            <v>БОНУС СОЧНЫЕ сос п/о мгс 0.41кг_UZ (6087)  ОСТАНКИНО</v>
          </cell>
          <cell r="B92" t="str">
            <v>шт</v>
          </cell>
          <cell r="C92">
            <v>1068</v>
          </cell>
          <cell r="D92">
            <v>3</v>
          </cell>
          <cell r="E92">
            <v>133</v>
          </cell>
          <cell r="F92">
            <v>937</v>
          </cell>
          <cell r="G92">
            <v>0</v>
          </cell>
          <cell r="H92">
            <v>0</v>
          </cell>
          <cell r="I92">
            <v>134</v>
          </cell>
          <cell r="J92">
            <v>-1</v>
          </cell>
          <cell r="K92">
            <v>0</v>
          </cell>
          <cell r="L92">
            <v>0</v>
          </cell>
          <cell r="M92">
            <v>0</v>
          </cell>
          <cell r="S92">
            <v>26.6</v>
          </cell>
          <cell r="U92">
            <v>35.225563909774436</v>
          </cell>
          <cell r="V92">
            <v>35.225563909774436</v>
          </cell>
          <cell r="Y92">
            <v>55</v>
          </cell>
          <cell r="Z92">
            <v>39</v>
          </cell>
          <cell r="AA92">
            <v>27.4</v>
          </cell>
          <cell r="AB92">
            <v>49</v>
          </cell>
          <cell r="AC92">
            <v>0</v>
          </cell>
          <cell r="AD92" t="e">
            <v>#N/A</v>
          </cell>
        </row>
        <row r="93">
          <cell r="A93" t="str">
            <v>БОНУС СОЧНЫЕ сос п/о мгс 1*6_UZ (6088)  ОСТАНКИНО</v>
          </cell>
          <cell r="B93" t="str">
            <v>кг</v>
          </cell>
          <cell r="C93">
            <v>267.85399999999998</v>
          </cell>
          <cell r="D93">
            <v>104.23</v>
          </cell>
          <cell r="E93">
            <v>329.15</v>
          </cell>
          <cell r="F93">
            <v>38.704000000000001</v>
          </cell>
          <cell r="G93">
            <v>0</v>
          </cell>
          <cell r="H93">
            <v>0</v>
          </cell>
          <cell r="I93">
            <v>322</v>
          </cell>
          <cell r="J93">
            <v>7.1499999999999773</v>
          </cell>
          <cell r="K93">
            <v>0</v>
          </cell>
          <cell r="L93">
            <v>0</v>
          </cell>
          <cell r="M93">
            <v>0</v>
          </cell>
          <cell r="S93">
            <v>65.83</v>
          </cell>
          <cell r="U93">
            <v>0.58793862980404077</v>
          </cell>
          <cell r="V93">
            <v>0.58793862980404077</v>
          </cell>
          <cell r="Y93">
            <v>69.847200000000001</v>
          </cell>
          <cell r="Z93">
            <v>63.191200000000002</v>
          </cell>
          <cell r="AA93">
            <v>61.642600000000002</v>
          </cell>
          <cell r="AB93">
            <v>18.2</v>
          </cell>
          <cell r="AC93">
            <v>0</v>
          </cell>
          <cell r="AD93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31.08.2024 - 06.09.2024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639.18299999999999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5.4</v>
          </cell>
          <cell r="F8">
            <v>767.81600000000003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2.7</v>
          </cell>
          <cell r="F9">
            <v>1719.9960000000001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1.3</v>
          </cell>
          <cell r="F10">
            <v>207.73699999999999</v>
          </cell>
        </row>
        <row r="11">
          <cell r="A11" t="str">
            <v xml:space="preserve"> 022  Колбаса Вязанка со шпиком, вектор 0,5кг, ПОКОМ</v>
          </cell>
          <cell r="F11">
            <v>315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387</v>
          </cell>
          <cell r="F12">
            <v>3024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2655</v>
          </cell>
          <cell r="F13">
            <v>6023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2786</v>
          </cell>
          <cell r="F14">
            <v>6947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2</v>
          </cell>
          <cell r="F15">
            <v>314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1</v>
          </cell>
          <cell r="F16">
            <v>96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1</v>
          </cell>
          <cell r="F17">
            <v>410</v>
          </cell>
        </row>
        <row r="18">
          <cell r="A18" t="str">
            <v xml:space="preserve"> 055  Колбаса вареная Филейбургская, 0,45 кг, БАВАРУШКА ПОКОМ</v>
          </cell>
          <cell r="F18">
            <v>6</v>
          </cell>
        </row>
        <row r="19">
          <cell r="A19" t="str">
            <v xml:space="preserve"> 058  Колбаса Докторская Особая ТМ Особый рецепт,  0,5кг, ПОКОМ</v>
          </cell>
          <cell r="F19">
            <v>8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F20">
            <v>512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18</v>
          </cell>
          <cell r="F21">
            <v>1866</v>
          </cell>
        </row>
        <row r="22">
          <cell r="A22" t="str">
            <v xml:space="preserve"> 091  Сардельки Баварские, МГС 0.38кг, ТМ Стародворье  ПОКОМ</v>
          </cell>
          <cell r="F22">
            <v>38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D23">
            <v>12</v>
          </cell>
          <cell r="F23">
            <v>852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D24">
            <v>403</v>
          </cell>
          <cell r="F24">
            <v>719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D25">
            <v>54</v>
          </cell>
          <cell r="F25">
            <v>632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D26">
            <v>12</v>
          </cell>
          <cell r="F26">
            <v>1214</v>
          </cell>
        </row>
        <row r="27">
          <cell r="A27" t="str">
            <v xml:space="preserve"> 200  Ветчина Дугушка ТМ Стародворье, вектор в/у    ПОКОМ</v>
          </cell>
          <cell r="F27">
            <v>567.31799999999998</v>
          </cell>
        </row>
        <row r="28">
          <cell r="A28" t="str">
            <v xml:space="preserve"> 201  Ветчина Нежная ТМ Особый рецепт, (2,5кг), ПОКОМ</v>
          </cell>
          <cell r="D28">
            <v>22.501999999999999</v>
          </cell>
          <cell r="F28">
            <v>6229.9430000000002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F29">
            <v>461.57900000000001</v>
          </cell>
        </row>
        <row r="30">
          <cell r="A30" t="str">
            <v xml:space="preserve"> 217  Колбаса Докторская Дугушка, ВЕС, НЕ ГОСТ, ТМ Стародворье ПОКОМ</v>
          </cell>
          <cell r="F30">
            <v>2.4</v>
          </cell>
        </row>
        <row r="31">
          <cell r="A31" t="str">
            <v xml:space="preserve"> 225  Колбаса Дугушка со шпиком, ВЕС, ТМ Стародворье   ПОКОМ</v>
          </cell>
          <cell r="F31">
            <v>0.85</v>
          </cell>
        </row>
        <row r="32">
          <cell r="A32" t="str">
            <v xml:space="preserve"> 229  Колбаса Молочная Дугушка, в/у, ВЕС, ТМ Стародворье   ПОКОМ</v>
          </cell>
          <cell r="F32">
            <v>695.86099999999999</v>
          </cell>
        </row>
        <row r="33">
          <cell r="A33" t="str">
            <v xml:space="preserve"> 230  Колбаса Молочная Особая ТМ Особый рецепт, п/а, ВЕС. ПОКОМ</v>
          </cell>
          <cell r="F33">
            <v>2.5</v>
          </cell>
        </row>
        <row r="34">
          <cell r="A34" t="str">
            <v xml:space="preserve"> 236  Колбаса Рубленая ЗАПЕЧ. Дугушка ТМ Стародворье, вектор, в/к    ПОКОМ</v>
          </cell>
          <cell r="F34">
            <v>311.25299999999999</v>
          </cell>
        </row>
        <row r="35">
          <cell r="A35" t="str">
            <v xml:space="preserve"> 239  Колбаса Салями запеч Дугушка, оболочка вектор, ВЕС, ТМ Стародворье  ПОКОМ</v>
          </cell>
          <cell r="F35">
            <v>294.05500000000001</v>
          </cell>
        </row>
        <row r="36">
          <cell r="A36" t="str">
            <v xml:space="preserve"> 240  Колбаса Салями охотничья, ВЕС. ПОКОМ</v>
          </cell>
          <cell r="D36">
            <v>0.3</v>
          </cell>
          <cell r="F36">
            <v>40.109000000000002</v>
          </cell>
        </row>
        <row r="37">
          <cell r="A37" t="str">
            <v xml:space="preserve"> 242  Колбаса Сервелат ЗАПЕЧ.Дугушка ТМ Стародворье, вектор, в/к     ПОКОМ</v>
          </cell>
          <cell r="D37">
            <v>1.65</v>
          </cell>
          <cell r="F37">
            <v>651.04600000000005</v>
          </cell>
        </row>
        <row r="38">
          <cell r="A38" t="str">
            <v xml:space="preserve"> 247  Сардельки Нежные, ВЕС.  ПОКОМ</v>
          </cell>
          <cell r="F38">
            <v>183.95</v>
          </cell>
        </row>
        <row r="39">
          <cell r="A39" t="str">
            <v xml:space="preserve"> 248  Сардельки Сочные ТМ Особый рецепт,   ПОКОМ</v>
          </cell>
          <cell r="D39">
            <v>1.3</v>
          </cell>
          <cell r="F39">
            <v>199.286</v>
          </cell>
        </row>
        <row r="40">
          <cell r="A40" t="str">
            <v xml:space="preserve"> 250  Сардельки стародворские с говядиной в обол. NDX, ВЕС. ПОКОМ</v>
          </cell>
          <cell r="D40">
            <v>6.65</v>
          </cell>
          <cell r="F40">
            <v>1488.6289999999999</v>
          </cell>
        </row>
        <row r="41">
          <cell r="A41" t="str">
            <v xml:space="preserve"> 255  Сосиски Молочные для завтрака ТМ Особый рецепт, п/а МГС, ВЕС, ТМ Стародворье  ПОКОМ</v>
          </cell>
          <cell r="D41">
            <v>1.3</v>
          </cell>
          <cell r="F41">
            <v>123.505</v>
          </cell>
        </row>
        <row r="42">
          <cell r="A42" t="str">
            <v xml:space="preserve"> 257  Сосиски Молочные оригинальные ТМ Особый рецепт, ВЕС.   ПОКОМ</v>
          </cell>
          <cell r="F42">
            <v>146.387</v>
          </cell>
        </row>
        <row r="43">
          <cell r="A43" t="str">
            <v xml:space="preserve"> 263  Шпикачки Стародворские, ВЕС.  ПОКОМ</v>
          </cell>
          <cell r="D43">
            <v>2.6</v>
          </cell>
          <cell r="F43">
            <v>153.11199999999999</v>
          </cell>
        </row>
        <row r="44">
          <cell r="A44" t="str">
            <v xml:space="preserve"> 265  Колбаса Балыкбургская, ВЕС, ТМ Баварушка  ПОКОМ</v>
          </cell>
          <cell r="D44">
            <v>1.407</v>
          </cell>
          <cell r="F44">
            <v>279.88200000000001</v>
          </cell>
        </row>
        <row r="45">
          <cell r="A45" t="str">
            <v xml:space="preserve"> 266  Колбаса Филейбургская с сочным окороком, ВЕС, ТМ Баварушка  ПОКОМ</v>
          </cell>
          <cell r="F45">
            <v>267.74900000000002</v>
          </cell>
        </row>
        <row r="46">
          <cell r="A46" t="str">
            <v xml:space="preserve"> 267  Колбаса Салями Филейбургская зернистая, оболочка фиброуз, ВЕС, ТМ Баварушка  ПОКОМ</v>
          </cell>
          <cell r="D46">
            <v>1.4</v>
          </cell>
          <cell r="F46">
            <v>180.61</v>
          </cell>
        </row>
        <row r="47">
          <cell r="A47" t="str">
            <v xml:space="preserve"> 272  Колбаса Сервелат Филедворский, фиброуз, в/у 0,35 кг срез,  ПОКОМ</v>
          </cell>
          <cell r="D47">
            <v>18</v>
          </cell>
          <cell r="F47">
            <v>1331</v>
          </cell>
        </row>
        <row r="48">
          <cell r="A48" t="str">
            <v xml:space="preserve"> 273  Сосиски Сочинки с сочной грудинкой, МГС 0.4кг,   ПОКОМ</v>
          </cell>
          <cell r="D48">
            <v>693</v>
          </cell>
          <cell r="F48">
            <v>4362</v>
          </cell>
        </row>
        <row r="49">
          <cell r="A49" t="str">
            <v xml:space="preserve"> 276  Колбаса Сливушка ТМ Вязанка в оболочке полиамид 0,45 кг  ПОКОМ</v>
          </cell>
          <cell r="D49">
            <v>2298</v>
          </cell>
          <cell r="F49">
            <v>5366</v>
          </cell>
        </row>
        <row r="50">
          <cell r="A50" t="str">
            <v xml:space="preserve"> 278  Сосиски Сочинки с сочным окороком, МГС 0.4кг,   ПОКОМ</v>
          </cell>
          <cell r="F50">
            <v>1</v>
          </cell>
        </row>
        <row r="51">
          <cell r="A51" t="str">
            <v xml:space="preserve"> 283  Сосиски Сочинки, ВЕС, ТМ Стародворье ПОКОМ</v>
          </cell>
          <cell r="D51">
            <v>3.9</v>
          </cell>
          <cell r="F51">
            <v>696.50800000000004</v>
          </cell>
        </row>
        <row r="52">
          <cell r="A52" t="str">
            <v xml:space="preserve"> 285  Паштет печеночный со слив.маслом ТМ Стародворье ламистер 0,1 кг  ПОКОМ</v>
          </cell>
          <cell r="D52">
            <v>31</v>
          </cell>
          <cell r="F52">
            <v>1315</v>
          </cell>
        </row>
        <row r="53">
          <cell r="A53" t="str">
            <v xml:space="preserve"> 296  Колбаса Мясорубская с рубленой грудинкой 0,35кг срез ТМ Стародворье  ПОКОМ</v>
          </cell>
          <cell r="D53">
            <v>15</v>
          </cell>
          <cell r="F53">
            <v>1842</v>
          </cell>
        </row>
        <row r="54">
          <cell r="A54" t="str">
            <v xml:space="preserve"> 297  Колбаса Мясорубская с рубленой грудинкой ВЕС ТМ Стародворье  ПОКОМ</v>
          </cell>
          <cell r="D54">
            <v>2.2000000000000002</v>
          </cell>
          <cell r="F54">
            <v>254.23699999999999</v>
          </cell>
        </row>
        <row r="55">
          <cell r="A55" t="str">
            <v xml:space="preserve"> 298  Колбаса Сливушка ТМ Вязанка, 0,375кг,  ПОКОМ</v>
          </cell>
          <cell r="F55">
            <v>1</v>
          </cell>
        </row>
        <row r="56">
          <cell r="A56" t="str">
            <v xml:space="preserve"> 301  Сосиски Сочинки по-баварски с сыром,  0.4кг, ТМ Стародворье  ПОКОМ</v>
          </cell>
          <cell r="D56">
            <v>12</v>
          </cell>
          <cell r="F56">
            <v>2522</v>
          </cell>
        </row>
        <row r="57">
          <cell r="A57" t="str">
            <v xml:space="preserve"> 302  Сосиски Сочинки по-баварски,  0.4кг, ТМ Стародворье  ПОКОМ</v>
          </cell>
          <cell r="D57">
            <v>15</v>
          </cell>
          <cell r="F57">
            <v>3778</v>
          </cell>
        </row>
        <row r="58">
          <cell r="A58" t="str">
            <v xml:space="preserve"> 303  Колбаса Мясорубская ТМ Стародворье с рубленой грудинкой в/у 0,4 кг срез  ПОКОМ</v>
          </cell>
          <cell r="F58">
            <v>1</v>
          </cell>
        </row>
        <row r="59">
          <cell r="A59" t="str">
            <v xml:space="preserve"> 304  Колбаса Салями Мясорубская с рубленным шпиком ВЕС ТМ Стародворье  ПОКОМ</v>
          </cell>
          <cell r="F59">
            <v>125.789</v>
          </cell>
        </row>
        <row r="60">
          <cell r="A60" t="str">
            <v xml:space="preserve"> 305  Колбаса Сервелат Мясорубский с мелкорубленным окороком в/у  ТМ Стародворье ВЕС   ПОКОМ</v>
          </cell>
          <cell r="D60">
            <v>0.7</v>
          </cell>
          <cell r="F60">
            <v>255.34200000000001</v>
          </cell>
        </row>
        <row r="61">
          <cell r="A61" t="str">
            <v xml:space="preserve"> 306  Колбаса Салями Мясорубская с рубленым шпиком 0,35 кг срез ТМ Стародворье   Поком</v>
          </cell>
          <cell r="D61">
            <v>18</v>
          </cell>
          <cell r="F61">
            <v>1876</v>
          </cell>
        </row>
        <row r="62">
          <cell r="A62" t="str">
            <v xml:space="preserve"> 307  Колбаса Сервелат Мясорубский с мелкорубленным окороком 0,35 кг срез ТМ Стародворье   Поком</v>
          </cell>
          <cell r="D62">
            <v>20</v>
          </cell>
          <cell r="F62">
            <v>2586</v>
          </cell>
        </row>
        <row r="63">
          <cell r="A63" t="str">
            <v xml:space="preserve"> 309  Сосиски Сочинки с сыром 0,4 кг ТМ Стародворье  ПОКОМ</v>
          </cell>
          <cell r="D63">
            <v>15</v>
          </cell>
          <cell r="F63">
            <v>1604</v>
          </cell>
        </row>
        <row r="64">
          <cell r="A64" t="str">
            <v xml:space="preserve"> 312  Ветчина Филейская ВЕС ТМ  Вязанка ТС Столичная  ПОКОМ</v>
          </cell>
          <cell r="F64">
            <v>456.52499999999998</v>
          </cell>
        </row>
        <row r="65">
          <cell r="A65" t="str">
            <v xml:space="preserve"> 315  Колбаса вареная Молокуша ТМ Вязанка ВЕС, ПОКОМ</v>
          </cell>
          <cell r="D65">
            <v>3.9</v>
          </cell>
          <cell r="F65">
            <v>918.45</v>
          </cell>
        </row>
        <row r="66">
          <cell r="A66" t="str">
            <v xml:space="preserve"> 316  Колбаса Нежная ТМ Зареченские ВЕС  ПОКОМ</v>
          </cell>
          <cell r="D66">
            <v>2.6</v>
          </cell>
          <cell r="F66">
            <v>150.50299999999999</v>
          </cell>
        </row>
        <row r="67">
          <cell r="A67" t="str">
            <v xml:space="preserve"> 317 Колбаса Сервелат Рижский ТМ Зареченские, ВЕС  ПОКОМ</v>
          </cell>
          <cell r="D67">
            <v>1.4</v>
          </cell>
          <cell r="F67">
            <v>35.683999999999997</v>
          </cell>
        </row>
        <row r="68">
          <cell r="A68" t="str">
            <v xml:space="preserve"> 318  Сосиски Датские ТМ Зареченские, ВЕС  ПОКОМ</v>
          </cell>
          <cell r="D68">
            <v>11.9</v>
          </cell>
          <cell r="F68">
            <v>2931.1370000000002</v>
          </cell>
        </row>
        <row r="69">
          <cell r="A69" t="str">
            <v xml:space="preserve"> 319  Колбаса вареная Филейская ТМ Вязанка ТС Классическая, 0,45 кг. ПОКОМ</v>
          </cell>
          <cell r="D69">
            <v>2015</v>
          </cell>
          <cell r="F69">
            <v>5962</v>
          </cell>
        </row>
        <row r="70">
          <cell r="A70" t="str">
            <v xml:space="preserve"> 320  Ветчина Нежная ТМ Зареченские,большой батон, ВЕС ПОКОМ</v>
          </cell>
          <cell r="D70">
            <v>1.3</v>
          </cell>
          <cell r="F70">
            <v>10.701000000000001</v>
          </cell>
        </row>
        <row r="71">
          <cell r="A71" t="str">
            <v xml:space="preserve"> 321  Колбаса Сервелат Пражский ТМ Зареченские, ВЕС ПОКОМ</v>
          </cell>
          <cell r="D71">
            <v>0.7</v>
          </cell>
          <cell r="F71">
            <v>10.801</v>
          </cell>
        </row>
        <row r="72">
          <cell r="A72" t="str">
            <v xml:space="preserve"> 322  Колбаса вареная Молокуша 0,45кг ТМ Вязанка  ПОКОМ</v>
          </cell>
          <cell r="D72">
            <v>1431</v>
          </cell>
          <cell r="F72">
            <v>4772</v>
          </cell>
        </row>
        <row r="73">
          <cell r="A73" t="str">
            <v xml:space="preserve"> 324  Ветчина Филейская ТМ Вязанка Столичная 0,45 кг ПОКОМ</v>
          </cell>
          <cell r="D73">
            <v>3</v>
          </cell>
          <cell r="F73">
            <v>1659</v>
          </cell>
        </row>
        <row r="74">
          <cell r="A74" t="str">
            <v xml:space="preserve"> 328  Сардельки Сочинки Стародворье ТМ  0,4 кг ПОКОМ</v>
          </cell>
          <cell r="D74">
            <v>4</v>
          </cell>
          <cell r="F74">
            <v>608</v>
          </cell>
        </row>
        <row r="75">
          <cell r="A75" t="str">
            <v xml:space="preserve"> 329  Сардельки Сочинки с сыром Стародворье ТМ, 0,4 кг. ПОКОМ</v>
          </cell>
          <cell r="D75">
            <v>6</v>
          </cell>
          <cell r="F75">
            <v>512</v>
          </cell>
        </row>
        <row r="76">
          <cell r="A76" t="str">
            <v xml:space="preserve"> 330  Колбаса вареная Филейская ТМ Вязанка ТС Классическая ВЕС  ПОКОМ</v>
          </cell>
          <cell r="F76">
            <v>780.75599999999997</v>
          </cell>
        </row>
        <row r="77">
          <cell r="A77" t="str">
            <v xml:space="preserve"> 334  Паштет Любительский ТМ Стародворье ламистер 0,1 кг  ПОКОМ</v>
          </cell>
          <cell r="D77">
            <v>16</v>
          </cell>
          <cell r="F77">
            <v>762</v>
          </cell>
        </row>
        <row r="78">
          <cell r="A78" t="str">
            <v xml:space="preserve"> 335  Колбаса Сливушка ТМ Вязанка. ВЕС.  ПОКОМ </v>
          </cell>
          <cell r="F78">
            <v>319.43200000000002</v>
          </cell>
        </row>
        <row r="79">
          <cell r="A79" t="str">
            <v xml:space="preserve"> 342 Сосиски Сочинки Молочные ТМ Стародворье 0,4 кг ПОКОМ</v>
          </cell>
          <cell r="D79">
            <v>842</v>
          </cell>
          <cell r="F79">
            <v>4126</v>
          </cell>
        </row>
        <row r="80">
          <cell r="A80" t="str">
            <v xml:space="preserve"> 343 Сосиски Сочинки Сливочные ТМ Стародворье  0,4 кг</v>
          </cell>
          <cell r="D80">
            <v>20</v>
          </cell>
          <cell r="F80">
            <v>3037</v>
          </cell>
        </row>
        <row r="81">
          <cell r="A81" t="str">
            <v xml:space="preserve"> 344  Колбаса Сочинка по-европейски с сочной грудинкой ТМ Стародворье, ВЕС ПОКОМ</v>
          </cell>
          <cell r="D81">
            <v>4.8499999999999996</v>
          </cell>
          <cell r="F81">
            <v>465.43299999999999</v>
          </cell>
        </row>
        <row r="82">
          <cell r="A82" t="str">
            <v xml:space="preserve"> 345  Колбаса Сочинка по-фински с сочным окроком ТМ Стародворье ВЕС ПОКОМ</v>
          </cell>
          <cell r="D82">
            <v>7.25</v>
          </cell>
          <cell r="F82">
            <v>414.95600000000002</v>
          </cell>
        </row>
        <row r="83">
          <cell r="A83" t="str">
            <v xml:space="preserve"> 346  Колбаса Сочинка зернистая с сочной грудинкой ТМ Стародворье.ВЕС ПОКОМ</v>
          </cell>
          <cell r="D83">
            <v>6.45</v>
          </cell>
          <cell r="F83">
            <v>773.53200000000004</v>
          </cell>
        </row>
        <row r="84">
          <cell r="A84" t="str">
            <v xml:space="preserve"> 347  Колбаса Сочинка рубленая с сочным окороком ТМ Стародворье ВЕС ПОКОМ</v>
          </cell>
          <cell r="D84">
            <v>8.0500000000000007</v>
          </cell>
          <cell r="F84">
            <v>557.89499999999998</v>
          </cell>
        </row>
        <row r="85">
          <cell r="A85" t="str">
            <v xml:space="preserve"> 353  Колбаса Салями запеченная ТМ Стародворье ТС Дугушка. 0,6 кг ПОКОМ</v>
          </cell>
          <cell r="D85">
            <v>6</v>
          </cell>
          <cell r="F85">
            <v>173</v>
          </cell>
        </row>
        <row r="86">
          <cell r="A86" t="str">
            <v xml:space="preserve"> 354  Колбаса Рубленая запеченная ТМ Стародворье,ТС Дугушка  0,6 кг ПОКОМ</v>
          </cell>
          <cell r="D86">
            <v>6</v>
          </cell>
          <cell r="F86">
            <v>375</v>
          </cell>
        </row>
        <row r="87">
          <cell r="A87" t="str">
            <v xml:space="preserve"> 355  Колбаса Сервелат запеченный ТМ Стародворье ТС Дугушка. 0,6 кг. ПОКОМ</v>
          </cell>
          <cell r="D87">
            <v>2</v>
          </cell>
          <cell r="F87">
            <v>524</v>
          </cell>
        </row>
        <row r="88">
          <cell r="A88" t="str">
            <v xml:space="preserve"> 364  Сардельки Филейские Вязанка ВЕС NDX ТМ Вязанка  ПОКОМ</v>
          </cell>
          <cell r="F88">
            <v>334.37299999999999</v>
          </cell>
        </row>
        <row r="89">
          <cell r="A89" t="str">
            <v xml:space="preserve"> 376  Колбаса Докторская Дугушка 0,6кг ГОСТ ТМ Стародворье  ПОКОМ </v>
          </cell>
          <cell r="D89">
            <v>9</v>
          </cell>
          <cell r="F89">
            <v>723</v>
          </cell>
        </row>
        <row r="90">
          <cell r="A90" t="str">
            <v xml:space="preserve"> 377  Колбаса Молочная Дугушка 0,6кг ТМ Стародворье  ПОКОМ</v>
          </cell>
          <cell r="D90">
            <v>10</v>
          </cell>
          <cell r="F90">
            <v>976</v>
          </cell>
        </row>
        <row r="91">
          <cell r="A91" t="str">
            <v xml:space="preserve"> 385  Колбаски Филейбургские с филе сочного окорока, 0,28кг ТМ Баварушка  ПОКОМ</v>
          </cell>
          <cell r="D91">
            <v>6</v>
          </cell>
          <cell r="F91">
            <v>1610</v>
          </cell>
        </row>
        <row r="92">
          <cell r="A92" t="str">
            <v xml:space="preserve"> 387  Колбаса вареная Мусульманская Халяль ТМ Вязанка, 0,4 кг ПОКОМ</v>
          </cell>
          <cell r="D92">
            <v>9</v>
          </cell>
          <cell r="F92">
            <v>820</v>
          </cell>
        </row>
        <row r="93">
          <cell r="A93" t="str">
            <v xml:space="preserve"> 388  Сосиски Восточные Халяль ТМ Вязанка 0,33 кг АК. ПОКОМ</v>
          </cell>
          <cell r="D93">
            <v>17</v>
          </cell>
          <cell r="F93">
            <v>1198</v>
          </cell>
        </row>
        <row r="94">
          <cell r="A94" t="str">
            <v xml:space="preserve"> 394 Колбаса полукопченая Аль-Ислами халяль ТМ Вязанка оболочка фиброуз в в/у 0,35 кг  ПОКОМ</v>
          </cell>
          <cell r="D94">
            <v>6</v>
          </cell>
          <cell r="F94">
            <v>652</v>
          </cell>
        </row>
        <row r="95">
          <cell r="A95" t="str">
            <v xml:space="preserve"> 405  Сардельки Сливушки ТМ Вязанка в оболочке айпил 0,33 кг. ПОКОМ</v>
          </cell>
          <cell r="D95">
            <v>5</v>
          </cell>
          <cell r="F95">
            <v>376</v>
          </cell>
        </row>
        <row r="96">
          <cell r="A96" t="str">
            <v xml:space="preserve"> 410  Сосиски Баварские с сыром ТМ Стародворье 0,35 кг. ПОКОМ</v>
          </cell>
          <cell r="D96">
            <v>30</v>
          </cell>
          <cell r="F96">
            <v>4542</v>
          </cell>
        </row>
        <row r="97">
          <cell r="A97" t="str">
            <v xml:space="preserve"> 411  Колбаса Муромская ТМ Зареченские в оболочке полиамид ВЕС ПОКОМ</v>
          </cell>
          <cell r="F97">
            <v>7.45</v>
          </cell>
        </row>
        <row r="98">
          <cell r="A98" t="str">
            <v xml:space="preserve"> 412  Сосиски Баварские ТМ Стародворье 0,35 кг ПОКОМ</v>
          </cell>
          <cell r="D98">
            <v>2784</v>
          </cell>
          <cell r="F98">
            <v>10065</v>
          </cell>
        </row>
        <row r="99">
          <cell r="A99" t="str">
            <v xml:space="preserve"> 414  Колбаса Филейбургская с филе сочного окорока 0,11 кг ТМ Баварушка ПОКОМ</v>
          </cell>
          <cell r="D99">
            <v>3</v>
          </cell>
          <cell r="F99">
            <v>66</v>
          </cell>
        </row>
        <row r="100">
          <cell r="A100" t="str">
            <v xml:space="preserve"> 415  Колбаса Балыкбургская с мраморным балыком 0,11 кг ТМ Баварушка  ПОКОМ</v>
          </cell>
          <cell r="F100">
            <v>179</v>
          </cell>
        </row>
        <row r="101">
          <cell r="A101" t="str">
            <v xml:space="preserve"> 417  Колбаса Филейбургская с ароматными пряностями 0,06 кг нарезка ТМ Баварушка  ПОКОМ</v>
          </cell>
          <cell r="D101">
            <v>3</v>
          </cell>
          <cell r="F101">
            <v>800</v>
          </cell>
        </row>
        <row r="102">
          <cell r="A102" t="str">
            <v xml:space="preserve"> 418  Колбаса Балыкбургская с мраморным балыком и нотками кориандра 0,06 кг нарезка ТМ Баварушка  ПО</v>
          </cell>
          <cell r="D102">
            <v>3</v>
          </cell>
          <cell r="F102">
            <v>366</v>
          </cell>
        </row>
        <row r="103">
          <cell r="A103" t="str">
            <v xml:space="preserve"> 419  Колбаса Филейбургская зернистая 0,06 кг нарезка ТМ Баварушка  ПОКОМ</v>
          </cell>
          <cell r="F103">
            <v>87</v>
          </cell>
        </row>
        <row r="104">
          <cell r="A104" t="str">
            <v xml:space="preserve"> 421  Сосиски Царедворские 0,33 кг ТМ Стародворье  ПОКОМ</v>
          </cell>
          <cell r="F104">
            <v>3</v>
          </cell>
        </row>
        <row r="105">
          <cell r="A105" t="str">
            <v xml:space="preserve"> 422  Деликатесы Бекон Балыкбургский ТМ Баварушка  0,15 кг.ПОКОМ</v>
          </cell>
          <cell r="D105">
            <v>2</v>
          </cell>
          <cell r="F105">
            <v>433</v>
          </cell>
        </row>
        <row r="106">
          <cell r="A106" t="str">
            <v xml:space="preserve"> 423  Колбаса Сервелат Рижский ТМ Зареченские ТС Зареченские продукты, 0,28 кг срез ПОКОМ</v>
          </cell>
          <cell r="F106">
            <v>42</v>
          </cell>
        </row>
        <row r="107">
          <cell r="A107" t="str">
            <v xml:space="preserve"> 426  Колбаса варенокопченая из мяса птицы Сервелат Царедворский, 0,28 кг срез ПОКОМ</v>
          </cell>
          <cell r="F107">
            <v>3</v>
          </cell>
        </row>
        <row r="108">
          <cell r="A108" t="str">
            <v xml:space="preserve"> 427  Колбаса Филедворская ТМ Стародворье в оболочке полиамид. ВЕС ПОКОМ</v>
          </cell>
          <cell r="F108">
            <v>264.00299999999999</v>
          </cell>
        </row>
        <row r="109">
          <cell r="A109" t="str">
            <v xml:space="preserve"> 428  Сосиски Царедворские по-баварски ТМ Стародворье, 0,33 кг ПОКОМ</v>
          </cell>
          <cell r="F109">
            <v>3</v>
          </cell>
        </row>
        <row r="110">
          <cell r="A110" t="str">
            <v xml:space="preserve"> 429  Колбаса Нежная со шпиком.ТС Зареченские продукты в оболочке полиамид ВЕС ПОКОМ</v>
          </cell>
          <cell r="D110">
            <v>1.3</v>
          </cell>
          <cell r="F110">
            <v>20.7</v>
          </cell>
        </row>
        <row r="111">
          <cell r="A111" t="str">
            <v xml:space="preserve"> 430  Колбаса Стародворская с окороком 0,4 кг. ТМ Стародворье в оболочке полиамид  ПОКОМ</v>
          </cell>
          <cell r="D111">
            <v>4</v>
          </cell>
          <cell r="F111">
            <v>904</v>
          </cell>
        </row>
        <row r="112">
          <cell r="A112" t="str">
            <v xml:space="preserve"> 431  Колбаса Стародворская с окороком в оболочке полиамид ТМ Стародворье ВЕС ПОКОМ</v>
          </cell>
          <cell r="D112">
            <v>0.8</v>
          </cell>
          <cell r="F112">
            <v>347.81700000000001</v>
          </cell>
        </row>
        <row r="113">
          <cell r="A113" t="str">
            <v xml:space="preserve"> 433 Колбаса Стародворская со шпиком  в оболочке полиамид. ТМ Стародворье ВЕС ПОКОМ</v>
          </cell>
          <cell r="F113">
            <v>6.5</v>
          </cell>
        </row>
        <row r="114">
          <cell r="A114" t="str">
            <v xml:space="preserve"> 435  Колбаса Молочная Стародворская  с молоком в оболочке полиамид 0,4 кг.ТМ Стародворье ПОКОМ</v>
          </cell>
          <cell r="D114">
            <v>4</v>
          </cell>
          <cell r="F114">
            <v>536</v>
          </cell>
        </row>
        <row r="115">
          <cell r="A115" t="str">
            <v xml:space="preserve"> 436  Колбаса Молочная стародворская с молоком, ВЕС, ТМ Стародворье  ПОКОМ</v>
          </cell>
          <cell r="D115">
            <v>1.3</v>
          </cell>
          <cell r="F115">
            <v>272.75200000000001</v>
          </cell>
        </row>
        <row r="116">
          <cell r="A116" t="str">
            <v xml:space="preserve"> 438  Колбаса Филедворская 0,4 кг. ТМ Стародворье  ПОКОМ</v>
          </cell>
          <cell r="D116">
            <v>2</v>
          </cell>
          <cell r="F116">
            <v>317</v>
          </cell>
        </row>
        <row r="117">
          <cell r="A117" t="str">
            <v xml:space="preserve"> 445  Колбаса Краковюрст ТМ Баварушка рубленая в оболочке черева в в.у 0,2 кг ПОКОМ</v>
          </cell>
          <cell r="D117">
            <v>1</v>
          </cell>
          <cell r="F117">
            <v>207</v>
          </cell>
        </row>
        <row r="118">
          <cell r="A118" t="str">
            <v xml:space="preserve"> 446  Колбаса Краковюрст ТМ Баварушка с душистым чесноком в оболочке черева в в.у 0,2 кг. ПОКОМ</v>
          </cell>
          <cell r="D118">
            <v>1</v>
          </cell>
          <cell r="F118">
            <v>141</v>
          </cell>
        </row>
        <row r="119">
          <cell r="A119" t="str">
            <v xml:space="preserve"> 447  Колбаски Краковюрст ТМ Баварушка с изысканными пряностями в оболочке NDX в в.у 0,2 кг. ПОКОМ </v>
          </cell>
          <cell r="D119">
            <v>7</v>
          </cell>
          <cell r="F119">
            <v>421</v>
          </cell>
        </row>
        <row r="120">
          <cell r="A120" t="str">
            <v xml:space="preserve"> 448  Сосиски Сливушки по-венски ТМ Вязанка. 0,3 кг ПОКОМ</v>
          </cell>
          <cell r="D120">
            <v>3</v>
          </cell>
          <cell r="F120">
            <v>294</v>
          </cell>
        </row>
        <row r="121">
          <cell r="A121" t="str">
            <v xml:space="preserve"> 449  Колбаса Дугушка Стародворская ВЕС ТС Дугушка ПОКОМ</v>
          </cell>
          <cell r="D121">
            <v>0.85</v>
          </cell>
          <cell r="F121">
            <v>487.80099999999999</v>
          </cell>
        </row>
        <row r="122">
          <cell r="A122" t="str">
            <v xml:space="preserve"> 452  Колбаса Со шпиком ВЕС большой батон ТМ Особый рецепт  ПОКОМ</v>
          </cell>
          <cell r="D122">
            <v>32.500999999999998</v>
          </cell>
          <cell r="F122">
            <v>4230.9470000000001</v>
          </cell>
        </row>
        <row r="123">
          <cell r="A123" t="str">
            <v xml:space="preserve"> 456  Колбаса Филейная ТМ Особый рецепт ВЕС большой батон  ПОКОМ</v>
          </cell>
          <cell r="D123">
            <v>50.091999999999999</v>
          </cell>
          <cell r="F123">
            <v>7589.26</v>
          </cell>
        </row>
        <row r="124">
          <cell r="A124" t="str">
            <v xml:space="preserve"> 457  Колбаса Молочная ТМ Особый рецепт ВЕС большой батон  ПОКОМ</v>
          </cell>
          <cell r="D124">
            <v>30</v>
          </cell>
          <cell r="F124">
            <v>4280.4530000000004</v>
          </cell>
        </row>
        <row r="125">
          <cell r="A125" t="str">
            <v xml:space="preserve"> 459  Колбаса Докторская Филейная 0,5кг ТМ Особый рецепт  ПОКОМ</v>
          </cell>
          <cell r="F125">
            <v>11</v>
          </cell>
        </row>
        <row r="126">
          <cell r="A126" t="str">
            <v xml:space="preserve"> 465  Колбаса Филейная оригинальная ВЕС 0,8кг ТМ Особый рецепт в оболочке полиамид  ПОКОМ</v>
          </cell>
          <cell r="D126">
            <v>3.2</v>
          </cell>
          <cell r="F126">
            <v>264.86</v>
          </cell>
        </row>
        <row r="127">
          <cell r="A127" t="str">
            <v xml:space="preserve"> 467  Колбаса Филейная 0,5кг ТМ Особый рецепт  ПОКОМ</v>
          </cell>
          <cell r="D127">
            <v>2</v>
          </cell>
          <cell r="F127">
            <v>368</v>
          </cell>
        </row>
        <row r="128">
          <cell r="A128" t="str">
            <v xml:space="preserve"> 472  Колбаса Молочная ВЕС ТМ Зареченские  ПОКОМ</v>
          </cell>
          <cell r="D128">
            <v>1.3</v>
          </cell>
          <cell r="F128">
            <v>17.603000000000002</v>
          </cell>
        </row>
        <row r="129">
          <cell r="A129" t="str">
            <v xml:space="preserve"> 473  Ветчина Рубленая ВЕС ТМ Зареченские  ПОКОМ</v>
          </cell>
          <cell r="D129">
            <v>1.3</v>
          </cell>
          <cell r="F129">
            <v>15.2</v>
          </cell>
        </row>
        <row r="130">
          <cell r="A130" t="str">
            <v xml:space="preserve"> 474  Колбаса Молочная 0,4кг ТМ Зареченские  ПОКОМ</v>
          </cell>
          <cell r="D130">
            <v>1</v>
          </cell>
          <cell r="F130">
            <v>31</v>
          </cell>
        </row>
        <row r="131">
          <cell r="A131" t="str">
            <v xml:space="preserve"> 475  Колбаса Нежная 0,4кг ТМ Зареченские  ПОКОМ</v>
          </cell>
          <cell r="F131">
            <v>21</v>
          </cell>
        </row>
        <row r="132">
          <cell r="A132" t="str">
            <v xml:space="preserve"> 476  Колбаса Нежная со шпиком 0,4кг ТМ Зареченские  ПОКОМ</v>
          </cell>
          <cell r="F132">
            <v>15</v>
          </cell>
        </row>
        <row r="133">
          <cell r="A133" t="str">
            <v xml:space="preserve"> 477  Ветчина Рубленая 0,4кг ТМ Зареченские  ПОКОМ</v>
          </cell>
          <cell r="F133">
            <v>10</v>
          </cell>
        </row>
        <row r="134">
          <cell r="A134" t="str">
            <v xml:space="preserve"> 478  Сардельки Зареченские ВЕС ТМ Зареченские  ПОКОМ</v>
          </cell>
          <cell r="D134">
            <v>5.2</v>
          </cell>
          <cell r="F134">
            <v>83.257999999999996</v>
          </cell>
        </row>
        <row r="135">
          <cell r="A135" t="str">
            <v xml:space="preserve"> 479  Шпикачки Зареченские ВЕС ТМ Зареченские  ПОКОМ</v>
          </cell>
          <cell r="D135">
            <v>5.2</v>
          </cell>
          <cell r="F135">
            <v>59.213000000000001</v>
          </cell>
        </row>
        <row r="136">
          <cell r="A136" t="str">
            <v xml:space="preserve"> 481  Колбаса Филейная оригинальная ВЕС 1,87кг ТМ Особый рецепт большой батон  ПОКОМ</v>
          </cell>
          <cell r="F136">
            <v>29.222999999999999</v>
          </cell>
        </row>
        <row r="137">
          <cell r="A137" t="str">
            <v xml:space="preserve"> 486  Колбаски Бюргерсы с сыром 0,27кг ТМ Баварушка  ПОКОМ</v>
          </cell>
          <cell r="D137">
            <v>1</v>
          </cell>
          <cell r="F137">
            <v>157</v>
          </cell>
        </row>
        <row r="138">
          <cell r="A138" t="str">
            <v>3215 ВЕТЧ.МЯСНАЯ Папа может п/о 0.4кг 8шт.    ОСТАНКИНО</v>
          </cell>
          <cell r="D138">
            <v>321</v>
          </cell>
          <cell r="F138">
            <v>321</v>
          </cell>
        </row>
        <row r="139">
          <cell r="A139" t="str">
            <v>3812 СОЧНЫЕ сос п/о мгс 2*2  ОСТАНКИНО</v>
          </cell>
          <cell r="D139">
            <v>1870.5</v>
          </cell>
          <cell r="F139">
            <v>1870.5</v>
          </cell>
        </row>
        <row r="140">
          <cell r="A140" t="str">
            <v>4063 МЯСНАЯ Папа может вар п/о_Л   ОСТАНКИНО</v>
          </cell>
          <cell r="D140">
            <v>2074.3000000000002</v>
          </cell>
          <cell r="F140">
            <v>2074.3000000000002</v>
          </cell>
        </row>
        <row r="141">
          <cell r="A141" t="str">
            <v>4117 ЭКСТРА Папа может с/к в/у_Л   ОСТАНКИНО</v>
          </cell>
          <cell r="D141">
            <v>72.2</v>
          </cell>
          <cell r="F141">
            <v>72.2</v>
          </cell>
        </row>
        <row r="142">
          <cell r="A142" t="str">
            <v>4574 Колбаса вар Мясная со шпиком 1кг Папа может п/о (код покуп. 24784) Останкино</v>
          </cell>
          <cell r="D142">
            <v>147.69999999999999</v>
          </cell>
          <cell r="F142">
            <v>147.69999999999999</v>
          </cell>
        </row>
        <row r="143">
          <cell r="A143" t="str">
            <v>4813 ФИЛЕЙНАЯ Папа может вар п/о_Л   ОСТАНКИНО</v>
          </cell>
          <cell r="D143">
            <v>571.45000000000005</v>
          </cell>
          <cell r="F143">
            <v>571.45000000000005</v>
          </cell>
        </row>
        <row r="144">
          <cell r="A144" t="str">
            <v>4993 САЛЯМИ ИТАЛЬЯНСКАЯ с/к в/у 1/250*8_120c ОСТАНКИНО</v>
          </cell>
          <cell r="D144">
            <v>495</v>
          </cell>
          <cell r="F144">
            <v>495</v>
          </cell>
        </row>
        <row r="145">
          <cell r="A145" t="str">
            <v>5246 ДОКТОРСКАЯ ПРЕМИУМ вар б/о мгс_30с ОСТАНКИНО</v>
          </cell>
          <cell r="D145">
            <v>61.7</v>
          </cell>
          <cell r="F145">
            <v>61.7</v>
          </cell>
        </row>
        <row r="146">
          <cell r="A146" t="str">
            <v>5341 СЕРВЕЛАТ ОХОТНИЧИЙ в/к в/у  ОСТАНКИНО</v>
          </cell>
          <cell r="D146">
            <v>430.2</v>
          </cell>
          <cell r="F146">
            <v>430.2</v>
          </cell>
        </row>
        <row r="147">
          <cell r="A147" t="str">
            <v>5483 ЭКСТРА Папа может с/к в/у 1/250 8шт.   ОСТАНКИНО</v>
          </cell>
          <cell r="D147">
            <v>1045</v>
          </cell>
          <cell r="F147">
            <v>1045</v>
          </cell>
        </row>
        <row r="148">
          <cell r="A148" t="str">
            <v>5544 Сервелат Финский в/к в/у_45с НОВАЯ ОСТАНКИНО</v>
          </cell>
          <cell r="D148">
            <v>1204.0999999999999</v>
          </cell>
          <cell r="F148">
            <v>1204.0999999999999</v>
          </cell>
        </row>
        <row r="149">
          <cell r="A149" t="str">
            <v>5679 САЛЯМИ ИТАЛЬЯНСКАЯ с/к в/у 1/150_60с ОСТАНКИНО</v>
          </cell>
          <cell r="D149">
            <v>98</v>
          </cell>
          <cell r="F149">
            <v>98</v>
          </cell>
        </row>
        <row r="150">
          <cell r="A150" t="str">
            <v>5682 САЛЯМИ МЕЛКОЗЕРНЕНАЯ с/к в/у 1/120_60с   ОСТАНКИНО</v>
          </cell>
          <cell r="D150">
            <v>2589</v>
          </cell>
          <cell r="F150">
            <v>2589</v>
          </cell>
        </row>
        <row r="151">
          <cell r="A151" t="str">
            <v>5698 СЫТНЫЕ Папа может сар б/о мгс 1*3_Маяк  ОСТАНКИНО</v>
          </cell>
          <cell r="D151">
            <v>233.6</v>
          </cell>
          <cell r="F151">
            <v>233.6</v>
          </cell>
        </row>
        <row r="152">
          <cell r="A152" t="str">
            <v>5706 АРОМАТНАЯ Папа может с/к в/у 1/250 8шт.  ОСТАНКИНО</v>
          </cell>
          <cell r="D152">
            <v>1053</v>
          </cell>
          <cell r="F152">
            <v>1053</v>
          </cell>
        </row>
        <row r="153">
          <cell r="A153" t="str">
            <v>5708 ПОСОЛЬСКАЯ Папа может с/к в/у ОСТАНКИНО</v>
          </cell>
          <cell r="D153">
            <v>97.4</v>
          </cell>
          <cell r="F153">
            <v>97.4</v>
          </cell>
        </row>
        <row r="154">
          <cell r="A154" t="str">
            <v>5820 СЛИВОЧНЫЕ Папа может сос п/о мгс 2*2_45с   ОСТАНКИНО</v>
          </cell>
          <cell r="D154">
            <v>160.19999999999999</v>
          </cell>
          <cell r="F154">
            <v>160.19999999999999</v>
          </cell>
        </row>
        <row r="155">
          <cell r="A155" t="str">
            <v>5851 ЭКСТРА Папа может вар п/о   ОСТАНКИНО</v>
          </cell>
          <cell r="D155">
            <v>371.15</v>
          </cell>
          <cell r="F155">
            <v>371.15</v>
          </cell>
        </row>
        <row r="156">
          <cell r="A156" t="str">
            <v>5931 ОХОТНИЧЬЯ Папа может с/к в/у 1/220 8шт.   ОСТАНКИНО</v>
          </cell>
          <cell r="D156">
            <v>1134</v>
          </cell>
          <cell r="F156">
            <v>1134</v>
          </cell>
        </row>
        <row r="157">
          <cell r="A157" t="str">
            <v>5992 ВРЕМЯ ОКРОШКИ Папа может вар п/о 0.4кг   ОСТАНКИНО</v>
          </cell>
          <cell r="D157">
            <v>492</v>
          </cell>
          <cell r="F157">
            <v>492</v>
          </cell>
        </row>
        <row r="158">
          <cell r="A158" t="str">
            <v>6069 ФИЛЕЙНЫЕ Папа может сос ц/о мгс 0.33кг  ОСТАНКИНО</v>
          </cell>
          <cell r="D158">
            <v>1</v>
          </cell>
          <cell r="F158">
            <v>1</v>
          </cell>
        </row>
        <row r="159">
          <cell r="A159" t="str">
            <v>6113 СОЧНЫЕ сос п/о мгс 1*6_Ашан  ОСТАНКИНО</v>
          </cell>
          <cell r="D159">
            <v>1855.7</v>
          </cell>
          <cell r="F159">
            <v>1855.7</v>
          </cell>
        </row>
        <row r="160">
          <cell r="A160" t="str">
            <v>6206 СВИНИНА ПО-ДОМАШНЕМУ к/в мл/к в/у 0.3кг  ОСТАНКИНО</v>
          </cell>
          <cell r="D160">
            <v>652</v>
          </cell>
          <cell r="F160">
            <v>652</v>
          </cell>
        </row>
        <row r="161">
          <cell r="A161" t="str">
            <v>6228 МЯСНОЕ АССОРТИ к/з с/н мгс 1/90 10шт.  ОСТАНКИНО</v>
          </cell>
          <cell r="D161">
            <v>461</v>
          </cell>
          <cell r="F161">
            <v>461</v>
          </cell>
        </row>
        <row r="162">
          <cell r="A162" t="str">
            <v>6247 ДОМАШНЯЯ Папа может вар п/о 0,4кг 8шт.  ОСТАНКИНО</v>
          </cell>
          <cell r="D162">
            <v>303</v>
          </cell>
          <cell r="F162">
            <v>303</v>
          </cell>
        </row>
        <row r="163">
          <cell r="A163" t="str">
            <v>6268 ГОВЯЖЬЯ Папа может вар п/о 0,4кг 8 шт.  ОСТАНКИНО</v>
          </cell>
          <cell r="D163">
            <v>436</v>
          </cell>
          <cell r="F163">
            <v>436</v>
          </cell>
        </row>
        <row r="164">
          <cell r="A164" t="str">
            <v>6297 ФИЛЕЙНЫЕ сос ц/о в/у 1/270 12шт_45с  ОСТАНКИНО</v>
          </cell>
          <cell r="D164">
            <v>3</v>
          </cell>
          <cell r="F164">
            <v>3</v>
          </cell>
        </row>
        <row r="165">
          <cell r="A165" t="str">
            <v>6303 МЯСНЫЕ Папа может сос п/о мгс 1.5*3  ОСТАНКИНО</v>
          </cell>
          <cell r="D165">
            <v>485.3</v>
          </cell>
          <cell r="F165">
            <v>485.3</v>
          </cell>
        </row>
        <row r="166">
          <cell r="A166" t="str">
            <v>6324 ДОКТОРСКАЯ ГОСТ вар п/о 0.4кг 8шт.  ОСТАНКИНО</v>
          </cell>
          <cell r="D166">
            <v>175</v>
          </cell>
          <cell r="F166">
            <v>179</v>
          </cell>
        </row>
        <row r="167">
          <cell r="A167" t="str">
            <v>6325 ДОКТОРСКАЯ ПРЕМИУМ вар п/о 0.4кг 8шт.  ОСТАНКИНО</v>
          </cell>
          <cell r="D167">
            <v>943</v>
          </cell>
          <cell r="F167">
            <v>943</v>
          </cell>
        </row>
        <row r="168">
          <cell r="A168" t="str">
            <v>6333 МЯСНАЯ Папа может вар п/о 0.4кг 8шт.  ОСТАНКИНО</v>
          </cell>
          <cell r="D168">
            <v>5936</v>
          </cell>
          <cell r="F168">
            <v>5937</v>
          </cell>
        </row>
        <row r="169">
          <cell r="A169" t="str">
            <v>6340 ДОМАШНИЙ РЕЦЕПТ Коровино 0.5кг 8шт.  ОСТАНКИНО</v>
          </cell>
          <cell r="D169">
            <v>1159</v>
          </cell>
          <cell r="F169">
            <v>1167</v>
          </cell>
        </row>
        <row r="170">
          <cell r="A170" t="str">
            <v>6341 ДОМАШНИЙ РЕЦЕПТ СО ШПИКОМ Коровино 0.5кг  ОСТАНКИНО</v>
          </cell>
          <cell r="D170">
            <v>78</v>
          </cell>
          <cell r="F170">
            <v>78</v>
          </cell>
        </row>
        <row r="171">
          <cell r="A171" t="str">
            <v>6353 ЭКСТРА Папа может вар п/о 0.4кг 8шт.  ОСТАНКИНО</v>
          </cell>
          <cell r="D171">
            <v>2145</v>
          </cell>
          <cell r="F171">
            <v>2149</v>
          </cell>
        </row>
        <row r="172">
          <cell r="A172" t="str">
            <v>6392 ФИЛЕЙНАЯ Папа может вар п/о 0.4кг. ОСТАНКИНО</v>
          </cell>
          <cell r="D172">
            <v>6531</v>
          </cell>
          <cell r="F172">
            <v>6531</v>
          </cell>
        </row>
        <row r="173">
          <cell r="A173" t="str">
            <v>6426 КЛАССИЧЕСКАЯ ПМ вар п/о 0.3кг 8шт.  ОСТАНКИНО</v>
          </cell>
          <cell r="D173">
            <v>2136</v>
          </cell>
          <cell r="F173">
            <v>2136</v>
          </cell>
        </row>
        <row r="174">
          <cell r="A174" t="str">
            <v>6453 ЭКСТРА Папа может с/к с/н в/у 1/100 14шт.   ОСТАНКИНО</v>
          </cell>
          <cell r="D174">
            <v>2212</v>
          </cell>
          <cell r="F174">
            <v>2212</v>
          </cell>
        </row>
        <row r="175">
          <cell r="A175" t="str">
            <v>6454 АРОМАТНАЯ с/к с/н в/у 1/100 14шт.  ОСТАНКИНО</v>
          </cell>
          <cell r="D175">
            <v>1917</v>
          </cell>
          <cell r="F175">
            <v>1917</v>
          </cell>
        </row>
        <row r="176">
          <cell r="A176" t="str">
            <v>6459 СЕРВЕЛАТ ШВЕЙЦАРСК. в/к с/н в/у 1/100*10  ОСТАНКИНО</v>
          </cell>
          <cell r="D176">
            <v>283</v>
          </cell>
          <cell r="F176">
            <v>289</v>
          </cell>
        </row>
        <row r="177">
          <cell r="A177" t="str">
            <v>6470 ВЕТЧ.МРАМОРНАЯ в/у_45с  ОСТАНКИНО</v>
          </cell>
          <cell r="D177">
            <v>42</v>
          </cell>
          <cell r="F177">
            <v>42</v>
          </cell>
        </row>
        <row r="178">
          <cell r="A178" t="str">
            <v>6475 С СЫРОМ Папа может сос ц/о мгс 0.4кг6шт  ОСТАНКИНО</v>
          </cell>
          <cell r="D178">
            <v>2</v>
          </cell>
          <cell r="F178">
            <v>2</v>
          </cell>
        </row>
        <row r="179">
          <cell r="A179" t="str">
            <v>6495 ВЕТЧ.МРАМОРНАЯ в/у срез 0.3кг 6шт_45с  ОСТАНКИНО</v>
          </cell>
          <cell r="D179">
            <v>373</v>
          </cell>
          <cell r="F179">
            <v>377</v>
          </cell>
        </row>
        <row r="180">
          <cell r="A180" t="str">
            <v>6527 ШПИКАЧКИ СОЧНЫЕ ПМ сар б/о мгс 1*3 45с ОСТАНКИНО</v>
          </cell>
          <cell r="D180">
            <v>475.7</v>
          </cell>
          <cell r="F180">
            <v>475.7</v>
          </cell>
        </row>
        <row r="181">
          <cell r="A181" t="str">
            <v>6528 ШПИКАЧКИ СОЧНЫЕ ПМ сар б/о мгс 0.4кг 45с  ОСТАНКИНО</v>
          </cell>
          <cell r="D181">
            <v>2</v>
          </cell>
          <cell r="F181">
            <v>2</v>
          </cell>
        </row>
        <row r="182">
          <cell r="A182" t="str">
            <v>6533 СЕРВЕЛАТ КОПЧЕНЫЙ С ДЫМКОМ в/к в/ 0,7кг  ОСТАНКИНО</v>
          </cell>
          <cell r="D182">
            <v>24</v>
          </cell>
          <cell r="F182">
            <v>24</v>
          </cell>
        </row>
        <row r="183">
          <cell r="A183" t="str">
            <v>6555 ПОСОЛЬСКАЯ с/к с/н в/у 1/100 10шт.  ОСТАНКИНО</v>
          </cell>
          <cell r="D183">
            <v>1</v>
          </cell>
          <cell r="F183">
            <v>1</v>
          </cell>
        </row>
        <row r="184">
          <cell r="A184" t="str">
            <v>6578 СЕРВЕЛАТ ДОМАШНИЙ ПМ в/к в/у 0.84кг 6шт.  ОСТАНКИНО</v>
          </cell>
          <cell r="D184">
            <v>17</v>
          </cell>
          <cell r="F184">
            <v>17</v>
          </cell>
        </row>
        <row r="185">
          <cell r="A185" t="str">
            <v>6586 МРАМОРНАЯ И БАЛЫКОВАЯ в/к с/н мгс 1/90 ОСТАНКИНО</v>
          </cell>
          <cell r="D185">
            <v>189</v>
          </cell>
          <cell r="F185">
            <v>189</v>
          </cell>
        </row>
        <row r="186">
          <cell r="A186" t="str">
            <v>6602 БАВАРСКИЕ ПМ сос ц/о мгс 0,35кг 8шт.  ОСТАНКИНО</v>
          </cell>
          <cell r="D186">
            <v>280</v>
          </cell>
          <cell r="F186">
            <v>280</v>
          </cell>
        </row>
        <row r="187">
          <cell r="A187" t="str">
            <v>6661 СОЧНЫЙ ГРИЛЬ ПМ сос п/о мгс 1.5*4_Маяк  ОСТАНКИНО</v>
          </cell>
          <cell r="D187">
            <v>54.7</v>
          </cell>
          <cell r="F187">
            <v>54.7</v>
          </cell>
        </row>
        <row r="188">
          <cell r="A188" t="str">
            <v>6666 БОЯНСКАЯ Папа может п/к в/у 0,28кг 8 шт. ОСТАНКИНО</v>
          </cell>
          <cell r="D188">
            <v>1586</v>
          </cell>
          <cell r="F188">
            <v>1586</v>
          </cell>
        </row>
        <row r="189">
          <cell r="A189" t="str">
            <v>6683 СЕРВЕЛАТ ЗЕРНИСТЫЙ ПМ в/к в/у 0,35кг  ОСТАНКИНО</v>
          </cell>
          <cell r="D189">
            <v>3817</v>
          </cell>
          <cell r="F189">
            <v>3822</v>
          </cell>
        </row>
        <row r="190">
          <cell r="A190" t="str">
            <v>6684 СЕРВЕЛАТ КАРЕЛЬСКИЙ ПМ в/к в/у 0.28кг  ОСТАНКИНО</v>
          </cell>
          <cell r="D190">
            <v>3582</v>
          </cell>
          <cell r="F190">
            <v>3592</v>
          </cell>
        </row>
        <row r="191">
          <cell r="A191" t="str">
            <v>6689 СЕРВЕЛАТ ОХОТНИЧИЙ ПМ в/к в/у 0,35кг 8шт  ОСТАНКИНО</v>
          </cell>
          <cell r="D191">
            <v>3971</v>
          </cell>
          <cell r="F191">
            <v>3978</v>
          </cell>
        </row>
        <row r="192">
          <cell r="A192" t="str">
            <v>6697 СЕРВЕЛАТ ФИНСКИЙ ПМ в/к в/у 0,35кг 8шт.  ОСТАНКИНО</v>
          </cell>
          <cell r="D192">
            <v>6162</v>
          </cell>
          <cell r="F192">
            <v>6165</v>
          </cell>
        </row>
        <row r="193">
          <cell r="A193" t="str">
            <v>6713 СОЧНЫЙ ГРИЛЬ ПМ сос п/о мгс 0.41кг 8шт.  ОСТАНКИНО</v>
          </cell>
          <cell r="D193">
            <v>1582</v>
          </cell>
          <cell r="F193">
            <v>1582</v>
          </cell>
        </row>
        <row r="194">
          <cell r="A194" t="str">
            <v>6722 СОЧНЫЕ ПМ сос п/о мгс 0,41кг 10шт.  ОСТАНКИНО</v>
          </cell>
          <cell r="D194">
            <v>8881</v>
          </cell>
          <cell r="F194">
            <v>8883</v>
          </cell>
        </row>
        <row r="195">
          <cell r="A195" t="str">
            <v>6726 СЛИВОЧНЫЕ ПМ сос п/о мгс 0.41кг 10шт.  ОСТАНКИНО</v>
          </cell>
          <cell r="D195">
            <v>2977</v>
          </cell>
          <cell r="F195">
            <v>2988</v>
          </cell>
        </row>
        <row r="196">
          <cell r="A196" t="str">
            <v>6747 РУССКАЯ ПРЕМИУМ ПМ вар ф/о в/у  ОСТАНКИНО</v>
          </cell>
          <cell r="D196">
            <v>64.5</v>
          </cell>
          <cell r="F196">
            <v>64.5</v>
          </cell>
        </row>
        <row r="197">
          <cell r="A197" t="str">
            <v>6759 МОЛОЧНЫЕ ГОСТ сос ц/о мгс 0.4кг 7шт.  ОСТАНКИНО</v>
          </cell>
          <cell r="D197">
            <v>189</v>
          </cell>
          <cell r="F197">
            <v>189</v>
          </cell>
        </row>
        <row r="198">
          <cell r="A198" t="str">
            <v>6761 МОЛОЧНЫЕ ГОСТ сос ц/о мгс 1*4  ОСТАНКИНО</v>
          </cell>
          <cell r="D198">
            <v>52</v>
          </cell>
          <cell r="F198">
            <v>52</v>
          </cell>
        </row>
        <row r="199">
          <cell r="A199" t="str">
            <v>6762 СЛИВОЧНЫЕ сос ц/о мгс 0.41кг 8шт.  ОСТАНКИНО</v>
          </cell>
          <cell r="D199">
            <v>213</v>
          </cell>
          <cell r="F199">
            <v>213</v>
          </cell>
        </row>
        <row r="200">
          <cell r="A200" t="str">
            <v>6764 СЛИВОЧНЫЕ сос ц/о мгс 1*4  ОСТАНКИНО</v>
          </cell>
          <cell r="D200">
            <v>18.2</v>
          </cell>
          <cell r="F200">
            <v>18.2</v>
          </cell>
        </row>
        <row r="201">
          <cell r="A201" t="str">
            <v>6765 РУБЛЕНЫЕ сос ц/о мгс 0.36кг 6шт.  ОСТАНКИНО</v>
          </cell>
          <cell r="D201">
            <v>872</v>
          </cell>
          <cell r="F201">
            <v>872</v>
          </cell>
        </row>
        <row r="202">
          <cell r="A202" t="str">
            <v>6767 РУБЛЕНЫЕ сос ц/о мгс 1*4  ОСТАНКИНО</v>
          </cell>
          <cell r="D202">
            <v>47.2</v>
          </cell>
          <cell r="F202">
            <v>47.2</v>
          </cell>
        </row>
        <row r="203">
          <cell r="A203" t="str">
            <v>6768 С СЫРОМ сос ц/о мгс 0.41кг 6шт.  ОСТАНКИНО</v>
          </cell>
          <cell r="D203">
            <v>260</v>
          </cell>
          <cell r="F203">
            <v>260</v>
          </cell>
        </row>
        <row r="204">
          <cell r="A204" t="str">
            <v>6770 ИСПАНСКИЕ сос ц/о мгс 0.41кг 6шт.  ОСТАНКИНО</v>
          </cell>
          <cell r="D204">
            <v>243</v>
          </cell>
          <cell r="F204">
            <v>243</v>
          </cell>
        </row>
        <row r="205">
          <cell r="A205" t="str">
            <v>6773 САЛЯМИ Папа может п/к в/у 0,28кг 8шт.  ОСТАНКИНО</v>
          </cell>
          <cell r="D205">
            <v>715</v>
          </cell>
          <cell r="F205">
            <v>715</v>
          </cell>
        </row>
        <row r="206">
          <cell r="A206" t="str">
            <v>6777 МЯСНЫЕ С ГОВЯДИНОЙ ПМ сос п/о мгс 0.4кг  ОСТАНКИНО</v>
          </cell>
          <cell r="D206">
            <v>1452</v>
          </cell>
          <cell r="F206">
            <v>1452</v>
          </cell>
        </row>
        <row r="207">
          <cell r="A207" t="str">
            <v>6785 ВЕНСКАЯ САЛЯМИ п/к в/у 0.33кг 8шт.  ОСТАНКИНО</v>
          </cell>
          <cell r="D207">
            <v>758</v>
          </cell>
          <cell r="F207">
            <v>758</v>
          </cell>
        </row>
        <row r="208">
          <cell r="A208" t="str">
            <v>6786 ВЕНСКАЯ САЛЯМИ п/к в/у  ОСТАНКИНО</v>
          </cell>
          <cell r="D208">
            <v>2.4</v>
          </cell>
          <cell r="F208">
            <v>2.4</v>
          </cell>
        </row>
        <row r="209">
          <cell r="A209" t="str">
            <v>6787 СЕРВЕЛАТ КРЕМЛЕВСКИЙ в/к в/у 0,33кг 8шт.  ОСТАНКИНО</v>
          </cell>
          <cell r="D209">
            <v>330</v>
          </cell>
          <cell r="F209">
            <v>330</v>
          </cell>
        </row>
        <row r="210">
          <cell r="A210" t="str">
            <v>6788 СЕРВЕЛАТ КРЕМЛЕВСКИЙ в/к в/у  ОСТАНКИНО</v>
          </cell>
          <cell r="D210">
            <v>0.7</v>
          </cell>
          <cell r="F210">
            <v>0.7</v>
          </cell>
        </row>
        <row r="211">
          <cell r="A211" t="str">
            <v>6790 СЕРВЕЛАТ ЕВРОПЕЙСКИЙ в/к в/у  ОСТАНКИНО</v>
          </cell>
          <cell r="D211">
            <v>0.7</v>
          </cell>
          <cell r="F211">
            <v>0.7</v>
          </cell>
        </row>
        <row r="212">
          <cell r="A212" t="str">
            <v>6791 СЕРВЕЛАТ ПРЕМИУМ в/к в/у 0,33кг 8шт.  ОСТАНКИНО</v>
          </cell>
          <cell r="D212">
            <v>12</v>
          </cell>
          <cell r="F212">
            <v>12</v>
          </cell>
        </row>
        <row r="213">
          <cell r="A213" t="str">
            <v>6793 БАЛЫКОВАЯ в/к в/у 0,33кг 8шт.  ОСТАНКИНО</v>
          </cell>
          <cell r="D213">
            <v>986</v>
          </cell>
          <cell r="F213">
            <v>986</v>
          </cell>
        </row>
        <row r="214">
          <cell r="A214" t="str">
            <v>6794 БАЛЫКОВАЯ в/к в/у  ОСТАНКИНО</v>
          </cell>
          <cell r="D214">
            <v>29.92</v>
          </cell>
          <cell r="F214">
            <v>29.92</v>
          </cell>
        </row>
        <row r="215">
          <cell r="A215" t="str">
            <v>6795 ОСТАНКИНСКАЯ в/к в/у 0,33кг 8шт.  ОСТАНКИНО</v>
          </cell>
          <cell r="D215">
            <v>68</v>
          </cell>
          <cell r="F215">
            <v>68</v>
          </cell>
        </row>
        <row r="216">
          <cell r="A216" t="str">
            <v>6807 СЕРВЕЛАТ ЕВРОПЕЙСКИЙ в/к в/у 0,33кг 8шт.  ОСТАНКИНО</v>
          </cell>
          <cell r="D216">
            <v>275</v>
          </cell>
          <cell r="F216">
            <v>275</v>
          </cell>
        </row>
        <row r="217">
          <cell r="A217" t="str">
            <v>6829 МОЛОЧНЫЕ КЛАССИЧЕСКИЕ сос п/о мгс 2*4_С  ОСТАНКИНО</v>
          </cell>
          <cell r="D217">
            <v>789.2</v>
          </cell>
          <cell r="F217">
            <v>789.2</v>
          </cell>
        </row>
        <row r="218">
          <cell r="A218" t="str">
            <v>6834 ПОСОЛЬСКАЯ ПМ с/к с/н в/у 1/100 10шт.  ОСТАНКИНО</v>
          </cell>
          <cell r="D218">
            <v>652</v>
          </cell>
          <cell r="F218">
            <v>652</v>
          </cell>
        </row>
        <row r="219">
          <cell r="A219" t="str">
            <v>6837 ФИЛЕЙНЫЕ Папа Может сос ц/о мгс 0.4кг  ОСТАНКИНО</v>
          </cell>
          <cell r="D219">
            <v>1359</v>
          </cell>
          <cell r="F219">
            <v>1360</v>
          </cell>
        </row>
        <row r="220">
          <cell r="A220" t="str">
            <v>6852 МОЛОЧНЫЕ ПРЕМИУМ ПМ сос п/о в/ у 1/350  ОСТАНКИНО</v>
          </cell>
          <cell r="D220">
            <v>2939</v>
          </cell>
          <cell r="F220">
            <v>2940</v>
          </cell>
        </row>
        <row r="221">
          <cell r="A221" t="str">
            <v>6853 МОЛОЧНЫЕ ПРЕМИУМ ПМ сос п/о мгс 1*6  ОСТАНКИНО</v>
          </cell>
          <cell r="D221">
            <v>164.6</v>
          </cell>
          <cell r="F221">
            <v>164.6</v>
          </cell>
        </row>
        <row r="222">
          <cell r="A222" t="str">
            <v>6854 МОЛОЧНЫЕ ПРЕМИУМ ПМ сос п/о мгс 0.6кг  ОСТАНКИНО</v>
          </cell>
          <cell r="D222">
            <v>436</v>
          </cell>
          <cell r="F222">
            <v>436</v>
          </cell>
        </row>
        <row r="223">
          <cell r="A223" t="str">
            <v>6861 ДОМАШНИЙ РЕЦЕПТ Коровино вар п/о  ОСТАНКИНО</v>
          </cell>
          <cell r="D223">
            <v>1042</v>
          </cell>
          <cell r="F223">
            <v>1042</v>
          </cell>
        </row>
        <row r="224">
          <cell r="A224" t="str">
            <v>6862 ДОМАШНИЙ РЕЦЕПТ СО ШПИК. Коровино вар п/о  ОСТАНКИНО</v>
          </cell>
          <cell r="D224">
            <v>69.900000000000006</v>
          </cell>
          <cell r="F224">
            <v>69.900000000000006</v>
          </cell>
        </row>
        <row r="225">
          <cell r="A225" t="str">
            <v>6865 ВЕТЧ.НЕЖНАЯ Коровино п/о  ОСТАНКИНО</v>
          </cell>
          <cell r="D225">
            <v>212.8</v>
          </cell>
          <cell r="F225">
            <v>212.8</v>
          </cell>
        </row>
        <row r="226">
          <cell r="A226" t="str">
            <v>6870 С ГОВЯДИНОЙ СН сос п/о мгс 1*6  ОСТАНКИНО</v>
          </cell>
          <cell r="D226">
            <v>89</v>
          </cell>
          <cell r="F226">
            <v>89</v>
          </cell>
        </row>
        <row r="227">
          <cell r="A227" t="str">
            <v>6901 МЯСНИКС ПМ сос б/о мгс 1/160 14шт.  ОСТАНКИНО</v>
          </cell>
          <cell r="D227">
            <v>99</v>
          </cell>
          <cell r="F227">
            <v>101</v>
          </cell>
        </row>
        <row r="228">
          <cell r="A228" t="str">
            <v>6903 СОЧНЫЕ ПМ сос п/о мгс 0.41кг_osu  ОСТАНКИНО</v>
          </cell>
          <cell r="D228">
            <v>8</v>
          </cell>
          <cell r="F228">
            <v>8</v>
          </cell>
        </row>
        <row r="229">
          <cell r="A229" t="str">
            <v>6909 ДЛЯ ДЕТЕЙ сос п/о мгс 0.33кг 8шт.  ОСТАНКИНО</v>
          </cell>
          <cell r="D229">
            <v>470</v>
          </cell>
          <cell r="F229">
            <v>472</v>
          </cell>
        </row>
        <row r="230">
          <cell r="A230" t="str">
            <v>6919 БЕКОН с/к с/н в/у 1/180 10шт.  ОСТАНКИНО</v>
          </cell>
          <cell r="D230">
            <v>433</v>
          </cell>
          <cell r="F230">
            <v>435</v>
          </cell>
        </row>
        <row r="231">
          <cell r="A231" t="str">
            <v>Балык говяжий с/к "Эликатессе" 0,10 кг.шт. нарезка (лоток с ср.защ.атм.)  СПК</v>
          </cell>
          <cell r="D231">
            <v>225</v>
          </cell>
          <cell r="F231">
            <v>225</v>
          </cell>
        </row>
        <row r="232">
          <cell r="A232" t="str">
            <v>Балык свиной с/к "Эликатессе" 0,10 кг.шт. нарезка (лоток с ср.защ.атм.)  СПК</v>
          </cell>
          <cell r="D232">
            <v>434</v>
          </cell>
          <cell r="F232">
            <v>434</v>
          </cell>
        </row>
        <row r="233">
          <cell r="A233" t="str">
            <v>БОНУС ДОМАШНИЙ РЕЦЕПТ Коровино 0.5кг 8шт. (6305)</v>
          </cell>
          <cell r="D233">
            <v>36</v>
          </cell>
          <cell r="F233">
            <v>36</v>
          </cell>
        </row>
        <row r="234">
          <cell r="A234" t="str">
            <v>БОНУС ДОМАШНИЙ РЕЦЕПТ Коровино вар п/о (5324)</v>
          </cell>
          <cell r="D234">
            <v>38</v>
          </cell>
          <cell r="F234">
            <v>38</v>
          </cell>
        </row>
        <row r="235">
          <cell r="A235" t="str">
            <v>БОНУС СОЧНЫЕ сос п/о мгс 0.41кг_UZ (6087)  ОСТАНКИНО</v>
          </cell>
          <cell r="D235">
            <v>168</v>
          </cell>
          <cell r="F235">
            <v>168</v>
          </cell>
        </row>
        <row r="236">
          <cell r="A236" t="str">
            <v>БОНУС СОЧНЫЕ сос п/о мгс 1*6_UZ (6088)  ОСТАНКИНО</v>
          </cell>
          <cell r="D236">
            <v>306</v>
          </cell>
          <cell r="F236">
            <v>306</v>
          </cell>
        </row>
        <row r="237">
          <cell r="A237" t="str">
            <v>БОНУС_ 457  Колбаса Молочная ТМ Особый рецепт ВЕС большой батон  ПОКОМ</v>
          </cell>
          <cell r="F237">
            <v>552.75099999999998</v>
          </cell>
        </row>
        <row r="238">
          <cell r="A238" t="str">
            <v>БОНУС_273  Сосиски Сочинки с сочной грудинкой, МГС 0.4кг,   ПОКОМ</v>
          </cell>
          <cell r="F238">
            <v>1466</v>
          </cell>
        </row>
        <row r="239">
          <cell r="A239" t="str">
            <v>БОНУС_305  Колбаса Сервелат Мясорубский с мелкорубленным окороком в/у  ТМ Стародворье ВЕС   ПОКОМ</v>
          </cell>
          <cell r="F239">
            <v>1.4</v>
          </cell>
        </row>
        <row r="240">
          <cell r="A240" t="str">
            <v>БОНУС_Колбаса вареная Филейская ТМ Вязанка. ВЕС  ПОКОМ</v>
          </cell>
          <cell r="F240">
            <v>522.96</v>
          </cell>
        </row>
        <row r="241">
          <cell r="A241" t="str">
            <v>БОНУС_Колбаса Сервелат Филедворский, фиброуз, в/у 0,35 кг срез,  ПОКОМ</v>
          </cell>
          <cell r="F241">
            <v>611</v>
          </cell>
        </row>
        <row r="242">
          <cell r="A242" t="str">
            <v>БОНУС_Мини-чебуречки с мясом  0,3кг ТМ Зареченские  ПОКОМ</v>
          </cell>
          <cell r="F242">
            <v>6</v>
          </cell>
        </row>
        <row r="243">
          <cell r="A243" t="str">
            <v>БОНУС_Пельмени Бульмени с говядиной и свининой Наваристые 2,7кг Горячая штучка ВЕС  ПОКОМ</v>
          </cell>
          <cell r="F243">
            <v>126.6</v>
          </cell>
        </row>
        <row r="244">
          <cell r="A244" t="str">
            <v>БОНУС_Пельмени Отборные из свинины и говядины 0,9 кг ТМ Стародворье ТС Медвежье ушко  ПОКОМ</v>
          </cell>
          <cell r="F244">
            <v>551</v>
          </cell>
        </row>
        <row r="245">
          <cell r="A245" t="str">
            <v>БОНУС_Сервелат Фирменный в/к 0,10 кг.шт. нарезка (лоток с ср.защ.атм.)  СПК</v>
          </cell>
          <cell r="D245">
            <v>11</v>
          </cell>
          <cell r="F245">
            <v>11</v>
          </cell>
        </row>
        <row r="246">
          <cell r="A246" t="str">
            <v>БОНУС_Сервелат Фирменый в/к 0,10 кг.шт. нарезка (лоток с ср.защ.атм.)  СПК</v>
          </cell>
          <cell r="D246">
            <v>62</v>
          </cell>
          <cell r="F246">
            <v>62</v>
          </cell>
        </row>
        <row r="247">
          <cell r="A247" t="str">
            <v>Бутербродная вареная 0,47 кг шт.  СПК</v>
          </cell>
          <cell r="D247">
            <v>144</v>
          </cell>
          <cell r="F247">
            <v>144</v>
          </cell>
        </row>
        <row r="248">
          <cell r="A248" t="str">
            <v>Вацлавская п/к (черева) 390 гр.шт. термоус.пак  СПК</v>
          </cell>
          <cell r="D248">
            <v>162</v>
          </cell>
          <cell r="F248">
            <v>162</v>
          </cell>
        </row>
        <row r="249">
          <cell r="A249" t="str">
            <v>Готовые чебупели острые с мясом Горячая штучка 0,3 кг зам  ПОКОМ</v>
          </cell>
          <cell r="D249">
            <v>2</v>
          </cell>
          <cell r="F249">
            <v>491</v>
          </cell>
        </row>
        <row r="250">
          <cell r="A250" t="str">
            <v>Готовые чебупели с ветчиной и сыром Горячая штучка 0,3кг зам  ПОКОМ</v>
          </cell>
          <cell r="D250">
            <v>5</v>
          </cell>
          <cell r="F250">
            <v>2281</v>
          </cell>
        </row>
        <row r="251">
          <cell r="A251" t="str">
            <v>Готовые чебупели сочные с мясом ТМ Горячая штучка  0,3кг зам  ПОКОМ</v>
          </cell>
          <cell r="D251">
            <v>6</v>
          </cell>
          <cell r="F251">
            <v>1790</v>
          </cell>
        </row>
        <row r="252">
          <cell r="A252" t="str">
            <v>Готовые чебуреки с мясом ТМ Горячая штучка 0,09 кг флоу-пак ПОКОМ</v>
          </cell>
          <cell r="F252">
            <v>226</v>
          </cell>
        </row>
        <row r="253">
          <cell r="A253" t="str">
            <v>Грудинка Деревенская в аджике к/в 150 гр.шт. нарезка (лоток с ср.защ.атм.)  СПК</v>
          </cell>
          <cell r="D253">
            <v>11</v>
          </cell>
          <cell r="F253">
            <v>11</v>
          </cell>
        </row>
        <row r="254">
          <cell r="A254" t="str">
            <v>Гуцульская с/к "КолбасГрад" 160 гр.шт. термоус. пак  СПК</v>
          </cell>
          <cell r="D254">
            <v>149</v>
          </cell>
          <cell r="F254">
            <v>149</v>
          </cell>
        </row>
        <row r="255">
          <cell r="A255" t="str">
            <v>Дельгаро с/в "Эликатессе" 140 гр.шт.  СПК</v>
          </cell>
          <cell r="D255">
            <v>43</v>
          </cell>
          <cell r="F255">
            <v>43</v>
          </cell>
        </row>
        <row r="256">
          <cell r="A256" t="str">
            <v>Деревенская рубленая вареная 350 гр.шт. термоус. пак.  СПК</v>
          </cell>
          <cell r="D256">
            <v>4</v>
          </cell>
          <cell r="F256">
            <v>4</v>
          </cell>
        </row>
        <row r="257">
          <cell r="A257" t="str">
            <v>Деревенская с чесночком и сальцем п/к (черева) 390 гр.шт. термоус. пак.  СПК</v>
          </cell>
          <cell r="D257">
            <v>315</v>
          </cell>
          <cell r="F257">
            <v>315</v>
          </cell>
        </row>
        <row r="258">
          <cell r="A258" t="str">
            <v>Докторская вареная в/с  СПК</v>
          </cell>
          <cell r="D258">
            <v>10</v>
          </cell>
          <cell r="F258">
            <v>10</v>
          </cell>
        </row>
        <row r="259">
          <cell r="A259" t="str">
            <v>Докторская вареная в/с 0,47 кг шт.  СПК</v>
          </cell>
          <cell r="D259">
            <v>110</v>
          </cell>
          <cell r="F259">
            <v>110</v>
          </cell>
        </row>
        <row r="260">
          <cell r="A260" t="str">
            <v>Докторская вареная термоус.пак. "Высокий вкус"  СПК</v>
          </cell>
          <cell r="D260">
            <v>107</v>
          </cell>
          <cell r="F260">
            <v>107</v>
          </cell>
        </row>
        <row r="261">
          <cell r="A261" t="str">
            <v>ЖАР-мени ВЕС ТМ Зареченские  ПОКОМ</v>
          </cell>
          <cell r="F261">
            <v>87</v>
          </cell>
        </row>
        <row r="262">
          <cell r="A262" t="str">
            <v>Классическая вареная 400 гр.шт.  СПК</v>
          </cell>
          <cell r="D262">
            <v>2</v>
          </cell>
          <cell r="F262">
            <v>2</v>
          </cell>
        </row>
        <row r="263">
          <cell r="A263" t="str">
            <v>Колбаски ПодПивасики оригинальные с/к 0,10 кг.шт. термофор.пак.  СПК</v>
          </cell>
          <cell r="D263">
            <v>1133</v>
          </cell>
          <cell r="F263">
            <v>1133</v>
          </cell>
        </row>
        <row r="264">
          <cell r="A264" t="str">
            <v>Колбаски ПодПивасики острые с/к 0,10 кг.шт. термофор.пак.  СПК</v>
          </cell>
          <cell r="D264">
            <v>1036</v>
          </cell>
          <cell r="F264">
            <v>1036</v>
          </cell>
        </row>
        <row r="265">
          <cell r="A265" t="str">
            <v>Колбаски ПодПивасики с сыром с/к 100 гр.шт. (в ср.защ.атм.)  СПК</v>
          </cell>
          <cell r="D265">
            <v>287</v>
          </cell>
          <cell r="F265">
            <v>287</v>
          </cell>
        </row>
        <row r="266">
          <cell r="A266" t="str">
            <v>Консервы говядина тушеная "СПК" ж/б 0,338 кг.шт. термоус. пл. ЧМК  СПК</v>
          </cell>
          <cell r="D266">
            <v>3</v>
          </cell>
          <cell r="F266">
            <v>3</v>
          </cell>
        </row>
        <row r="267">
          <cell r="A267" t="str">
            <v>Круггетсы с сырным соусом ТМ Горячая штучка 0,25 кг зам  ПОКОМ</v>
          </cell>
          <cell r="D267">
            <v>1</v>
          </cell>
          <cell r="F267">
            <v>683</v>
          </cell>
        </row>
        <row r="268">
          <cell r="A268" t="str">
            <v>Круггетсы сочные ТМ Горячая штучка ТС Круггетсы 0,25 кг зам  ПОКОМ</v>
          </cell>
          <cell r="D268">
            <v>1</v>
          </cell>
          <cell r="F268">
            <v>1005</v>
          </cell>
        </row>
        <row r="269">
          <cell r="A269" t="str">
            <v>Ла Фаворте с/в "Эликатессе" 140 гр.шт.  СПК</v>
          </cell>
          <cell r="D269">
            <v>136</v>
          </cell>
          <cell r="F269">
            <v>136</v>
          </cell>
        </row>
        <row r="270">
          <cell r="A270" t="str">
            <v>Ливерная Печеночная "Просто выгодно" 0,3 кг.шт.  СПК</v>
          </cell>
          <cell r="D270">
            <v>104</v>
          </cell>
          <cell r="F270">
            <v>104</v>
          </cell>
        </row>
        <row r="271">
          <cell r="A271" t="str">
            <v>Любительская вареная термоус.пак. "Высокий вкус"  СПК</v>
          </cell>
          <cell r="D271">
            <v>57.5</v>
          </cell>
          <cell r="F271">
            <v>57.5</v>
          </cell>
        </row>
        <row r="272">
          <cell r="A272" t="str">
            <v>Мини-пицца с ветчиной и сыром 0,3кг ТМ Зареченские  ПОКОМ</v>
          </cell>
          <cell r="F272">
            <v>59</v>
          </cell>
        </row>
        <row r="273">
          <cell r="A273" t="str">
            <v>Мини-сосиски в тесте "Фрайпики" 3,7кг ВЕС, ТМ Зареченские  ПОКОМ</v>
          </cell>
          <cell r="F273">
            <v>38.299999999999997</v>
          </cell>
        </row>
        <row r="274">
          <cell r="A274" t="str">
            <v>Мини-сосиски в тесте 0,3кг ТМ Зареченские  ПОКОМ</v>
          </cell>
          <cell r="F274">
            <v>25</v>
          </cell>
        </row>
        <row r="275">
          <cell r="A275" t="str">
            <v>Мини-сосиски в тесте 3,7кг ВЕС заморож. ТМ Зареченские  ПОКОМ</v>
          </cell>
          <cell r="F275">
            <v>236.81100000000001</v>
          </cell>
        </row>
        <row r="276">
          <cell r="A276" t="str">
            <v>Мини-чебуречки с мясом  0,3кг ТМ Зареченские  ПОКОМ</v>
          </cell>
          <cell r="F276">
            <v>43</v>
          </cell>
        </row>
        <row r="277">
          <cell r="A277" t="str">
            <v>Мини-чебуречки с мясом ВЕС 5,5кг ТМ Зареченские  ПОКОМ</v>
          </cell>
          <cell r="F277">
            <v>77.501000000000005</v>
          </cell>
        </row>
        <row r="278">
          <cell r="A278" t="str">
            <v>Мини-чебуречки с сыром и ветчиной 0,3кг ТМ Зареченские  ПОКОМ</v>
          </cell>
          <cell r="F278">
            <v>49</v>
          </cell>
        </row>
        <row r="279">
          <cell r="A279" t="str">
            <v>Мини-шарики с курочкой и сыром ТМ Зареченские ВЕС  ПОКОМ</v>
          </cell>
          <cell r="F279">
            <v>198.2</v>
          </cell>
        </row>
        <row r="280">
          <cell r="A280" t="str">
            <v>Мусульманская вареная "Просто выгодно"  СПК</v>
          </cell>
          <cell r="D280">
            <v>15</v>
          </cell>
          <cell r="F280">
            <v>15</v>
          </cell>
        </row>
        <row r="281">
          <cell r="A281" t="str">
            <v>Мусульманская п/к "Просто выгодно" термофор.пак.  СПК</v>
          </cell>
          <cell r="D281">
            <v>0.5</v>
          </cell>
          <cell r="F281">
            <v>0.5</v>
          </cell>
        </row>
        <row r="282">
          <cell r="A282" t="str">
            <v>Наггетсы Foodgital 0,25кг ТМ Горячая штучка  ПОКОМ</v>
          </cell>
          <cell r="F282">
            <v>5</v>
          </cell>
        </row>
        <row r="283">
          <cell r="A283" t="str">
            <v>Наггетсы из печи 0,25кг ТМ Вязанка ТС Няняггетсы Сливушки замор.  ПОКОМ</v>
          </cell>
          <cell r="D283">
            <v>10</v>
          </cell>
          <cell r="F283">
            <v>2933</v>
          </cell>
        </row>
        <row r="284">
          <cell r="A284" t="str">
            <v>Наггетсы Нагетосы Сочная курочка со сладкой паприкой  0,25 кг ПОКОМ</v>
          </cell>
          <cell r="F284">
            <v>1</v>
          </cell>
        </row>
        <row r="285">
          <cell r="A285" t="str">
            <v>Наггетсы Нагетосы Сочная курочка ТМ Горячая штучка 0,25 кг зам  ПОКОМ</v>
          </cell>
          <cell r="D285">
            <v>4</v>
          </cell>
          <cell r="F285">
            <v>1921</v>
          </cell>
        </row>
        <row r="286">
          <cell r="A286" t="str">
            <v>Наггетсы с индейкой 0,25кг ТМ Вязанка ТС Няняггетсы Сливушки НД2 замор.  ПОКОМ</v>
          </cell>
          <cell r="D286">
            <v>5</v>
          </cell>
          <cell r="F286">
            <v>2273</v>
          </cell>
        </row>
        <row r="287">
          <cell r="A287" t="str">
            <v>Наггетсы с куриным филе и сыром ТМ Вязанка 0,25 кг ПОКОМ</v>
          </cell>
          <cell r="D287">
            <v>4</v>
          </cell>
          <cell r="F287">
            <v>871</v>
          </cell>
        </row>
        <row r="288">
          <cell r="A288" t="str">
            <v>Наггетсы Хрустящие 0,3кг ТМ Зареченские  ПОКОМ</v>
          </cell>
          <cell r="D288">
            <v>1</v>
          </cell>
          <cell r="F288">
            <v>110</v>
          </cell>
        </row>
        <row r="289">
          <cell r="A289" t="str">
            <v>Наггетсы Хрустящие ТМ Зареченские. ВЕС ПОКОМ</v>
          </cell>
          <cell r="D289">
            <v>6</v>
          </cell>
          <cell r="F289">
            <v>724</v>
          </cell>
        </row>
        <row r="290">
          <cell r="A290" t="str">
            <v>Оригинальная с перцем с/к  СПК</v>
          </cell>
          <cell r="D290">
            <v>204.55</v>
          </cell>
          <cell r="F290">
            <v>704.55</v>
          </cell>
        </row>
        <row r="291">
          <cell r="A291" t="str">
            <v>Оригинальная с перцем с/к "Сибирский стандарт" 560 гр.шт.  СПК</v>
          </cell>
          <cell r="F291">
            <v>40</v>
          </cell>
        </row>
        <row r="292">
          <cell r="A292" t="str">
            <v>Особая вареная  СПК</v>
          </cell>
          <cell r="D292">
            <v>2</v>
          </cell>
          <cell r="F292">
            <v>2</v>
          </cell>
        </row>
        <row r="293">
          <cell r="A293" t="str">
            <v>Пельмени Grandmeni со сливочным маслом Горячая штучка 0,75 кг ПОКОМ</v>
          </cell>
          <cell r="F293">
            <v>313</v>
          </cell>
        </row>
        <row r="294">
          <cell r="A294" t="str">
            <v>Пельмени Бигбули #МЕГАВКУСИЩЕ с сочной грудинкой 0,43 кг  ПОКОМ</v>
          </cell>
          <cell r="D294">
            <v>1</v>
          </cell>
          <cell r="F294">
            <v>105</v>
          </cell>
        </row>
        <row r="295">
          <cell r="A295" t="str">
            <v>Пельмени Бигбули #МЕГАВКУСИЩЕ с сочной грудинкой 0,9 кг  ПОКОМ</v>
          </cell>
          <cell r="F295">
            <v>854</v>
          </cell>
        </row>
        <row r="296">
          <cell r="A296" t="str">
            <v>Пельмени Бигбули с мясом, Горячая штучка 0,43кг  ПОКОМ</v>
          </cell>
          <cell r="D296">
            <v>4</v>
          </cell>
          <cell r="F296">
            <v>293</v>
          </cell>
        </row>
        <row r="297">
          <cell r="A297" t="str">
            <v>Пельмени Бигбули с мясом, Горячая штучка 0,9кг  ПОКОМ</v>
          </cell>
          <cell r="D297">
            <v>2</v>
          </cell>
          <cell r="F297">
            <v>552</v>
          </cell>
        </row>
        <row r="298">
          <cell r="A298" t="str">
            <v>Пельмени Бигбули со сливоч.маслом (Мегамаслище) ТМ БУЛЬМЕНИ сфера 0,43. замор. ПОКОМ</v>
          </cell>
          <cell r="D298">
            <v>1</v>
          </cell>
          <cell r="F298">
            <v>777</v>
          </cell>
        </row>
        <row r="299">
          <cell r="A299" t="str">
            <v>Пельмени Бигбули со сливочным маслом #МЕГАМАСЛИЩЕ Горячая штучка 0,9 кг  ПОКОМ</v>
          </cell>
          <cell r="D299">
            <v>2</v>
          </cell>
          <cell r="F299">
            <v>393</v>
          </cell>
        </row>
        <row r="300">
          <cell r="A300" t="str">
            <v>Пельмени Бульмени по-сибирски с говядиной и свининой ТМ Горячая штучка 0,8 кг ПОКОМ</v>
          </cell>
          <cell r="F300">
            <v>597</v>
          </cell>
        </row>
        <row r="301">
          <cell r="A301" t="str">
            <v>Пельмени Бульмени с говядиной и свининой Горячая шт. 0,9 кг  ПОКОМ</v>
          </cell>
          <cell r="D301">
            <v>5</v>
          </cell>
          <cell r="F301">
            <v>2365</v>
          </cell>
        </row>
        <row r="302">
          <cell r="A302" t="str">
            <v>Пельмени Бульмени с говядиной и свининой Горячая штучка 0,43  ПОКОМ</v>
          </cell>
          <cell r="D302">
            <v>3</v>
          </cell>
          <cell r="F302">
            <v>1566</v>
          </cell>
        </row>
        <row r="303">
          <cell r="A303" t="str">
            <v>Пельмени Бульмени с говядиной и свининой Наваристые 2,7кг Горячая штучка ВЕС  ПОКОМ</v>
          </cell>
          <cell r="F303">
            <v>121.7</v>
          </cell>
        </row>
        <row r="304">
          <cell r="A304" t="str">
            <v>Пельмени Бульмени с говядиной и свининой Наваристые 5кг Горячая штучка ВЕС  ПОКОМ</v>
          </cell>
          <cell r="F304">
            <v>1327.7</v>
          </cell>
        </row>
        <row r="305">
          <cell r="A305" t="str">
            <v>Пельмени Бульмени со сливочным маслом Горячая штучка 0,9 кг  ПОКОМ</v>
          </cell>
          <cell r="D305">
            <v>5</v>
          </cell>
          <cell r="F305">
            <v>2543</v>
          </cell>
        </row>
        <row r="306">
          <cell r="A306" t="str">
            <v>Пельмени Бульмени со сливочным маслом ТМ Горячая шт. 0,43 кг  ПОКОМ</v>
          </cell>
          <cell r="D306">
            <v>6</v>
          </cell>
          <cell r="F306">
            <v>1279</v>
          </cell>
        </row>
        <row r="307">
          <cell r="A307" t="str">
            <v>Пельмени Домашние с говядиной и свининой 0,7кг, сфера ТМ Зареченские  ПОКОМ</v>
          </cell>
          <cell r="F307">
            <v>36</v>
          </cell>
        </row>
        <row r="308">
          <cell r="A308" t="str">
            <v>Пельмени Домашние со сливочным маслом 0,7кг, сфера ТМ Зареченские  ПОКОМ</v>
          </cell>
          <cell r="F308">
            <v>104</v>
          </cell>
        </row>
        <row r="309">
          <cell r="A309" t="str">
            <v>Пельмени Жемчужные сфера 1,0кг ТМ Зареченские  ПОКОМ</v>
          </cell>
          <cell r="F309">
            <v>64</v>
          </cell>
        </row>
        <row r="310">
          <cell r="A310" t="str">
            <v>Пельмени Медвежьи ушки с фермерскими сливками 0,7кг  ПОКОМ</v>
          </cell>
          <cell r="D310">
            <v>2</v>
          </cell>
          <cell r="F310">
            <v>305</v>
          </cell>
        </row>
        <row r="311">
          <cell r="A311" t="str">
            <v>Пельмени Медвежьи ушки с фермерской свининой и говядиной Малые 0,7кг  ПОКОМ</v>
          </cell>
          <cell r="D311">
            <v>3</v>
          </cell>
          <cell r="F311">
            <v>443</v>
          </cell>
        </row>
        <row r="312">
          <cell r="A312" t="str">
            <v>Пельмени Мясорубские с рубленой грудинкой ТМ Стародворье флоупак  0,7 кг. ПОКОМ</v>
          </cell>
          <cell r="D312">
            <v>4</v>
          </cell>
          <cell r="F312">
            <v>144</v>
          </cell>
        </row>
        <row r="313">
          <cell r="A313" t="str">
            <v>Пельмени Мясорубские ТМ Стародворье фоупак равиоли 0,7 кг  ПОКОМ</v>
          </cell>
          <cell r="D313">
            <v>5</v>
          </cell>
          <cell r="F313">
            <v>1468</v>
          </cell>
        </row>
        <row r="314">
          <cell r="A314" t="str">
            <v>Пельмени Отборные из свинины и говядины 0,9 кг ТМ Стародворье ТС Медвежье ушко  ПОКОМ</v>
          </cell>
          <cell r="D314">
            <v>2</v>
          </cell>
          <cell r="F314">
            <v>216</v>
          </cell>
        </row>
        <row r="315">
          <cell r="A315" t="str">
            <v>Пельмени С говядиной и свининой, ВЕС, сфера пуговки Мясная Галерея  ПОКОМ</v>
          </cell>
          <cell r="F315">
            <v>652</v>
          </cell>
        </row>
        <row r="316">
          <cell r="A316" t="str">
            <v>Пельмени Со свининой и говядиной ТМ Особый рецепт Любимая ложка 1,0 кг  ПОКОМ</v>
          </cell>
          <cell r="D316">
            <v>3</v>
          </cell>
          <cell r="F316">
            <v>661</v>
          </cell>
        </row>
        <row r="317">
          <cell r="A317" t="str">
            <v>Пельмени Сочные сфера 0,8 кг ТМ Стародворье  ПОКОМ</v>
          </cell>
          <cell r="D317">
            <v>2</v>
          </cell>
          <cell r="F317">
            <v>48</v>
          </cell>
        </row>
        <row r="318">
          <cell r="A318" t="str">
            <v>Пельмени Сочные сфера 0,9 кг ТМ Стародворье ПОКОМ</v>
          </cell>
          <cell r="F318">
            <v>2</v>
          </cell>
        </row>
        <row r="319">
          <cell r="A319" t="str">
            <v>Пельмени Татарские 0,4кг ТМ Особый рецепт  ПОКОМ</v>
          </cell>
          <cell r="D319">
            <v>2</v>
          </cell>
          <cell r="F319">
            <v>125</v>
          </cell>
        </row>
        <row r="320">
          <cell r="A320" t="str">
            <v>Пипперони с/к "Эликатессе" 0,10 кг.шт.  СПК</v>
          </cell>
          <cell r="D320">
            <v>10</v>
          </cell>
          <cell r="F320">
            <v>10</v>
          </cell>
        </row>
        <row r="321">
          <cell r="A321" t="str">
            <v>Пирожки с мясом 0,3кг ТМ Зареченские  ПОКОМ</v>
          </cell>
          <cell r="F321">
            <v>31</v>
          </cell>
        </row>
        <row r="322">
          <cell r="A322" t="str">
            <v>Пирожки с мясом 3,7кг ВЕС ТМ Зареченские  ПОКОМ</v>
          </cell>
          <cell r="F322">
            <v>236.601</v>
          </cell>
        </row>
        <row r="323">
          <cell r="A323" t="str">
            <v>Пирожки с мясом, картофелем и грибами 0,3кг ТМ Зареченские  ПОКОМ</v>
          </cell>
          <cell r="F323">
            <v>11</v>
          </cell>
        </row>
        <row r="324">
          <cell r="A324" t="str">
            <v>Пирожки с яблоком и грушей 0,3кг ТМ Зареченские  ПОКОМ</v>
          </cell>
          <cell r="F324">
            <v>5</v>
          </cell>
        </row>
        <row r="325">
          <cell r="A325" t="str">
            <v>Пирожки с яблоком и грушей ВЕС ТМ Зареченские  ПОКОМ</v>
          </cell>
          <cell r="F325">
            <v>44.401000000000003</v>
          </cell>
        </row>
        <row r="326">
          <cell r="A326" t="str">
            <v>Плавленый сыр "Шоколадный" 30% 180 гр ТМ "ПАПА МОЖЕТ"  ОСТАНКИНО</v>
          </cell>
          <cell r="D326">
            <v>40</v>
          </cell>
          <cell r="F326">
            <v>40</v>
          </cell>
        </row>
        <row r="327">
          <cell r="A327" t="str">
            <v>Плавленый Сыр 45% "С ветчиной" СТМ "ПапаМожет" 180гр  ОСТАНКИНО</v>
          </cell>
          <cell r="D327">
            <v>20</v>
          </cell>
          <cell r="F327">
            <v>20</v>
          </cell>
        </row>
        <row r="328">
          <cell r="A328" t="str">
            <v>Плавленый Сыр 45% "С грибами" СТМ "ПапаМожет 180гр  ОСТАНКИНО</v>
          </cell>
          <cell r="D328">
            <v>19</v>
          </cell>
          <cell r="F328">
            <v>19</v>
          </cell>
        </row>
        <row r="329">
          <cell r="A329" t="str">
            <v>Покровская вареная 0,47 кг шт.  СПК</v>
          </cell>
          <cell r="D329">
            <v>27</v>
          </cell>
          <cell r="F329">
            <v>27</v>
          </cell>
        </row>
        <row r="330">
          <cell r="A330" t="str">
            <v>Продукт колбасный с сыром копченый Коровино 400 гр  ОСТАНКИНО</v>
          </cell>
          <cell r="D330">
            <v>19</v>
          </cell>
          <cell r="F330">
            <v>19</v>
          </cell>
        </row>
        <row r="331">
          <cell r="A331" t="str">
            <v>Ричеза с/к 230 гр.шт.  СПК</v>
          </cell>
          <cell r="D331">
            <v>205</v>
          </cell>
          <cell r="F331">
            <v>205</v>
          </cell>
        </row>
        <row r="332">
          <cell r="A332" t="str">
            <v>Сальчетти с/к 230 гр.шт.  СПК</v>
          </cell>
          <cell r="D332">
            <v>357</v>
          </cell>
          <cell r="F332">
            <v>357</v>
          </cell>
        </row>
        <row r="333">
          <cell r="A333" t="str">
            <v>Салями с перчиком с/к "КолбасГрад" 160 гр.шт. термоус. пак.  СПК</v>
          </cell>
          <cell r="D333">
            <v>67</v>
          </cell>
          <cell r="F333">
            <v>67</v>
          </cell>
        </row>
        <row r="334">
          <cell r="A334" t="str">
            <v>Салями Трюфель с/в "Эликатессе" 0,16 кг.шт.  СПК</v>
          </cell>
          <cell r="D334">
            <v>163</v>
          </cell>
          <cell r="F334">
            <v>163</v>
          </cell>
        </row>
        <row r="335">
          <cell r="A335" t="str">
            <v>Салями Финская с/к 235 гр.шт. "Высокий вкус"  СПК</v>
          </cell>
          <cell r="D335">
            <v>2</v>
          </cell>
          <cell r="F335">
            <v>2</v>
          </cell>
        </row>
        <row r="336">
          <cell r="A336" t="str">
            <v>Сардельки "Докторские" (черева) ( в ср.защ.атм.) 1.0 кг. "Высокий вкус"  СПК</v>
          </cell>
          <cell r="D336">
            <v>145.6</v>
          </cell>
          <cell r="F336">
            <v>195.6</v>
          </cell>
        </row>
        <row r="337">
          <cell r="A337" t="str">
            <v>Сардельки "Необыкновенные" (в ср.защ.атм.)  СПК</v>
          </cell>
          <cell r="D337">
            <v>15</v>
          </cell>
          <cell r="F337">
            <v>15</v>
          </cell>
        </row>
        <row r="338">
          <cell r="A338" t="str">
            <v>Сардельки из говядины (черева) (в ср.защ.атм.) "Высокий вкус"  СПК</v>
          </cell>
          <cell r="D338">
            <v>115.5</v>
          </cell>
          <cell r="F338">
            <v>165.5</v>
          </cell>
        </row>
        <row r="339">
          <cell r="A339" t="str">
            <v>Семейная с чесночком Экстра вареная  СПК</v>
          </cell>
          <cell r="D339">
            <v>50.5</v>
          </cell>
          <cell r="F339">
            <v>50.5</v>
          </cell>
        </row>
        <row r="340">
          <cell r="A340" t="str">
            <v>Семейная с чесночком Экстра вареная 0,5 кг.шт.  СПК</v>
          </cell>
          <cell r="D340">
            <v>7</v>
          </cell>
          <cell r="F340">
            <v>7</v>
          </cell>
        </row>
        <row r="341">
          <cell r="A341" t="str">
            <v>Сервелат Европейский в/к, в/с 0,38 кг.шт.термофор.пак  СПК</v>
          </cell>
          <cell r="D341">
            <v>18</v>
          </cell>
          <cell r="F341">
            <v>18</v>
          </cell>
        </row>
        <row r="342">
          <cell r="A342" t="str">
            <v>Сервелат мелкозернистый в/к 0,5 кг.шт. термоус.пак. "Высокий вкус"  СПК</v>
          </cell>
          <cell r="D342">
            <v>130</v>
          </cell>
          <cell r="F342">
            <v>130</v>
          </cell>
        </row>
        <row r="343">
          <cell r="A343" t="str">
            <v>Сервелат Финский в/к 0,38 кг.шт. термофор.пак.  СПК</v>
          </cell>
          <cell r="D343">
            <v>162</v>
          </cell>
          <cell r="F343">
            <v>162</v>
          </cell>
        </row>
        <row r="344">
          <cell r="A344" t="str">
            <v>Сервелат Фирменный в/к 0,10 кг.шт. нарезка (лоток с ср.защ.атм.)  СПК</v>
          </cell>
          <cell r="D344">
            <v>124</v>
          </cell>
          <cell r="F344">
            <v>124</v>
          </cell>
        </row>
        <row r="345">
          <cell r="A345" t="str">
            <v>Сибирская особая с/к 0,10 кг.шт. нарезка (лоток с ср.защ.атм.)  СПК</v>
          </cell>
          <cell r="D345">
            <v>502</v>
          </cell>
          <cell r="F345">
            <v>502</v>
          </cell>
        </row>
        <row r="346">
          <cell r="A346" t="str">
            <v>Сибирская особая с/к 0,235 кг шт.  СПК</v>
          </cell>
          <cell r="D346">
            <v>317</v>
          </cell>
          <cell r="F346">
            <v>357</v>
          </cell>
        </row>
        <row r="347">
          <cell r="A347" t="str">
            <v>Славянская п/к 0,38 кг шт.термофор.пак.  СПК</v>
          </cell>
          <cell r="D347">
            <v>8</v>
          </cell>
          <cell r="F347">
            <v>8</v>
          </cell>
        </row>
        <row r="348">
          <cell r="A348" t="str">
            <v>Сливочный со вкусом топл. молока 45% тм Папа Может. брус (2шт)  ОСТАНКИНО</v>
          </cell>
          <cell r="D348">
            <v>116</v>
          </cell>
          <cell r="F348">
            <v>116</v>
          </cell>
        </row>
        <row r="349">
          <cell r="A349" t="str">
            <v>Смак-мени с картофелем и сочной грудинкой 1кг ТМ Зареченские ПОКОМ</v>
          </cell>
          <cell r="F349">
            <v>4</v>
          </cell>
        </row>
        <row r="350">
          <cell r="A350" t="str">
            <v>Смаколадьи с яблоком и грушей ТМ Зареченские,0,9 кг ПОКОМ</v>
          </cell>
          <cell r="F350">
            <v>2</v>
          </cell>
        </row>
        <row r="351">
          <cell r="A351" t="str">
            <v>Сосиски "Баварские" 0,36 кг.шт. вак.упак.  СПК</v>
          </cell>
          <cell r="D351">
            <v>28</v>
          </cell>
          <cell r="F351">
            <v>28</v>
          </cell>
        </row>
        <row r="352">
          <cell r="A352" t="str">
            <v>Сосиски "Молочные" 0,36 кг.шт. вак.упак.  СПК</v>
          </cell>
          <cell r="D352">
            <v>27</v>
          </cell>
          <cell r="F352">
            <v>27</v>
          </cell>
        </row>
        <row r="353">
          <cell r="A353" t="str">
            <v>Сосиски Мини (коллаген) (лоток с ср.защ.атм.) (для ХОРЕКА)  СПК</v>
          </cell>
          <cell r="D353">
            <v>2</v>
          </cell>
          <cell r="F353">
            <v>2</v>
          </cell>
        </row>
        <row r="354">
          <cell r="A354" t="str">
            <v>Сосиски Мусульманские "Просто выгодно" (в ср.защ.атм.)  СПК</v>
          </cell>
          <cell r="D354">
            <v>12</v>
          </cell>
          <cell r="F354">
            <v>12</v>
          </cell>
        </row>
        <row r="355">
          <cell r="A355" t="str">
            <v>Сосиски Хот-дог ВЕС (лоток с ср.защ.атм.)   СПК</v>
          </cell>
          <cell r="D355">
            <v>76.599999999999994</v>
          </cell>
          <cell r="F355">
            <v>76.599999999999994</v>
          </cell>
        </row>
        <row r="356">
          <cell r="A356" t="str">
            <v>Сосисоны в темпуре ВЕС  ПОКОМ</v>
          </cell>
          <cell r="F356">
            <v>19</v>
          </cell>
        </row>
        <row r="357">
          <cell r="A357" t="str">
            <v>Сочный мегачебурек ТМ Зареченские ВЕС ПОКОМ</v>
          </cell>
          <cell r="D357">
            <v>2.2400000000000002</v>
          </cell>
          <cell r="F357">
            <v>225.90199999999999</v>
          </cell>
        </row>
        <row r="358">
          <cell r="A358" t="str">
            <v>Сыр "Пармезан" 40% колотый 100 гр  ОСТАНКИНО</v>
          </cell>
          <cell r="D358">
            <v>26</v>
          </cell>
          <cell r="F358">
            <v>26</v>
          </cell>
        </row>
        <row r="359">
          <cell r="A359" t="str">
            <v>Сыр "Пармезан" 40% кусок 180 гр  ОСТАНКИНО</v>
          </cell>
          <cell r="D359">
            <v>133</v>
          </cell>
          <cell r="F359">
            <v>133</v>
          </cell>
        </row>
        <row r="360">
          <cell r="A360" t="str">
            <v>Сыр Боккончини копченый 40% 100 гр.  ОСТАНКИНО</v>
          </cell>
          <cell r="D360">
            <v>92</v>
          </cell>
          <cell r="F360">
            <v>92</v>
          </cell>
        </row>
        <row r="361">
          <cell r="A361" t="str">
            <v>Сыр Гауда 45% тм Папа Может, нарезанные ломтики 125г (МИНИ)  Останкино</v>
          </cell>
          <cell r="D361">
            <v>20</v>
          </cell>
          <cell r="F361">
            <v>20</v>
          </cell>
        </row>
        <row r="362">
          <cell r="A362" t="str">
            <v>Сыр колбасный копченый Папа Может 400 гр  ОСТАНКИНО</v>
          </cell>
          <cell r="D362">
            <v>18</v>
          </cell>
          <cell r="F362">
            <v>18</v>
          </cell>
        </row>
        <row r="363">
          <cell r="A363" t="str">
            <v>Сыр Министерский 45% тм Папа Может, нарезанные ломтики 125г (МИНИ)  ОСТАНКИНО</v>
          </cell>
          <cell r="D363">
            <v>9</v>
          </cell>
          <cell r="F363">
            <v>9</v>
          </cell>
        </row>
        <row r="364">
          <cell r="A364" t="str">
            <v>Сыр Останкино "Алтайский Gold" 50% вес  ОСТАНКИНО</v>
          </cell>
          <cell r="D364">
            <v>2.6</v>
          </cell>
          <cell r="F364">
            <v>2.6</v>
          </cell>
        </row>
        <row r="365">
          <cell r="A365" t="str">
            <v>Сыр ПАПА МОЖЕТ "Гауда Голд" 45% 180 г  ОСТАНКИНО</v>
          </cell>
          <cell r="D365">
            <v>396</v>
          </cell>
          <cell r="F365">
            <v>396</v>
          </cell>
        </row>
        <row r="366">
          <cell r="A366" t="str">
            <v>Сыр Папа Может "Гауда Голд", 45% брусок ВЕС ОСТАНКИНО</v>
          </cell>
          <cell r="D366">
            <v>17.2</v>
          </cell>
          <cell r="F366">
            <v>17.2</v>
          </cell>
        </row>
        <row r="367">
          <cell r="A367" t="str">
            <v>Сыр ПАПА МОЖЕТ "Голландский традиционный" 45% 180 г  ОСТАНКИНО</v>
          </cell>
          <cell r="D367">
            <v>814</v>
          </cell>
          <cell r="F367">
            <v>814</v>
          </cell>
        </row>
        <row r="368">
          <cell r="A368" t="str">
            <v>Сыр Папа Может "Голландский традиционный", 45% брусок ВЕС ОСТАНКИНО</v>
          </cell>
          <cell r="D368">
            <v>31.5</v>
          </cell>
          <cell r="F368">
            <v>31.5</v>
          </cell>
        </row>
        <row r="369">
          <cell r="A369" t="str">
            <v>Сыр ПАПА МОЖЕТ "Министерский" 180гр, 45 %  ОСТАНКИНО</v>
          </cell>
          <cell r="D369">
            <v>147</v>
          </cell>
          <cell r="F369">
            <v>147</v>
          </cell>
        </row>
        <row r="370">
          <cell r="A370" t="str">
            <v>Сыр ПАПА МОЖЕТ "Папин завтрак" 180гр, 45 %  ОСТАНКИНО</v>
          </cell>
          <cell r="D370">
            <v>96</v>
          </cell>
          <cell r="F370">
            <v>96</v>
          </cell>
        </row>
        <row r="371">
          <cell r="A371" t="str">
            <v>Сыр Папа Может "Пошехонский" 45% вес (= 3 кг)  ОСТАНКИНО</v>
          </cell>
          <cell r="D371">
            <v>3.5</v>
          </cell>
          <cell r="F371">
            <v>3.5</v>
          </cell>
        </row>
        <row r="372">
          <cell r="A372" t="str">
            <v>Сыр ПАПА МОЖЕТ "Российский традиционный" 45% 180 г  ОСТАНКИНО</v>
          </cell>
          <cell r="D372">
            <v>88</v>
          </cell>
          <cell r="F372">
            <v>88</v>
          </cell>
        </row>
        <row r="373">
          <cell r="A373" t="str">
            <v>Сыр Папа Может "Российский традиционный" ВЕС брусок массовая доля жира 50%  ОСТАНКИНО</v>
          </cell>
          <cell r="D373">
            <v>98.5</v>
          </cell>
          <cell r="F373">
            <v>98.5</v>
          </cell>
        </row>
        <row r="374">
          <cell r="A374" t="str">
            <v>Сыр Папа Может "Сметанковый" 50% вес (=3кг)  ОСТАНКИНО</v>
          </cell>
          <cell r="D374">
            <v>9.1</v>
          </cell>
          <cell r="F374">
            <v>9.1</v>
          </cell>
        </row>
        <row r="375">
          <cell r="A375" t="str">
            <v>Сыр ПАПА МОЖЕТ "Тильзитер" 45% 180 г  ОСТАНКИНО</v>
          </cell>
          <cell r="D375">
            <v>4</v>
          </cell>
          <cell r="F375">
            <v>4</v>
          </cell>
        </row>
        <row r="376">
          <cell r="A376" t="str">
            <v>Сыр Папа Может "Тильзитер", 45% брусок ВЕС   ОСТАНКИНО</v>
          </cell>
          <cell r="D376">
            <v>22</v>
          </cell>
          <cell r="F376">
            <v>22</v>
          </cell>
        </row>
        <row r="377">
          <cell r="A377" t="str">
            <v>Сыр Папа Может Гауда  45% 200гр     Останкино</v>
          </cell>
          <cell r="D377">
            <v>2</v>
          </cell>
          <cell r="F377">
            <v>2</v>
          </cell>
        </row>
        <row r="378">
          <cell r="A378" t="str">
            <v>Сыр Папа Может Голландский  45% 200гр     Останкино</v>
          </cell>
          <cell r="D378">
            <v>140</v>
          </cell>
          <cell r="F378">
            <v>140</v>
          </cell>
        </row>
        <row r="379">
          <cell r="A379" t="str">
            <v>Сыр Папа Может Голландский 45%, нарез, 125г (9 шт)  Останкино</v>
          </cell>
          <cell r="D379">
            <v>145</v>
          </cell>
          <cell r="F379">
            <v>145</v>
          </cell>
        </row>
        <row r="380">
          <cell r="A380" t="str">
            <v>Сыр Папа Может Российский  50% 200гр    Останкино</v>
          </cell>
          <cell r="D380">
            <v>490</v>
          </cell>
          <cell r="F380">
            <v>490</v>
          </cell>
        </row>
        <row r="381">
          <cell r="A381" t="str">
            <v>Сыр Папа Может Тильзитер   45% 200гр     Останкино</v>
          </cell>
          <cell r="D381">
            <v>269</v>
          </cell>
          <cell r="F381">
            <v>269</v>
          </cell>
        </row>
        <row r="382">
          <cell r="A382" t="str">
            <v>Сыр плавленый Сливочный ж 45 % 180г ТМ Папа Может (16шт) ОСТАНКИНО</v>
          </cell>
          <cell r="D382">
            <v>90</v>
          </cell>
          <cell r="F382">
            <v>90</v>
          </cell>
        </row>
        <row r="383">
          <cell r="A383" t="str">
            <v>Сыр Российский сливочный 45% тм Папа Может, нарезанные ломтики 125г (МИНИ)  ОСТАНКИНО</v>
          </cell>
          <cell r="D383">
            <v>183</v>
          </cell>
          <cell r="F383">
            <v>183</v>
          </cell>
        </row>
        <row r="384">
          <cell r="A384" t="str">
            <v>Сыр Скаморца свежий 40% 100 гр.  ОСТАНКИНО</v>
          </cell>
          <cell r="D384">
            <v>91</v>
          </cell>
          <cell r="F384">
            <v>91</v>
          </cell>
        </row>
        <row r="385">
          <cell r="A385" t="str">
            <v>Сыр творожный с зеленью 60% Папа может 140 гр.  ОСТАНКИНО</v>
          </cell>
          <cell r="D385">
            <v>28</v>
          </cell>
          <cell r="F385">
            <v>28</v>
          </cell>
        </row>
        <row r="386">
          <cell r="A386" t="str">
            <v>Сыр Тильзитер 45% ТМ Папа Может, нарезанные ломтики 125г (МИНИ)  ОСТАНКИНО</v>
          </cell>
          <cell r="D386">
            <v>16</v>
          </cell>
          <cell r="F386">
            <v>16</v>
          </cell>
        </row>
        <row r="387">
          <cell r="A387" t="str">
            <v>Сыр Чечил копченый 43% 100г/6шт ТМ Папа Может  ОСТАНКИНО</v>
          </cell>
          <cell r="D387">
            <v>163</v>
          </cell>
          <cell r="F387">
            <v>163</v>
          </cell>
        </row>
        <row r="388">
          <cell r="A388" t="str">
            <v>Сыр Чечил свежий 45% 100г/6шт ТМ Папа Может  ОСТАНКИНО</v>
          </cell>
          <cell r="D388">
            <v>202</v>
          </cell>
          <cell r="F388">
            <v>202</v>
          </cell>
        </row>
        <row r="389">
          <cell r="A389" t="str">
            <v>Сыч/Прод Коровино Российский 50% 200г СЗМЖ  ОСТАНКИНО</v>
          </cell>
          <cell r="D389">
            <v>122</v>
          </cell>
          <cell r="F389">
            <v>122</v>
          </cell>
        </row>
        <row r="390">
          <cell r="A390" t="str">
            <v>Сыч/Прод Коровино Российский Ориг 50% ВЕС (7,5 кг круг) ОСТАНКИНО</v>
          </cell>
          <cell r="D390">
            <v>7.5</v>
          </cell>
          <cell r="F390">
            <v>7.5</v>
          </cell>
        </row>
        <row r="391">
          <cell r="A391" t="str">
            <v>Сыч/Прод Коровино Российский Оригин 50% ВЕС (5 кг)  ОСТАНКИНО</v>
          </cell>
          <cell r="D391">
            <v>287</v>
          </cell>
          <cell r="F391">
            <v>287</v>
          </cell>
        </row>
        <row r="392">
          <cell r="A392" t="str">
            <v>Сыч/Прод Коровино Тильзитер 50% 200г СЗМЖ  ОСТАНКИНО</v>
          </cell>
          <cell r="D392">
            <v>108</v>
          </cell>
          <cell r="F392">
            <v>108</v>
          </cell>
        </row>
        <row r="393">
          <cell r="A393" t="str">
            <v>Сыч/Прод Коровино Тильзитер Оригин 50% ВЕС (5 кг брус) СЗМЖ  ОСТАНКИНО</v>
          </cell>
          <cell r="D393">
            <v>133.30000000000001</v>
          </cell>
          <cell r="F393">
            <v>133.30000000000001</v>
          </cell>
        </row>
        <row r="394">
          <cell r="A394" t="str">
            <v>Творожный Сыр 60% С маринованными огурчиками и укропом 140 гр  ОСТАНКИНО</v>
          </cell>
          <cell r="D394">
            <v>12</v>
          </cell>
          <cell r="F394">
            <v>12</v>
          </cell>
        </row>
        <row r="395">
          <cell r="A395" t="str">
            <v>Творожный Сыр 60% Сливочный  СТМ "ПапаМожет" - 140гр  ОСТАНКИНО</v>
          </cell>
          <cell r="D395">
            <v>152</v>
          </cell>
          <cell r="F395">
            <v>152</v>
          </cell>
        </row>
        <row r="396">
          <cell r="A396" t="str">
            <v>Торо Неро с/в "Эликатессе" 140 гр.шт.  СПК</v>
          </cell>
          <cell r="D396">
            <v>49</v>
          </cell>
          <cell r="F396">
            <v>49</v>
          </cell>
        </row>
        <row r="397">
          <cell r="A397" t="str">
            <v>Уши свиные копченые к пиву 0,15кг нар. д/ф шт.  СПК</v>
          </cell>
          <cell r="D397">
            <v>26</v>
          </cell>
          <cell r="F397">
            <v>26</v>
          </cell>
        </row>
        <row r="398">
          <cell r="A398" t="str">
            <v>Фестивальная пора с/к 100 гр.шт.нар. (лоток с ср.защ.атм.)  СПК</v>
          </cell>
          <cell r="D398">
            <v>464</v>
          </cell>
          <cell r="F398">
            <v>464</v>
          </cell>
        </row>
        <row r="399">
          <cell r="A399" t="str">
            <v>Фестивальная пора с/к 235 гр.шт.  СПК</v>
          </cell>
          <cell r="D399">
            <v>910.2</v>
          </cell>
          <cell r="F399">
            <v>950.2</v>
          </cell>
        </row>
        <row r="400">
          <cell r="A400" t="str">
            <v>Фестивальная пора с/к термоус.пак  СПК</v>
          </cell>
          <cell r="D400">
            <v>4.5999999999999996</v>
          </cell>
          <cell r="F400">
            <v>4.5999999999999996</v>
          </cell>
        </row>
        <row r="401">
          <cell r="A401" t="str">
            <v>Фуэт с/в "Эликатессе" 160 гр.шт.  СПК</v>
          </cell>
          <cell r="D401">
            <v>243</v>
          </cell>
          <cell r="F401">
            <v>243</v>
          </cell>
        </row>
        <row r="402">
          <cell r="A402" t="str">
            <v>Хинкали Классические ТМ Зареченские ВЕС ПОКОМ</v>
          </cell>
          <cell r="F402">
            <v>90</v>
          </cell>
        </row>
        <row r="403">
          <cell r="A403" t="str">
            <v>Хотстеры с сыром 0,25кг ТМ Горячая штучка  ПОКОМ</v>
          </cell>
          <cell r="D403">
            <v>2</v>
          </cell>
          <cell r="F403">
            <v>429</v>
          </cell>
        </row>
        <row r="404">
          <cell r="A404" t="str">
            <v>Хотстеры ТМ Горячая штучка ТС Хотстеры 0,25 кг зам  ПОКОМ</v>
          </cell>
          <cell r="D404">
            <v>2</v>
          </cell>
          <cell r="F404">
            <v>1611</v>
          </cell>
        </row>
        <row r="405">
          <cell r="A405" t="str">
            <v>Хрустящие крылышки острые к пиву ТМ Горячая штучка 0,3кг зам  ПОКОМ</v>
          </cell>
          <cell r="D405">
            <v>2</v>
          </cell>
          <cell r="F405">
            <v>513</v>
          </cell>
        </row>
        <row r="406">
          <cell r="A406" t="str">
            <v>Хрустящие крылышки ТМ Горячая штучка 0,3 кг зам  ПОКОМ</v>
          </cell>
          <cell r="D406">
            <v>2</v>
          </cell>
          <cell r="F406">
            <v>566</v>
          </cell>
        </row>
        <row r="407">
          <cell r="A407" t="str">
            <v>Хрустящие крылышки ТМ Зареченские ТС Зареченские продукты. ВЕС ПОКОМ</v>
          </cell>
          <cell r="F407">
            <v>18.8</v>
          </cell>
        </row>
        <row r="408">
          <cell r="A408" t="str">
            <v>Чебупай сочное яблоко ТМ Горячая штучка 0,2 кг зам.  ПОКОМ</v>
          </cell>
          <cell r="F408">
            <v>171</v>
          </cell>
        </row>
        <row r="409">
          <cell r="A409" t="str">
            <v>Чебупай спелая вишня ТМ Горячая штучка 0,2 кг зам.  ПОКОМ</v>
          </cell>
          <cell r="F409">
            <v>254</v>
          </cell>
        </row>
        <row r="410">
          <cell r="A410" t="str">
            <v>Чебупели Курочка гриль ТМ Горячая штучка, 0,3 кг зам  ПОКОМ</v>
          </cell>
          <cell r="D410">
            <v>1</v>
          </cell>
          <cell r="F410">
            <v>277</v>
          </cell>
        </row>
        <row r="411">
          <cell r="A411" t="str">
            <v>Чебупицца курочка по-итальянски Горячая штучка 0,25 кг зам  ПОКОМ</v>
          </cell>
          <cell r="D411">
            <v>5</v>
          </cell>
          <cell r="F411">
            <v>1833</v>
          </cell>
        </row>
        <row r="412">
          <cell r="A412" t="str">
            <v>Чебупицца Пепперони ТМ Горячая штучка ТС Чебупицца 0.25кг зам  ПОКОМ</v>
          </cell>
          <cell r="D412">
            <v>6</v>
          </cell>
          <cell r="F412">
            <v>3124</v>
          </cell>
        </row>
        <row r="413">
          <cell r="A413" t="str">
            <v>Чебуреки Мясные вес 2,7 кг ТМ Зареченские ВЕС ПОКОМ</v>
          </cell>
          <cell r="F413">
            <v>42.74</v>
          </cell>
        </row>
        <row r="414">
          <cell r="A414" t="str">
            <v>Чебуреки сочные ВЕС ТМ Зареченские  ПОКОМ</v>
          </cell>
          <cell r="F414">
            <v>397.51100000000002</v>
          </cell>
        </row>
        <row r="415">
          <cell r="A415" t="str">
            <v>Чоризо с/к "Эликатессе" 0,20 кг.шт.  СПК</v>
          </cell>
          <cell r="D415">
            <v>4</v>
          </cell>
          <cell r="F415">
            <v>4</v>
          </cell>
        </row>
        <row r="416">
          <cell r="A416" t="str">
            <v>Шпикачки Русские (черева) (в ср.защ.атм.) "Высокий вкус"  СПК</v>
          </cell>
          <cell r="D416">
            <v>109</v>
          </cell>
          <cell r="F416">
            <v>109</v>
          </cell>
        </row>
        <row r="417">
          <cell r="A417" t="str">
            <v>Эликапреза с/в "Эликатессе" 0,10 кг.шт. нарезка (лоток с ср.защ.атм.)  СПК</v>
          </cell>
          <cell r="D417">
            <v>119</v>
          </cell>
          <cell r="F417">
            <v>119</v>
          </cell>
        </row>
        <row r="418">
          <cell r="A418" t="str">
            <v>Юбилейная с/к 0,10 кг.шт. нарезка (лоток с ср.защ.атм.)  СПК</v>
          </cell>
          <cell r="D418">
            <v>75</v>
          </cell>
          <cell r="F418">
            <v>75</v>
          </cell>
        </row>
        <row r="419">
          <cell r="A419" t="str">
            <v>Юбилейная с/к 0,235 кг.шт.  СПК</v>
          </cell>
          <cell r="D419">
            <v>1201</v>
          </cell>
          <cell r="F419">
            <v>1201</v>
          </cell>
        </row>
        <row r="420">
          <cell r="A420" t="str">
            <v>Итого</v>
          </cell>
          <cell r="D420">
            <v>124663.762</v>
          </cell>
          <cell r="F420">
            <v>297128.49800000002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07.09.2024 - 07.09.2024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56.201000000000001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-8.18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263.35300000000001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20.933</v>
          </cell>
        </row>
        <row r="11">
          <cell r="A11" t="str">
            <v xml:space="preserve"> 022  Колбаса Вязанка со шпиком, вектор 0,5кг, ПОКОМ</v>
          </cell>
          <cell r="D11">
            <v>31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292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474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566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21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5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57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49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253</v>
          </cell>
        </row>
        <row r="20">
          <cell r="A20" t="str">
            <v xml:space="preserve"> 091  Сардельки Баварские, МГС 0.38кг, ТМ Стародворье  ПОКОМ</v>
          </cell>
          <cell r="D20">
            <v>-7</v>
          </cell>
        </row>
        <row r="21">
          <cell r="A21" t="str">
            <v xml:space="preserve"> 115  Колбаса Салями Филейбургская зернистая, в/у 0,35 кг срез, БАВАРУШКА ПОКОМ</v>
          </cell>
          <cell r="D21">
            <v>65</v>
          </cell>
        </row>
        <row r="22">
          <cell r="A22" t="str">
            <v xml:space="preserve"> 116  Колбаса Балыкбургская с копченым балыком, в/у 0,35 кг срез, БАВАРУШКА ПОКОМ</v>
          </cell>
          <cell r="D22">
            <v>18</v>
          </cell>
        </row>
        <row r="23">
          <cell r="A23" t="str">
            <v xml:space="preserve"> 117  Колбаса Сервелат Филейбургский с ароматными пряностями, в/у 0,35 кг срез, БАВАРУШКА ПОКОМ</v>
          </cell>
          <cell r="D23">
            <v>41</v>
          </cell>
        </row>
        <row r="24">
          <cell r="A24" t="str">
            <v xml:space="preserve"> 118  Колбаса Сервелат Филейбургский с филе сочного окорока, в/у 0,35 кг срез, БАВАРУШКА ПОКОМ</v>
          </cell>
          <cell r="D24">
            <v>77</v>
          </cell>
        </row>
        <row r="25">
          <cell r="A25" t="str">
            <v xml:space="preserve"> 200  Ветчина Дугушка ТМ Стародворье, вектор в/у    ПОКОМ</v>
          </cell>
          <cell r="D25">
            <v>107.557</v>
          </cell>
        </row>
        <row r="26">
          <cell r="A26" t="str">
            <v xml:space="preserve"> 201  Ветчина Нежная ТМ Особый рецепт, (2,5кг), ПОКОМ</v>
          </cell>
          <cell r="D26">
            <v>867.94600000000003</v>
          </cell>
        </row>
        <row r="27">
          <cell r="A27" t="str">
            <v xml:space="preserve"> 215  Колбаса Докторская ГОСТ Дугушка, ВЕС, ТМ Стародворье ПОКОМ</v>
          </cell>
          <cell r="D27">
            <v>59.805999999999997</v>
          </cell>
        </row>
        <row r="28">
          <cell r="A28" t="str">
            <v xml:space="preserve"> 217  Колбаса Докторская Дугушка, ВЕС, НЕ ГОСТ, ТМ Стародворье ПОКОМ</v>
          </cell>
          <cell r="D28">
            <v>-5.0620000000000003</v>
          </cell>
        </row>
        <row r="29">
          <cell r="A29" t="str">
            <v xml:space="preserve"> 218  Колбаса Докторская оригинальная ТМ Особый рецепт БОЛЬШОЙ БАТОН, п/а ВЕС, ТМ Стародворье ПОКОМ</v>
          </cell>
          <cell r="D29">
            <v>-5.6779999999999999</v>
          </cell>
        </row>
        <row r="30">
          <cell r="A30" t="str">
            <v xml:space="preserve"> 229  Колбаса Молочная Дугушка, в/у, ВЕС, ТМ Стародворье   ПОКОМ</v>
          </cell>
          <cell r="D30">
            <v>94.430999999999997</v>
          </cell>
        </row>
        <row r="31">
          <cell r="A31" t="str">
            <v xml:space="preserve"> 230  Колбаса Молочная Особая ТМ Особый рецепт, п/а, ВЕС. ПОКОМ</v>
          </cell>
          <cell r="D31">
            <v>-10.4</v>
          </cell>
        </row>
        <row r="32">
          <cell r="A32" t="str">
            <v xml:space="preserve"> 236  Колбаса Рубленая ЗАПЕЧ. Дугушка ТМ Стародворье, вектор, в/к    ПОКОМ</v>
          </cell>
          <cell r="D32">
            <v>52.045999999999999</v>
          </cell>
        </row>
        <row r="33">
          <cell r="A33" t="str">
            <v xml:space="preserve"> 239  Колбаса Салями запеч Дугушка, оболочка вектор, ВЕС, ТМ Стародворье  ПОКОМ</v>
          </cell>
          <cell r="D33">
            <v>40.555</v>
          </cell>
        </row>
        <row r="34">
          <cell r="A34" t="str">
            <v xml:space="preserve"> 240  Колбаса Салями охотничья, ВЕС. ПОКОМ</v>
          </cell>
          <cell r="D34">
            <v>7.06</v>
          </cell>
        </row>
        <row r="35">
          <cell r="A35" t="str">
            <v xml:space="preserve"> 242  Колбаса Сервелат ЗАПЕЧ.Дугушка ТМ Стародворье, вектор, в/к     ПОКОМ</v>
          </cell>
          <cell r="D35">
            <v>87.472999999999999</v>
          </cell>
        </row>
        <row r="36">
          <cell r="A36" t="str">
            <v xml:space="preserve"> 247  Сардельки Нежные, ВЕС.  ПОКОМ</v>
          </cell>
          <cell r="D36">
            <v>19.36</v>
          </cell>
        </row>
        <row r="37">
          <cell r="A37" t="str">
            <v xml:space="preserve"> 248  Сардельки Сочные ТМ Особый рецепт,   ПОКОМ</v>
          </cell>
          <cell r="D37">
            <v>10.454000000000001</v>
          </cell>
        </row>
        <row r="38">
          <cell r="A38" t="str">
            <v xml:space="preserve"> 250  Сардельки стародворские с говядиной в обол. NDX, ВЕС. ПОКОМ</v>
          </cell>
          <cell r="D38">
            <v>223.315</v>
          </cell>
        </row>
        <row r="39">
          <cell r="A39" t="str">
            <v xml:space="preserve"> 255  Сосиски Молочные для завтрака ТМ Особый рецепт, п/а МГС, ВЕС, ТМ Стародворье  ПОКОМ</v>
          </cell>
          <cell r="D39">
            <v>13.682</v>
          </cell>
        </row>
        <row r="40">
          <cell r="A40" t="str">
            <v xml:space="preserve"> 257  Сосиски Молочные оригинальные ТМ Особый рецепт, ВЕС.   ПОКОМ</v>
          </cell>
          <cell r="D40">
            <v>16.241</v>
          </cell>
        </row>
        <row r="41">
          <cell r="A41" t="str">
            <v xml:space="preserve"> 263  Шпикачки Стародворские, ВЕС.  ПОКОМ</v>
          </cell>
          <cell r="D41">
            <v>18.893999999999998</v>
          </cell>
        </row>
        <row r="42">
          <cell r="A42" t="str">
            <v xml:space="preserve"> 265  Колбаса Балыкбургская, ВЕС, ТМ Баварушка  ПОКОМ</v>
          </cell>
          <cell r="D42">
            <v>69.028000000000006</v>
          </cell>
        </row>
        <row r="43">
          <cell r="A43" t="str">
            <v xml:space="preserve"> 266  Колбаса Филейбургская с сочным окороком, ВЕС, ТМ Баварушка  ПОКОМ</v>
          </cell>
          <cell r="D43">
            <v>18.023</v>
          </cell>
        </row>
        <row r="44">
          <cell r="A44" t="str">
            <v xml:space="preserve"> 267  Колбаса Салями Филейбургская зернистая, оболочка фиброуз, ВЕС, ТМ Баварушка  ПОКОМ</v>
          </cell>
          <cell r="D44">
            <v>21.04</v>
          </cell>
        </row>
        <row r="45">
          <cell r="A45" t="str">
            <v xml:space="preserve"> 272  Колбаса Сервелат Филедворский, фиброуз, в/у 0,35 кг срез,  ПОКОМ</v>
          </cell>
          <cell r="D45">
            <v>201</v>
          </cell>
        </row>
        <row r="46">
          <cell r="A46" t="str">
            <v xml:space="preserve"> 273  Сосиски Сочинки с сочной грудинкой, МГС 0.4кг,   ПОКОМ</v>
          </cell>
          <cell r="D46">
            <v>489</v>
          </cell>
        </row>
        <row r="47">
          <cell r="A47" t="str">
            <v xml:space="preserve"> 276  Колбаса Сливушка ТМ Вязанка в оболочке полиамид 0,45 кг  ПОКОМ</v>
          </cell>
          <cell r="D47">
            <v>315</v>
          </cell>
        </row>
        <row r="48">
          <cell r="A48" t="str">
            <v xml:space="preserve"> 283  Сосиски Сочинки, ВЕС, ТМ Стародворье ПОКОМ</v>
          </cell>
          <cell r="D48">
            <v>137.96100000000001</v>
          </cell>
        </row>
        <row r="49">
          <cell r="A49" t="str">
            <v xml:space="preserve"> 285  Паштет печеночный со слив.маслом ТМ Стародворье ламистер 0,1 кг  ПОКОМ</v>
          </cell>
          <cell r="D49">
            <v>177</v>
          </cell>
        </row>
        <row r="50">
          <cell r="A50" t="str">
            <v xml:space="preserve"> 296  Колбаса Мясорубская с рубленой грудинкой 0,35кг срез ТМ Стародворье  ПОКОМ</v>
          </cell>
          <cell r="D50">
            <v>195</v>
          </cell>
        </row>
        <row r="51">
          <cell r="A51" t="str">
            <v xml:space="preserve"> 297  Колбаса Мясорубская с рубленой грудинкой ВЕС ТМ Стародворье  ПОКОМ</v>
          </cell>
          <cell r="D51">
            <v>22.975999999999999</v>
          </cell>
        </row>
        <row r="52">
          <cell r="A52" t="str">
            <v xml:space="preserve"> 301  Сосиски Сочинки по-баварски с сыром,  0.4кг, ТМ Стародворье  ПОКОМ</v>
          </cell>
          <cell r="D52">
            <v>288</v>
          </cell>
        </row>
        <row r="53">
          <cell r="A53" t="str">
            <v xml:space="preserve"> 302  Сосиски Сочинки по-баварски,  0.4кг, ТМ Стародворье  ПОКОМ</v>
          </cell>
          <cell r="D53">
            <v>567</v>
          </cell>
        </row>
        <row r="54">
          <cell r="A54" t="str">
            <v xml:space="preserve"> 303  Колбаса Мясорубская ТМ Стародворье с рубленой грудинкой в/у 0,4 кг срез  ПОКОМ</v>
          </cell>
          <cell r="D54">
            <v>1</v>
          </cell>
        </row>
        <row r="55">
          <cell r="A55" t="str">
            <v xml:space="preserve"> 304  Колбаса Салями Мясорубская с рубленным шпиком ВЕС ТМ Стародворье  ПОКОМ</v>
          </cell>
          <cell r="D55">
            <v>11.039</v>
          </cell>
        </row>
        <row r="56">
          <cell r="A56" t="str">
            <v xml:space="preserve"> 305  Колбаса Сервелат Мясорубский с мелкорубленным окороком в/у  ТМ Стародворье ВЕС   ПОКОМ</v>
          </cell>
          <cell r="D56">
            <v>26.789000000000001</v>
          </cell>
        </row>
        <row r="57">
          <cell r="A57" t="str">
            <v xml:space="preserve"> 306  Колбаса Салями Мясорубская с рубленым шпиком 0,35 кг срез ТМ Стародворье   Поком</v>
          </cell>
          <cell r="D57">
            <v>232</v>
          </cell>
        </row>
        <row r="58">
          <cell r="A58" t="str">
            <v xml:space="preserve"> 307  Колбаса Сервелат Мясорубский с мелкорубленным окороком 0,35 кг срез ТМ Стародворье   Поком</v>
          </cell>
          <cell r="D58">
            <v>338</v>
          </cell>
        </row>
        <row r="59">
          <cell r="A59" t="str">
            <v xml:space="preserve"> 309  Сосиски Сочинки с сыром 0,4 кг ТМ Стародворье  ПОКОМ</v>
          </cell>
          <cell r="D59">
            <v>167</v>
          </cell>
        </row>
        <row r="60">
          <cell r="A60" t="str">
            <v xml:space="preserve"> 312  Ветчина Филейская ВЕС ТМ  Вязанка ТС Столичная  ПОКОМ</v>
          </cell>
          <cell r="D60">
            <v>79.748000000000005</v>
          </cell>
        </row>
        <row r="61">
          <cell r="A61" t="str">
            <v xml:space="preserve"> 315  Колбаса вареная Молокуша ТМ Вязанка ВЕС, ПОКОМ</v>
          </cell>
          <cell r="D61">
            <v>117.095</v>
          </cell>
        </row>
        <row r="62">
          <cell r="A62" t="str">
            <v xml:space="preserve"> 316  Колбаса Нежная ТМ Зареченские ВЕС  ПОКОМ</v>
          </cell>
          <cell r="D62">
            <v>5.1509999999999998</v>
          </cell>
        </row>
        <row r="63">
          <cell r="A63" t="str">
            <v xml:space="preserve"> 317 Колбаса Сервелат Рижский ТМ Зареченские, ВЕС  ПОКОМ</v>
          </cell>
          <cell r="D63">
            <v>9.9960000000000004</v>
          </cell>
        </row>
        <row r="64">
          <cell r="A64" t="str">
            <v xml:space="preserve"> 318  Сосиски Датские ТМ Зареченские, ВЕС  ПОКОМ</v>
          </cell>
          <cell r="D64">
            <v>410.65300000000002</v>
          </cell>
        </row>
        <row r="65">
          <cell r="A65" t="str">
            <v xml:space="preserve"> 319  Колбаса вареная Филейская ТМ Вязанка ТС Классическая, 0,45 кг. ПОКОМ</v>
          </cell>
          <cell r="D65">
            <v>546</v>
          </cell>
        </row>
        <row r="66">
          <cell r="A66" t="str">
            <v xml:space="preserve"> 320  Ветчина Нежная ТМ Зареченские,большой батон, ВЕС ПОКОМ</v>
          </cell>
          <cell r="D66">
            <v>2.145</v>
          </cell>
        </row>
        <row r="67">
          <cell r="A67" t="str">
            <v xml:space="preserve"> 321  Колбаса Сервелат Пражский ТМ Зареченские, ВЕС ПОКОМ</v>
          </cell>
          <cell r="D67">
            <v>-4.28</v>
          </cell>
        </row>
        <row r="68">
          <cell r="A68" t="str">
            <v xml:space="preserve"> 322  Колбаса вареная Молокуша 0,45кг ТМ Вязанка  ПОКОМ</v>
          </cell>
          <cell r="D68">
            <v>399</v>
          </cell>
        </row>
        <row r="69">
          <cell r="A69" t="str">
            <v xml:space="preserve"> 324  Ветчина Филейская ТМ Вязанка Столичная 0,45 кг ПОКОМ</v>
          </cell>
          <cell r="D69">
            <v>239</v>
          </cell>
        </row>
        <row r="70">
          <cell r="A70" t="str">
            <v xml:space="preserve"> 328  Сардельки Сочинки Стародворье ТМ  0,4 кг ПОКОМ</v>
          </cell>
          <cell r="D70">
            <v>77</v>
          </cell>
        </row>
        <row r="71">
          <cell r="A71" t="str">
            <v xml:space="preserve"> 329  Сардельки Сочинки с сыром Стародворье ТМ, 0,4 кг. ПОКОМ</v>
          </cell>
          <cell r="D71">
            <v>67</v>
          </cell>
        </row>
        <row r="72">
          <cell r="A72" t="str">
            <v xml:space="preserve"> 330  Колбаса вареная Филейская ТМ Вязанка ТС Классическая ВЕС  ПОКОМ</v>
          </cell>
          <cell r="D72">
            <v>157.376</v>
          </cell>
        </row>
        <row r="73">
          <cell r="A73" t="str">
            <v xml:space="preserve"> 334  Паштет Любительский ТМ Стародворье ламистер 0,1 кг  ПОКОМ</v>
          </cell>
          <cell r="D73">
            <v>71</v>
          </cell>
        </row>
        <row r="74">
          <cell r="A74" t="str">
            <v xml:space="preserve"> 335  Колбаса Сливушка ТМ Вязанка. ВЕС.  ПОКОМ </v>
          </cell>
          <cell r="D74">
            <v>23.701000000000001</v>
          </cell>
        </row>
        <row r="75">
          <cell r="A75" t="str">
            <v xml:space="preserve"> 342 Сосиски Сочинки Молочные ТМ Стародворье 0,4 кг ПОКОМ</v>
          </cell>
          <cell r="D75">
            <v>523</v>
          </cell>
        </row>
        <row r="76">
          <cell r="A76" t="str">
            <v xml:space="preserve"> 343 Сосиски Сочинки Сливочные ТМ Стародворье  0,4 кг</v>
          </cell>
          <cell r="D76">
            <v>429</v>
          </cell>
        </row>
        <row r="77">
          <cell r="A77" t="str">
            <v xml:space="preserve"> 344  Колбаса Сочинка по-европейски с сочной грудинкой ТМ Стародворье, ВЕС ПОКОМ</v>
          </cell>
          <cell r="D77">
            <v>77.58</v>
          </cell>
        </row>
        <row r="78">
          <cell r="A78" t="str">
            <v xml:space="preserve"> 345  Колбаса Сочинка по-фински с сочным окроком ТМ Стародворье ВЕС ПОКОМ</v>
          </cell>
          <cell r="D78">
            <v>38.680999999999997</v>
          </cell>
        </row>
        <row r="79">
          <cell r="A79" t="str">
            <v xml:space="preserve"> 346  Колбаса Сочинка зернистая с сочной грудинкой ТМ Стародворье.ВЕС ПОКОМ</v>
          </cell>
          <cell r="D79">
            <v>80.405000000000001</v>
          </cell>
        </row>
        <row r="80">
          <cell r="A80" t="str">
            <v xml:space="preserve"> 347  Колбаса Сочинка рубленая с сочным окороком ТМ Стародворье ВЕС ПОКОМ</v>
          </cell>
          <cell r="D80">
            <v>69.200999999999993</v>
          </cell>
        </row>
        <row r="81">
          <cell r="A81" t="str">
            <v xml:space="preserve"> 353  Колбаса Салями запеченная ТМ Стародворье ТС Дугушка. 0,6 кг ПОКОМ</v>
          </cell>
          <cell r="D81">
            <v>18</v>
          </cell>
        </row>
        <row r="82">
          <cell r="A82" t="str">
            <v xml:space="preserve"> 354  Колбаса Рубленая запеченная ТМ Стародворье,ТС Дугушка  0,6 кг ПОКОМ</v>
          </cell>
          <cell r="D82">
            <v>60</v>
          </cell>
        </row>
        <row r="83">
          <cell r="A83" t="str">
            <v xml:space="preserve"> 355  Колбаса Сервелат запеченный ТМ Стародворье ТС Дугушка. 0,6 кг. ПОКОМ</v>
          </cell>
          <cell r="D83">
            <v>55</v>
          </cell>
        </row>
        <row r="84">
          <cell r="A84" t="str">
            <v xml:space="preserve"> 364  Сардельки Филейские Вязанка ВЕС NDX ТМ Вязанка  ПОКОМ</v>
          </cell>
          <cell r="D84">
            <v>20.271000000000001</v>
          </cell>
        </row>
        <row r="85">
          <cell r="A85" t="str">
            <v xml:space="preserve"> 376  Колбаса Докторская Дугушка 0,6кг ГОСТ ТМ Стародворье  ПОКОМ </v>
          </cell>
          <cell r="D85">
            <v>104</v>
          </cell>
        </row>
        <row r="86">
          <cell r="A86" t="str">
            <v xml:space="preserve"> 377  Колбаса Молочная Дугушка 0,6кг ТМ Стародворье  ПОКОМ</v>
          </cell>
          <cell r="D86">
            <v>128</v>
          </cell>
        </row>
        <row r="87">
          <cell r="A87" t="str">
            <v xml:space="preserve"> 385  Колбаски Филейбургские с филе сочного окорока, 0,28кг ТМ Баварушка  ПОКОМ</v>
          </cell>
          <cell r="D87">
            <v>209</v>
          </cell>
        </row>
        <row r="88">
          <cell r="A88" t="str">
            <v xml:space="preserve"> 387  Колбаса вареная Мусульманская Халяль ТМ Вязанка, 0,4 кг ПОКОМ</v>
          </cell>
          <cell r="D88">
            <v>-8</v>
          </cell>
        </row>
        <row r="89">
          <cell r="A89" t="str">
            <v xml:space="preserve"> 388  Сосиски Восточные Халяль ТМ Вязанка 0,33 кг АК. ПОКОМ</v>
          </cell>
          <cell r="D89">
            <v>-9</v>
          </cell>
        </row>
        <row r="90">
          <cell r="A90" t="str">
            <v xml:space="preserve"> 394 Колбаса полукопченая Аль-Ислами халяль ТМ Вязанка оболочка фиброуз в в/у 0,35 кг  ПОКОМ</v>
          </cell>
          <cell r="D90">
            <v>-7</v>
          </cell>
        </row>
        <row r="91">
          <cell r="A91" t="str">
            <v xml:space="preserve"> 405  Сардельки Сливушки ТМ Вязанка в оболочке айпил 0,33 кг. ПОКОМ</v>
          </cell>
          <cell r="D91">
            <v>34</v>
          </cell>
        </row>
        <row r="92">
          <cell r="A92" t="str">
            <v xml:space="preserve"> 410  Сосиски Баварские с сыром ТМ Стародворье 0,35 кг. ПОКОМ</v>
          </cell>
          <cell r="D92">
            <v>751</v>
          </cell>
        </row>
        <row r="93">
          <cell r="A93" t="str">
            <v xml:space="preserve"> 412  Сосиски Баварские ТМ Стародворье 0,35 кг ПОКОМ</v>
          </cell>
          <cell r="D93">
            <v>1074</v>
          </cell>
        </row>
        <row r="94">
          <cell r="A94" t="str">
            <v xml:space="preserve"> 415  Колбаса Балыкбургская с мраморным балыком 0,11 кг ТМ Баварушка  ПОКОМ</v>
          </cell>
          <cell r="D94">
            <v>25</v>
          </cell>
        </row>
        <row r="95">
          <cell r="A95" t="str">
            <v xml:space="preserve"> 417  Колбаса Филейбургская с ароматными пряностями 0,06 кг нарезка ТМ Баварушка  ПОКОМ</v>
          </cell>
          <cell r="D95">
            <v>-8</v>
          </cell>
        </row>
        <row r="96">
          <cell r="A96" t="str">
            <v xml:space="preserve"> 418  Колбаса Балыкбургская с мраморным балыком и нотками кориандра 0,06 кг нарезка ТМ Баварушка  ПО</v>
          </cell>
          <cell r="D96">
            <v>-1</v>
          </cell>
        </row>
        <row r="97">
          <cell r="A97" t="str">
            <v xml:space="preserve"> 419  Колбаса Филейбургская зернистая 0,06 кг нарезка ТМ Баварушка  ПОКОМ</v>
          </cell>
          <cell r="D97">
            <v>-2</v>
          </cell>
        </row>
        <row r="98">
          <cell r="A98" t="str">
            <v xml:space="preserve"> 422  Деликатесы Бекон Балыкбургский ТМ Баварушка  0,15 кг.ПОКОМ</v>
          </cell>
          <cell r="D98">
            <v>-3</v>
          </cell>
        </row>
        <row r="99">
          <cell r="A99" t="str">
            <v xml:space="preserve"> 423  Колбаса Сервелат Рижский ТМ Зареченские ТС Зареченские продукты, 0,28 кг срез ПОКОМ</v>
          </cell>
          <cell r="D99">
            <v>3</v>
          </cell>
        </row>
        <row r="100">
          <cell r="A100" t="str">
            <v xml:space="preserve"> 426  Колбаса варенокопченая из мяса птицы Сервелат Царедворский, 0,28 кг срез ПОКОМ</v>
          </cell>
          <cell r="D100">
            <v>-3</v>
          </cell>
        </row>
        <row r="101">
          <cell r="A101" t="str">
            <v xml:space="preserve"> 427  Колбаса Филедворская ТМ Стародворье в оболочке полиамид. ВЕС ПОКОМ</v>
          </cell>
          <cell r="D101">
            <v>12.340999999999999</v>
          </cell>
        </row>
        <row r="102">
          <cell r="A102" t="str">
            <v xml:space="preserve"> 428  Сосиски Царедворские по-баварски ТМ Стародворье, 0,33 кг ПОКОМ</v>
          </cell>
          <cell r="D102">
            <v>-2</v>
          </cell>
        </row>
        <row r="103">
          <cell r="A103" t="str">
            <v xml:space="preserve"> 429  Колбаса Нежная со шпиком.ТС Зареченские продукты в оболочке полиамид ВЕС ПОКОМ</v>
          </cell>
        </row>
        <row r="104">
          <cell r="A104" t="str">
            <v xml:space="preserve"> 430  Колбаса Стародворская с окороком 0,4 кг. ТМ Стародворье в оболочке полиамид  ПОКОМ</v>
          </cell>
          <cell r="D104">
            <v>10</v>
          </cell>
        </row>
        <row r="105">
          <cell r="A105" t="str">
            <v xml:space="preserve"> 431  Колбаса Стародворская с окороком в оболочке полиамид ТМ Стародворье ВЕС ПОКОМ</v>
          </cell>
          <cell r="D105">
            <v>44.911999999999999</v>
          </cell>
        </row>
        <row r="106">
          <cell r="A106" t="str">
            <v xml:space="preserve"> 435  Колбаса Молочная Стародворская  с молоком в оболочке полиамид 0,4 кг.ТМ Стародворье ПОКОМ</v>
          </cell>
          <cell r="D106">
            <v>58</v>
          </cell>
        </row>
        <row r="107">
          <cell r="A107" t="str">
            <v xml:space="preserve"> 436  Колбаса Молочная стародворская с молоком, ВЕС, ТМ Стародворье  ПОКОМ</v>
          </cell>
          <cell r="D107">
            <v>36.542999999999999</v>
          </cell>
        </row>
        <row r="108">
          <cell r="A108" t="str">
            <v xml:space="preserve"> 438  Колбаса Филедворская 0,4 кг. ТМ Стародворье  ПОКОМ</v>
          </cell>
          <cell r="D108">
            <v>14</v>
          </cell>
        </row>
        <row r="109">
          <cell r="A109" t="str">
            <v xml:space="preserve"> 445  Колбаса Краковюрст ТМ Баварушка рубленая в оболочке черева в в.у 0,2 кг ПОКОМ</v>
          </cell>
          <cell r="D109">
            <v>21</v>
          </cell>
        </row>
        <row r="110">
          <cell r="A110" t="str">
            <v xml:space="preserve"> 446  Колбаса Краковюрст ТМ Баварушка с душистым чесноком в оболочке черева в в.у 0,2 кг. ПОКОМ</v>
          </cell>
          <cell r="D110">
            <v>11</v>
          </cell>
        </row>
        <row r="111">
          <cell r="A111" t="str">
            <v xml:space="preserve"> 447  Колбаски Краковюрст ТМ Баварушка с изысканными пряностями в оболочке NDX в в.у 0,2 кг. ПОКОМ </v>
          </cell>
          <cell r="D111">
            <v>27</v>
          </cell>
        </row>
        <row r="112">
          <cell r="A112" t="str">
            <v xml:space="preserve"> 448  Сосиски Сливушки по-венски ТМ Вязанка. 0,3 кг ПОКОМ</v>
          </cell>
          <cell r="D112">
            <v>13</v>
          </cell>
        </row>
        <row r="113">
          <cell r="A113" t="str">
            <v xml:space="preserve"> 449  Колбаса Дугушка Стародворская ВЕС ТС Дугушка ПОКОМ</v>
          </cell>
          <cell r="D113">
            <v>59.344000000000001</v>
          </cell>
        </row>
        <row r="114">
          <cell r="A114" t="str">
            <v xml:space="preserve"> 452  Колбаса Со шпиком ВЕС большой батон ТМ Особый рецепт  ПОКОМ</v>
          </cell>
          <cell r="D114">
            <v>635.61500000000001</v>
          </cell>
        </row>
        <row r="115">
          <cell r="A115" t="str">
            <v xml:space="preserve"> 456  Колбаса Филейная ТМ Особый рецепт ВЕС большой батон  ПОКОМ</v>
          </cell>
          <cell r="D115">
            <v>1541.915</v>
          </cell>
        </row>
        <row r="116">
          <cell r="A116" t="str">
            <v xml:space="preserve"> 457  Колбаса Молочная ТМ Особый рецепт ВЕС большой батон  ПОКОМ</v>
          </cell>
          <cell r="D116">
            <v>515.61</v>
          </cell>
        </row>
        <row r="117">
          <cell r="A117" t="str">
            <v xml:space="preserve"> 460  Колбаса Стародворская Традиционная ВЕС ТМ Стародворье в оболочке полиамид. ПОКОМ</v>
          </cell>
          <cell r="D117">
            <v>22.452000000000002</v>
          </cell>
        </row>
        <row r="118">
          <cell r="A118" t="str">
            <v xml:space="preserve"> 463  Колбаса Молочная Традиционнаяв оболочке полиамид.ТМ Стародворье. ВЕС ПОКОМ</v>
          </cell>
          <cell r="D118">
            <v>5.35</v>
          </cell>
        </row>
        <row r="119">
          <cell r="A119" t="str">
            <v xml:space="preserve"> 465  Колбаса Филейная оригинальная ВЕС 0,8кг ТМ Особый рецепт в оболочке полиамид  ПОКОМ</v>
          </cell>
          <cell r="D119">
            <v>43.445999999999998</v>
          </cell>
        </row>
        <row r="120">
          <cell r="A120" t="str">
            <v xml:space="preserve"> 467  Колбаса Филейная 0,5кг ТМ Особый рецепт  ПОКОМ</v>
          </cell>
          <cell r="D120">
            <v>26</v>
          </cell>
        </row>
        <row r="121">
          <cell r="A121" t="str">
            <v xml:space="preserve"> 468  Колбаса Стародворская Традиционная ТМ Стародворье в оболочке полиамид 0,4 кг. ПОКОМ</v>
          </cell>
          <cell r="D121">
            <v>89</v>
          </cell>
        </row>
        <row r="122">
          <cell r="A122" t="str">
            <v xml:space="preserve"> 472  Колбаса Молочная ВЕС ТМ Зареченские  ПОКОМ</v>
          </cell>
          <cell r="D122">
            <v>-3.6349999999999998</v>
          </cell>
        </row>
        <row r="123">
          <cell r="A123" t="str">
            <v xml:space="preserve"> 473  Ветчина Рубленая ВЕС ТМ Зареченские  ПОКОМ</v>
          </cell>
          <cell r="D123">
            <v>-2.3479999999999999</v>
          </cell>
        </row>
        <row r="124">
          <cell r="A124" t="str">
            <v xml:space="preserve"> 474  Колбаса Молочная 0,4кг ТМ Зареченские  ПОКОМ</v>
          </cell>
          <cell r="D124">
            <v>6</v>
          </cell>
        </row>
        <row r="125">
          <cell r="A125" t="str">
            <v xml:space="preserve"> 475  Колбаса Нежная 0,4кг ТМ Зареченские  ПОКОМ</v>
          </cell>
          <cell r="D125">
            <v>4</v>
          </cell>
        </row>
        <row r="126">
          <cell r="A126" t="str">
            <v xml:space="preserve"> 476  Колбаса Нежная со шпиком 0,4кг ТМ Зареченские  ПОКОМ</v>
          </cell>
        </row>
        <row r="127">
          <cell r="A127" t="str">
            <v xml:space="preserve"> 477  Ветчина Рубленая 0,4кг ТМ Зареченские  ПОКОМ</v>
          </cell>
        </row>
        <row r="128">
          <cell r="A128" t="str">
            <v xml:space="preserve"> 478  Сардельки Зареченские ВЕС ТМ Зареченские  ПОКОМ</v>
          </cell>
          <cell r="D128">
            <v>5.601</v>
          </cell>
        </row>
        <row r="129">
          <cell r="A129" t="str">
            <v xml:space="preserve"> 479  Шпикачки Зареченские ВЕС ТМ Зареченские  ПОКОМ</v>
          </cell>
          <cell r="D129">
            <v>5.3780000000000001</v>
          </cell>
        </row>
        <row r="130">
          <cell r="A130" t="str">
            <v xml:space="preserve"> 483  Колбаса Молочная Традиционная ТМ Стародворье в оболочке полиамид 0,4 кг. ПОКОМ </v>
          </cell>
          <cell r="D130">
            <v>65</v>
          </cell>
        </row>
        <row r="131">
          <cell r="A131" t="str">
            <v xml:space="preserve"> 486  Колбаски Бюргерсы с сыром 0,27кг ТМ Баварушка  ПОКОМ</v>
          </cell>
          <cell r="D131">
            <v>1</v>
          </cell>
        </row>
        <row r="132">
          <cell r="A132" t="str">
            <v>3215 ВЕТЧ.МЯСНАЯ Папа может п/о 0.4кг 8шт.    ОСТАНКИНО</v>
          </cell>
          <cell r="D132">
            <v>34</v>
          </cell>
        </row>
        <row r="133">
          <cell r="A133" t="str">
            <v>3812 СОЧНЫЕ сос п/о мгс 2*2  ОСТАНКИНО</v>
          </cell>
          <cell r="D133">
            <v>348.27800000000002</v>
          </cell>
        </row>
        <row r="134">
          <cell r="A134" t="str">
            <v>4063 МЯСНАЯ Папа может вар п/о_Л   ОСТАНКИНО</v>
          </cell>
          <cell r="D134">
            <v>399.09300000000002</v>
          </cell>
        </row>
        <row r="135">
          <cell r="A135" t="str">
            <v>4117 ЭКСТРА Папа может с/к в/у_Л   ОСТАНКИНО</v>
          </cell>
          <cell r="D135">
            <v>6.2050000000000001</v>
          </cell>
        </row>
        <row r="136">
          <cell r="A136" t="str">
            <v>4574 Колбаса вар Мясная со шпиком 1кг Папа может п/о (код покуп. 24784) Останкино</v>
          </cell>
          <cell r="D136">
            <v>16.181000000000001</v>
          </cell>
        </row>
        <row r="137">
          <cell r="A137" t="str">
            <v>4813 ФИЛЕЙНАЯ Папа может вар п/о_Л   ОСТАНКИНО</v>
          </cell>
          <cell r="D137">
            <v>96.367000000000004</v>
          </cell>
        </row>
        <row r="138">
          <cell r="A138" t="str">
            <v>4993 САЛЯМИ ИТАЛЬЯНСКАЯ с/к в/у 1/250*8_120c ОСТАНКИНО</v>
          </cell>
          <cell r="D138">
            <v>55</v>
          </cell>
        </row>
        <row r="139">
          <cell r="A139" t="str">
            <v>5246 ДОКТОРСКАЯ ПРЕМИУМ вар б/о мгс_30с ОСТАНКИНО</v>
          </cell>
          <cell r="D139">
            <v>9.7759999999999998</v>
          </cell>
        </row>
        <row r="140">
          <cell r="A140" t="str">
            <v>5341 СЕРВЕЛАТ ОХОТНИЧИЙ в/к в/у  ОСТАНКИНО</v>
          </cell>
          <cell r="D140">
            <v>58.761000000000003</v>
          </cell>
        </row>
        <row r="141">
          <cell r="A141" t="str">
            <v>5483 ЭКСТРА Папа может с/к в/у 1/250 8шт.   ОСТАНКИНО</v>
          </cell>
          <cell r="D141">
            <v>142</v>
          </cell>
        </row>
        <row r="142">
          <cell r="A142" t="str">
            <v>5544 Сервелат Финский в/к в/у_45с НОВАЯ ОСТАНКИНО</v>
          </cell>
          <cell r="D142">
            <v>201.45</v>
          </cell>
        </row>
        <row r="143">
          <cell r="A143" t="str">
            <v>5679 САЛЯМИ ИТАЛЬЯНСКАЯ с/к в/у 1/150_60с ОСТАНКИНО</v>
          </cell>
          <cell r="D143">
            <v>36</v>
          </cell>
        </row>
        <row r="144">
          <cell r="A144" t="str">
            <v>5682 САЛЯМИ МЕЛКОЗЕРНЕНАЯ с/к в/у 1/120_60с   ОСТАНКИНО</v>
          </cell>
          <cell r="D144">
            <v>415</v>
          </cell>
        </row>
        <row r="145">
          <cell r="A145" t="str">
            <v>5698 СЫТНЫЕ Папа может сар б/о мгс 1*3_Маяк  ОСТАНКИНО</v>
          </cell>
          <cell r="D145">
            <v>47.180999999999997</v>
          </cell>
        </row>
        <row r="146">
          <cell r="A146" t="str">
            <v>5706 АРОМАТНАЯ Папа может с/к в/у 1/250 8шт.  ОСТАНКИНО</v>
          </cell>
          <cell r="D146">
            <v>151</v>
          </cell>
        </row>
        <row r="147">
          <cell r="A147" t="str">
            <v>5708 ПОСОЛЬСКАЯ Папа может с/к в/у ОСТАНКИНО</v>
          </cell>
          <cell r="D147">
            <v>47.121000000000002</v>
          </cell>
        </row>
        <row r="148">
          <cell r="A148" t="str">
            <v>5820 СЛИВОЧНЫЕ Папа может сос п/о мгс 2*2_45с   ОСТАНКИНО</v>
          </cell>
          <cell r="D148">
            <v>25.635000000000002</v>
          </cell>
        </row>
        <row r="149">
          <cell r="A149" t="str">
            <v>5851 ЭКСТРА Папа может вар п/о   ОСТАНКИНО</v>
          </cell>
          <cell r="D149">
            <v>46.500999999999998</v>
          </cell>
        </row>
        <row r="150">
          <cell r="A150" t="str">
            <v>5931 ОХОТНИЧЬЯ Папа может с/к в/у 1/220 8шт.   ОСТАНКИНО</v>
          </cell>
          <cell r="D150">
            <v>137</v>
          </cell>
        </row>
        <row r="151">
          <cell r="A151" t="str">
            <v>5992 ВРЕМЯ ОКРОШКИ Папа может вар п/о 0.4кг   ОСТАНКИНО</v>
          </cell>
          <cell r="D151">
            <v>-2</v>
          </cell>
        </row>
        <row r="152">
          <cell r="A152" t="str">
            <v>6113 СОЧНЫЕ сос п/о мгс 1*6_Ашан  ОСТАНКИНО</v>
          </cell>
          <cell r="D152">
            <v>380.36200000000002</v>
          </cell>
        </row>
        <row r="153">
          <cell r="A153" t="str">
            <v>6206 СВИНИНА ПО-ДОМАШНЕМУ к/в мл/к в/у 0.3кг  ОСТАНКИНО</v>
          </cell>
          <cell r="D153">
            <v>68</v>
          </cell>
        </row>
        <row r="154">
          <cell r="A154" t="str">
            <v>6221 НЕАПОЛИТАНСКИЙ ДУЭТ с/к с/н мгс 1/90  ОСТАНКИНО</v>
          </cell>
          <cell r="D154">
            <v>4</v>
          </cell>
        </row>
        <row r="155">
          <cell r="A155" t="str">
            <v>6228 МЯСНОЕ АССОРТИ к/з с/н мгс 1/90 10шт.  ОСТАНКИНО</v>
          </cell>
          <cell r="D155">
            <v>66</v>
          </cell>
        </row>
        <row r="156">
          <cell r="A156" t="str">
            <v>6247 ДОМАШНЯЯ Папа может вар п/о 0,4кг 8шт.  ОСТАНКИНО</v>
          </cell>
          <cell r="D156">
            <v>29</v>
          </cell>
        </row>
        <row r="157">
          <cell r="A157" t="str">
            <v>6268 ГОВЯЖЬЯ Папа может вар п/о 0,4кг 8 шт.  ОСТАНКИНО</v>
          </cell>
          <cell r="D157">
            <v>79</v>
          </cell>
        </row>
        <row r="158">
          <cell r="A158" t="str">
            <v>6303 МЯСНЫЕ Папа может сос п/о мгс 1.5*3  ОСТАНКИНО</v>
          </cell>
          <cell r="D158">
            <v>101.06100000000001</v>
          </cell>
        </row>
        <row r="159">
          <cell r="A159" t="str">
            <v>6324 ДОКТОРСКАЯ ГОСТ вар п/о 0.4кг 8шт.  ОСТАНКИНО</v>
          </cell>
          <cell r="D159">
            <v>3</v>
          </cell>
        </row>
        <row r="160">
          <cell r="A160" t="str">
            <v>6325 ДОКТОРСКАЯ ПРЕМИУМ вар п/о 0.4кг 8шт.  ОСТАНКИНО</v>
          </cell>
          <cell r="D160">
            <v>161</v>
          </cell>
        </row>
        <row r="161">
          <cell r="A161" t="str">
            <v>6329 КЛАССИЧЕСКАЯ Папа может вар п/о 0.4кг  ОСТАНКИНО</v>
          </cell>
          <cell r="D161">
            <v>2</v>
          </cell>
        </row>
        <row r="162">
          <cell r="A162" t="str">
            <v>6333 МЯСНАЯ Папа может вар п/о 0.4кг 8шт.  ОСТАНКИНО</v>
          </cell>
          <cell r="D162">
            <v>1190</v>
          </cell>
        </row>
        <row r="163">
          <cell r="A163" t="str">
            <v>6340 ДОМАШНИЙ РЕЦЕПТ Коровино 0.5кг 8шт.  ОСТАНКИНО</v>
          </cell>
          <cell r="D163">
            <v>37</v>
          </cell>
        </row>
        <row r="164">
          <cell r="A164" t="str">
            <v>6341 ДОМАШНИЙ РЕЦЕПТ СО ШПИКОМ Коровино 0.5кг  ОСТАНКИНО</v>
          </cell>
          <cell r="D164">
            <v>21</v>
          </cell>
        </row>
        <row r="165">
          <cell r="A165" t="str">
            <v>6353 ЭКСТРА Папа может вар п/о 0.4кг 8шт.  ОСТАНКИНО</v>
          </cell>
          <cell r="D165">
            <v>399</v>
          </cell>
        </row>
        <row r="166">
          <cell r="A166" t="str">
            <v>6392 ФИЛЕЙНАЯ Папа может вар п/о 0.4кг. ОСТАНКИНО</v>
          </cell>
          <cell r="D166">
            <v>765</v>
          </cell>
        </row>
        <row r="167">
          <cell r="A167" t="str">
            <v>6426 КЛАССИЧЕСКАЯ ПМ вар п/о 0.3кг 8шт.  ОСТАНКИНО</v>
          </cell>
          <cell r="D167">
            <v>380</v>
          </cell>
        </row>
        <row r="168">
          <cell r="A168" t="str">
            <v>6453 ЭКСТРА Папа может с/к с/н в/у 1/100 14шт.   ОСТАНКИНО</v>
          </cell>
          <cell r="D168">
            <v>395</v>
          </cell>
        </row>
        <row r="169">
          <cell r="A169" t="str">
            <v>6454 АРОМАТНАЯ с/к с/н в/у 1/100 14шт.  ОСТАНКИНО</v>
          </cell>
          <cell r="D169">
            <v>305</v>
          </cell>
        </row>
        <row r="170">
          <cell r="A170" t="str">
            <v>6459 СЕРВЕЛАТ ШВЕЙЦАРСК. в/к с/н в/у 1/100*10  ОСТАНКИНО</v>
          </cell>
          <cell r="D170">
            <v>43</v>
          </cell>
        </row>
        <row r="171">
          <cell r="A171" t="str">
            <v>6495 ВЕТЧ.МРАМОРНАЯ в/у срез 0.3кг 6шт_45с  ОСТАНКИНО</v>
          </cell>
          <cell r="D171">
            <v>62</v>
          </cell>
        </row>
        <row r="172">
          <cell r="A172" t="str">
            <v>6527 ШПИКАЧКИ СОЧНЫЕ ПМ сар б/о мгс 1*3 45с ОСТАНКИНО</v>
          </cell>
          <cell r="D172">
            <v>107.32</v>
          </cell>
        </row>
        <row r="173">
          <cell r="A173" t="str">
            <v>6528 ШПИКАЧКИ СОЧНЫЕ ПМ сар б/о мгс 0.4кг 45с  ОСТАНКИНО</v>
          </cell>
          <cell r="D173">
            <v>-1</v>
          </cell>
        </row>
        <row r="174">
          <cell r="A174" t="str">
            <v>6586 МРАМОРНАЯ И БАЛЫКОВАЯ в/к с/н мгс 1/90 ОСТАНКИНО</v>
          </cell>
          <cell r="D174">
            <v>19</v>
          </cell>
        </row>
        <row r="175">
          <cell r="A175" t="str">
            <v>6602 БАВАРСКИЕ ПМ сос ц/о мгс 0,35кг 8шт.  ОСТАНКИНО</v>
          </cell>
          <cell r="D175">
            <v>-4</v>
          </cell>
        </row>
        <row r="176">
          <cell r="A176" t="str">
            <v>6661 СОЧНЫЙ ГРИЛЬ ПМ сос п/о мгс 1.5*4_Маяк  ОСТАНКИНО</v>
          </cell>
          <cell r="D176">
            <v>-0.86</v>
          </cell>
        </row>
        <row r="177">
          <cell r="A177" t="str">
            <v>6666 БОЯНСКАЯ Папа может п/к в/у 0,28кг 8 шт. ОСТАНКИНО</v>
          </cell>
          <cell r="D177">
            <v>182</v>
          </cell>
        </row>
        <row r="178">
          <cell r="A178" t="str">
            <v>6683 СЕРВЕЛАТ ЗЕРНИСТЫЙ ПМ в/к в/у 0,35кг  ОСТАНКИНО</v>
          </cell>
          <cell r="D178">
            <v>676</v>
          </cell>
        </row>
        <row r="179">
          <cell r="A179" t="str">
            <v>6684 СЕРВЕЛАТ КАРЕЛЬСКИЙ ПМ в/к в/у 0.28кг  ОСТАНКИНО</v>
          </cell>
          <cell r="D179">
            <v>494</v>
          </cell>
        </row>
        <row r="180">
          <cell r="A180" t="str">
            <v>6689 СЕРВЕЛАТ ОХОТНИЧИЙ ПМ в/к в/у 0,35кг 8шт  ОСТАНКИНО</v>
          </cell>
          <cell r="D180">
            <v>747</v>
          </cell>
        </row>
        <row r="181">
          <cell r="A181" t="str">
            <v>6697 СЕРВЕЛАТ ФИНСКИЙ ПМ в/к в/у 0,35кг 8шт.  ОСТАНКИНО</v>
          </cell>
          <cell r="D181">
            <v>1274</v>
          </cell>
        </row>
        <row r="182">
          <cell r="A182" t="str">
            <v>6713 СОЧНЫЙ ГРИЛЬ ПМ сос п/о мгс 0.41кг 8шт.  ОСТАНКИНО</v>
          </cell>
          <cell r="D182">
            <v>244</v>
          </cell>
        </row>
        <row r="183">
          <cell r="A183" t="str">
            <v>6722 СОЧНЫЕ ПМ сос п/о мгс 0,41кг 10шт.  ОСТАНКИНО</v>
          </cell>
          <cell r="D183">
            <v>1326</v>
          </cell>
        </row>
        <row r="184">
          <cell r="A184" t="str">
            <v>6726 СЛИВОЧНЫЕ ПМ сос п/о мгс 0.41кг 10шт.  ОСТАНКИНО</v>
          </cell>
          <cell r="D184">
            <v>500</v>
          </cell>
        </row>
        <row r="185">
          <cell r="A185" t="str">
            <v>6747 РУССКАЯ ПРЕМИУМ ПМ вар ф/о в/у  ОСТАНКИНО</v>
          </cell>
          <cell r="D185">
            <v>14.445</v>
          </cell>
        </row>
        <row r="186">
          <cell r="A186" t="str">
            <v>6759 МОЛОЧНЫЕ ГОСТ сос ц/о мгс 0.4кг 7шт.  ОСТАНКИНО</v>
          </cell>
          <cell r="D186">
            <v>9</v>
          </cell>
        </row>
        <row r="187">
          <cell r="A187" t="str">
            <v>6761 МОЛОЧНЫЕ ГОСТ сос ц/о мгс 1*4  ОСТАНКИНО</v>
          </cell>
          <cell r="D187">
            <v>3.7549999999999999</v>
          </cell>
        </row>
        <row r="188">
          <cell r="A188" t="str">
            <v>6762 СЛИВОЧНЫЕ сос ц/о мгс 0.41кг 8шт.  ОСТАНКИНО</v>
          </cell>
          <cell r="D188">
            <v>63</v>
          </cell>
        </row>
        <row r="189">
          <cell r="A189" t="str">
            <v>6764 СЛИВОЧНЫЕ сос ц/о мгс 1*4  ОСТАНКИНО</v>
          </cell>
          <cell r="D189">
            <v>3.613</v>
          </cell>
        </row>
        <row r="190">
          <cell r="A190" t="str">
            <v>6765 РУБЛЕНЫЕ сос ц/о мгс 0.36кг 6шт.  ОСТАНКИНО</v>
          </cell>
          <cell r="D190">
            <v>127</v>
          </cell>
        </row>
        <row r="191">
          <cell r="A191" t="str">
            <v>6767 РУБЛЕНЫЕ сос ц/о мгс 1*4  ОСТАНКИНО</v>
          </cell>
          <cell r="D191">
            <v>8.9740000000000002</v>
          </cell>
        </row>
        <row r="192">
          <cell r="A192" t="str">
            <v>6768 С СЫРОМ сос ц/о мгс 0.41кг 6шт.  ОСТАНКИНО</v>
          </cell>
          <cell r="D192">
            <v>3</v>
          </cell>
        </row>
        <row r="193">
          <cell r="A193" t="str">
            <v>6770 ИСПАНСКИЕ сос ц/о мгс 0.41кг 6шт.  ОСТАНКИНО</v>
          </cell>
          <cell r="D193">
            <v>86</v>
          </cell>
        </row>
        <row r="194">
          <cell r="A194" t="str">
            <v>6773 САЛЯМИ Папа может п/к в/у 0,28кг 8шт.  ОСТАНКИНО</v>
          </cell>
          <cell r="D194">
            <v>106</v>
          </cell>
        </row>
        <row r="195">
          <cell r="A195" t="str">
            <v>6777 МЯСНЫЕ С ГОВЯДИНОЙ ПМ сос п/о мгс 0.4кг  ОСТАНКИНО</v>
          </cell>
          <cell r="D195">
            <v>298</v>
          </cell>
        </row>
        <row r="196">
          <cell r="A196" t="str">
            <v>6785 ВЕНСКАЯ САЛЯМИ п/к в/у 0.33кг 8шт.  ОСТАНКИНО</v>
          </cell>
          <cell r="D196">
            <v>128</v>
          </cell>
        </row>
        <row r="197">
          <cell r="A197" t="str">
            <v>6787 СЕРВЕЛАТ КРЕМЛЕВСКИЙ в/к в/у 0,33кг 8шт.  ОСТАНКИНО</v>
          </cell>
          <cell r="D197">
            <v>88</v>
          </cell>
        </row>
        <row r="198">
          <cell r="A198" t="str">
            <v>6791 СЕРВЕЛАТ ПРЕМИУМ в/к в/у 0,33кг 8шт.  ОСТАНКИНО</v>
          </cell>
          <cell r="D198">
            <v>94</v>
          </cell>
        </row>
        <row r="199">
          <cell r="A199" t="str">
            <v>6793 БАЛЫКОВАЯ в/к в/у 0,33кг 8шт.  ОСТАНКИНО</v>
          </cell>
          <cell r="D199">
            <v>20</v>
          </cell>
        </row>
        <row r="200">
          <cell r="A200" t="str">
            <v>6794 БАЛЫКОВАЯ в/к в/у  ОСТАНКИНО</v>
          </cell>
          <cell r="D200">
            <v>0.66</v>
          </cell>
        </row>
        <row r="201">
          <cell r="A201" t="str">
            <v>6795 ОСТАНКИНСКАЯ в/к в/у 0,33кг 8шт.  ОСТАНКИНО</v>
          </cell>
          <cell r="D201">
            <v>10</v>
          </cell>
        </row>
        <row r="202">
          <cell r="A202" t="str">
            <v>6807 СЕРВЕЛАТ ЕВРОПЕЙСКИЙ в/к в/у 0,33кг 8шт.  ОСТАНКИНО</v>
          </cell>
          <cell r="D202">
            <v>-6</v>
          </cell>
        </row>
        <row r="203">
          <cell r="A203" t="str">
            <v>6829 МОЛОЧНЫЕ КЛАССИЧЕСКИЕ сос п/о мгс 2*4_С  ОСТАНКИНО</v>
          </cell>
          <cell r="D203">
            <v>89.319000000000003</v>
          </cell>
        </row>
        <row r="204">
          <cell r="A204" t="str">
            <v>6834 ПОСОЛЬСКАЯ ПМ с/к с/н в/у 1/100 10шт.  ОСТАНКИНО</v>
          </cell>
          <cell r="D204">
            <v>90</v>
          </cell>
        </row>
        <row r="205">
          <cell r="A205" t="str">
            <v>6837 ФИЛЕЙНЫЕ Папа Может сос ц/о мгс 0.4кг  ОСТАНКИНО</v>
          </cell>
          <cell r="D205">
            <v>272</v>
          </cell>
        </row>
        <row r="206">
          <cell r="A206" t="str">
            <v>6852 МОЛОЧНЫЕ ПРЕМИУМ ПМ сос п/о в/ у 1/350  ОСТАНКИНО</v>
          </cell>
          <cell r="D206">
            <v>475</v>
          </cell>
        </row>
        <row r="207">
          <cell r="A207" t="str">
            <v>6853 МОЛОЧНЫЕ ПРЕМИУМ ПМ сос п/о мгс 1*6  ОСТАНКИНО</v>
          </cell>
          <cell r="D207">
            <v>51.744</v>
          </cell>
        </row>
        <row r="208">
          <cell r="A208" t="str">
            <v>6854 МОЛОЧНЫЕ ПРЕМИУМ ПМ сос п/о мгс 0.6кг  ОСТАНКИНО</v>
          </cell>
          <cell r="D208">
            <v>90</v>
          </cell>
        </row>
        <row r="209">
          <cell r="A209" t="str">
            <v>6861 ДОМАШНИЙ РЕЦЕПТ Коровино вар п/о  ОСТАНКИНО</v>
          </cell>
          <cell r="D209">
            <v>95.978999999999999</v>
          </cell>
        </row>
        <row r="210">
          <cell r="A210" t="str">
            <v>6862 ДОМАШНИЙ РЕЦЕПТ СО ШПИК. Коровино вар п/о  ОСТАНКИНО</v>
          </cell>
          <cell r="D210">
            <v>7.6319999999999997</v>
          </cell>
        </row>
        <row r="211">
          <cell r="A211" t="str">
            <v>6865 ВЕТЧ.НЕЖНАЯ Коровино п/о  ОСТАНКИНО</v>
          </cell>
          <cell r="D211">
            <v>9.2509999999999994</v>
          </cell>
        </row>
        <row r="212">
          <cell r="A212" t="str">
            <v>6870 С ГОВЯДИНОЙ СН сос п/о мгс 1*6  ОСТАНКИНО</v>
          </cell>
          <cell r="D212">
            <v>8.2949999999999999</v>
          </cell>
        </row>
        <row r="213">
          <cell r="A213" t="str">
            <v>6901 МЯСНИКС ПМ сос б/о мгс 1/160 14шт.  ОСТАНКИНО</v>
          </cell>
          <cell r="D213">
            <v>20</v>
          </cell>
        </row>
        <row r="214">
          <cell r="A214" t="str">
            <v>6909 ДЛЯ ДЕТЕЙ сос п/о мгс 0.33кг 8шт.  ОСТАНКИНО</v>
          </cell>
          <cell r="D214">
            <v>3</v>
          </cell>
        </row>
        <row r="215">
          <cell r="A215" t="str">
            <v>6919 БЕКОН с/к с/н в/у 1/180 10шт.  ОСТАНКИНО</v>
          </cell>
          <cell r="D215">
            <v>72</v>
          </cell>
        </row>
        <row r="216">
          <cell r="A216" t="str">
            <v>Балык говяжий с/к "Эликатессе" 0,10 кг.шт. нарезка (лоток с ср.защ.атм.)  СПК</v>
          </cell>
          <cell r="D216">
            <v>25</v>
          </cell>
        </row>
        <row r="217">
          <cell r="A217" t="str">
            <v>Балык свиной с/к "Эликатессе" 0,10 кг.шт. нарезка (лоток с ср.защ.атм.)  СПК</v>
          </cell>
          <cell r="D217">
            <v>55</v>
          </cell>
        </row>
        <row r="218">
          <cell r="A218" t="str">
            <v>БОНУС ДОМАШНИЙ РЕЦЕПТ Коровино вар п/о (5324)</v>
          </cell>
          <cell r="D218">
            <v>7.9450000000000003</v>
          </cell>
        </row>
        <row r="219">
          <cell r="A219" t="str">
            <v>БОНУС СОЧНЫЕ сос п/о мгс 0.41кг_UZ (6087)  ОСТАНКИНО</v>
          </cell>
          <cell r="D219">
            <v>52</v>
          </cell>
        </row>
        <row r="220">
          <cell r="A220" t="str">
            <v>БОНУС СОЧНЫЕ сос п/о мгс 1*6_UZ (6088)  ОСТАНКИНО</v>
          </cell>
          <cell r="D220">
            <v>35.465000000000003</v>
          </cell>
        </row>
        <row r="221">
          <cell r="A221" t="str">
            <v>БОНУС_ 457  Колбаса Молочная ТМ Особый рецепт ВЕС большой батон  ПОКОМ</v>
          </cell>
          <cell r="D221">
            <v>243.584</v>
          </cell>
        </row>
        <row r="222">
          <cell r="A222" t="str">
            <v>БОНУС_273  Сосиски Сочинки с сочной грудинкой, МГС 0.4кг,   ПОКОМ</v>
          </cell>
          <cell r="D222">
            <v>232</v>
          </cell>
        </row>
        <row r="223">
          <cell r="A223" t="str">
            <v>БОНУС_Колбаса вареная Филейская ТМ Вязанка. ВЕС  ПОКОМ</v>
          </cell>
          <cell r="D223">
            <v>73.150000000000006</v>
          </cell>
        </row>
        <row r="224">
          <cell r="A224" t="str">
            <v>БОНУС_Колбаса Сервелат Филедворский, фиброуз, в/у 0,35 кг срез,  ПОКОМ</v>
          </cell>
          <cell r="D224">
            <v>85</v>
          </cell>
        </row>
        <row r="225">
          <cell r="A225" t="str">
            <v>БОНУС_Пельмени Бульмени с говядиной и свининой Наваристые 2,7кг Горячая штучка ВЕС  ПОКОМ</v>
          </cell>
          <cell r="D225">
            <v>8.1</v>
          </cell>
        </row>
        <row r="226">
          <cell r="A226" t="str">
            <v>БОНУС_Пельмени Отборные из свинины и говядины 0,9 кг ТМ Стародворье ТС Медвежье ушко  ПОКОМ</v>
          </cell>
          <cell r="D226">
            <v>67</v>
          </cell>
        </row>
        <row r="227">
          <cell r="A227" t="str">
            <v>Вацлавская п/к (черева) 390 гр.шт. термоус.пак  СПК</v>
          </cell>
          <cell r="D227">
            <v>-1</v>
          </cell>
        </row>
        <row r="228">
          <cell r="A228" t="str">
            <v>Готовые чебупели острые с мясом Горячая штучка 0,3 кг зам  ПОКОМ</v>
          </cell>
          <cell r="D228">
            <v>73</v>
          </cell>
        </row>
        <row r="229">
          <cell r="A229" t="str">
            <v>Готовые чебупели с ветчиной и сыром Горячая штучка 0,3кг зам  ПОКОМ</v>
          </cell>
          <cell r="D229">
            <v>371</v>
          </cell>
        </row>
        <row r="230">
          <cell r="A230" t="str">
            <v>Готовые чебупели сочные с мясом ТМ Горячая штучка  0,3кг зам  ПОКОМ</v>
          </cell>
          <cell r="D230">
            <v>258</v>
          </cell>
        </row>
        <row r="231">
          <cell r="A231" t="str">
            <v>Готовые чебуреки с мясом ТМ Горячая штучка 0,09 кг флоу-пак ПОКОМ</v>
          </cell>
          <cell r="D231">
            <v>39</v>
          </cell>
        </row>
        <row r="232">
          <cell r="A232" t="str">
            <v>Гуцульская с/к "КолбасГрад" 160 гр.шт. термоус. пак  СПК</v>
          </cell>
          <cell r="D232">
            <v>12</v>
          </cell>
        </row>
        <row r="233">
          <cell r="A233" t="str">
            <v>Дельгаро с/в "Эликатессе" 140 гр.шт.  СПК</v>
          </cell>
        </row>
        <row r="234">
          <cell r="A234" t="str">
            <v>Деревенская с чесночком и сальцем п/к (черева) 390 гр.шт. термоус. пак.  СПК</v>
          </cell>
          <cell r="D234">
            <v>30</v>
          </cell>
        </row>
        <row r="235">
          <cell r="A235" t="str">
            <v>Докторская вареная в/с  СПК</v>
          </cell>
          <cell r="D235">
            <v>7.1980000000000004</v>
          </cell>
        </row>
        <row r="236">
          <cell r="A236" t="str">
            <v>Колбаски ПодПивасики оригинальные с/к 0,10 кг.шт. термофор.пак.  СПК</v>
          </cell>
          <cell r="D236">
            <v>170</v>
          </cell>
        </row>
        <row r="237">
          <cell r="A237" t="str">
            <v>Колбаски ПодПивасики острые с/к 0,10 кг.шт. термофор.пак.  СПК</v>
          </cell>
          <cell r="D237">
            <v>142</v>
          </cell>
        </row>
        <row r="238">
          <cell r="A238" t="str">
            <v>Колбаски ПодПивасики с сыром с/к 100 гр.шт. (в ср.защ.атм.)  СПК</v>
          </cell>
          <cell r="D238">
            <v>62</v>
          </cell>
        </row>
        <row r="239">
          <cell r="A239" t="str">
            <v>Консервы говядина тушеная "СПК" ж/б 0,338 кг.шт. термоус. пл. ЧМК  СПК</v>
          </cell>
          <cell r="D239">
            <v>5</v>
          </cell>
        </row>
        <row r="240">
          <cell r="A240" t="str">
            <v>Круггетсы с сырным соусом ТМ Горячая штучка 0,25 кг зам  ПОКОМ</v>
          </cell>
          <cell r="D240">
            <v>111</v>
          </cell>
        </row>
        <row r="241">
          <cell r="A241" t="str">
            <v>Круггетсы сочные ТМ Горячая штучка ТС Круггетсы 0,25 кг зам  ПОКОМ</v>
          </cell>
          <cell r="D241">
            <v>134</v>
          </cell>
        </row>
        <row r="242">
          <cell r="A242" t="str">
            <v>Ла Фаворте с/в "Эликатессе" 140 гр.шт.  СПК</v>
          </cell>
          <cell r="D242">
            <v>-1</v>
          </cell>
        </row>
        <row r="243">
          <cell r="A243" t="str">
            <v>Мини-пицца с ветчиной и сыром 0,3кг ТМ Зареченские  ПОКОМ</v>
          </cell>
          <cell r="D243">
            <v>10</v>
          </cell>
        </row>
        <row r="244">
          <cell r="A244" t="str">
            <v>Мини-сосиски в тесте "Фрайпики" 3,7кг ВЕС, ТМ Зареченские  ПОКОМ</v>
          </cell>
          <cell r="D244">
            <v>11.1</v>
          </cell>
        </row>
        <row r="245">
          <cell r="A245" t="str">
            <v>Мини-сосиски в тесте 0,3кг ТМ Зареченские  ПОКОМ</v>
          </cell>
          <cell r="D245">
            <v>8</v>
          </cell>
        </row>
        <row r="246">
          <cell r="A246" t="str">
            <v>Мини-сосиски в тесте 3,7кг ВЕС заморож. ТМ Зареченские  ПОКОМ</v>
          </cell>
          <cell r="D246">
            <v>40.700000000000003</v>
          </cell>
        </row>
        <row r="247">
          <cell r="A247" t="str">
            <v>Мини-чебуречки с мясом  0,3кг ТМ Зареченские  ПОКОМ</v>
          </cell>
          <cell r="D247">
            <v>8</v>
          </cell>
        </row>
        <row r="248">
          <cell r="A248" t="str">
            <v>Мини-чебуречки с мясом ВЕС 5,5кг ТМ Зареченские  ПОКОМ</v>
          </cell>
          <cell r="D248">
            <v>11</v>
          </cell>
        </row>
        <row r="249">
          <cell r="A249" t="str">
            <v>Мини-чебуречки с сыром и ветчиной 0,3кг ТМ Зареченские  ПОКОМ</v>
          </cell>
          <cell r="D249">
            <v>14</v>
          </cell>
        </row>
        <row r="250">
          <cell r="A250" t="str">
            <v>Мини-шарики с курочкой и сыром ТМ Зареченские ВЕС  ПОКОМ</v>
          </cell>
          <cell r="D250">
            <v>30</v>
          </cell>
        </row>
        <row r="251">
          <cell r="A251" t="str">
            <v>Наггетсы из печи 0,25кг ТМ Вязанка ТС Няняггетсы Сливушки замор.  ПОКОМ</v>
          </cell>
          <cell r="D251">
            <v>594</v>
          </cell>
        </row>
        <row r="252">
          <cell r="A252" t="str">
            <v>Наггетсы Нагетосы Сочная курочка ТМ Горячая штучка 0,25 кг зам  ПОКОМ</v>
          </cell>
          <cell r="D252">
            <v>360</v>
          </cell>
        </row>
        <row r="253">
          <cell r="A253" t="str">
            <v>Наггетсы с индейкой 0,25кг ТМ Вязанка ТС Няняггетсы Сливушки НД2 замор.  ПОКОМ</v>
          </cell>
          <cell r="D253">
            <v>490</v>
          </cell>
        </row>
        <row r="254">
          <cell r="A254" t="str">
            <v>Наггетсы с куриным филе и сыром ТМ Вязанка 0,25 кг ПОКОМ</v>
          </cell>
          <cell r="D254">
            <v>151</v>
          </cell>
        </row>
        <row r="255">
          <cell r="A255" t="str">
            <v>Наггетсы Хрустящие 0,3кг ТМ Зареченские  ПОКОМ</v>
          </cell>
          <cell r="D255">
            <v>28</v>
          </cell>
        </row>
        <row r="256">
          <cell r="A256" t="str">
            <v>Наггетсы Хрустящие ТМ Зареченские. ВЕС ПОКОМ</v>
          </cell>
          <cell r="D256">
            <v>95</v>
          </cell>
        </row>
        <row r="257">
          <cell r="A257" t="str">
            <v>Оригинальная с перцем с/к  СПК</v>
          </cell>
          <cell r="D257">
            <v>48.316000000000003</v>
          </cell>
        </row>
        <row r="258">
          <cell r="A258" t="str">
            <v>Пельмени Grandmeni со сливочным маслом Горячая штучка 0,75 кг ПОКОМ</v>
          </cell>
          <cell r="D258">
            <v>103</v>
          </cell>
        </row>
        <row r="259">
          <cell r="A259" t="str">
            <v>Пельмени Бигбули #МЕГАВКУСИЩЕ с сочной грудинкой 0,43 кг  ПОКОМ</v>
          </cell>
          <cell r="D259">
            <v>19</v>
          </cell>
        </row>
        <row r="260">
          <cell r="A260" t="str">
            <v>Пельмени Бигбули #МЕГАВКУСИЩЕ с сочной грудинкой 0,9 кг  ПОКОМ</v>
          </cell>
          <cell r="D260">
            <v>160</v>
          </cell>
        </row>
        <row r="261">
          <cell r="A261" t="str">
            <v>Пельмени Бигбули с мясом, Горячая штучка 0,43кг  ПОКОМ</v>
          </cell>
          <cell r="D261">
            <v>45</v>
          </cell>
        </row>
        <row r="262">
          <cell r="A262" t="str">
            <v>Пельмени Бигбули с мясом, Горячая штучка 0,9кг  ПОКОМ</v>
          </cell>
          <cell r="D262">
            <v>60</v>
          </cell>
        </row>
        <row r="263">
          <cell r="A263" t="str">
            <v>Пельмени Бигбули со сливоч.маслом (Мегамаслище) ТМ БУЛЬМЕНИ сфера 0,43. замор. ПОКОМ</v>
          </cell>
          <cell r="D263">
            <v>88</v>
          </cell>
        </row>
        <row r="264">
          <cell r="A264" t="str">
            <v>Пельмени Бигбули со сливочным маслом #МЕГАМАСЛИЩЕ Горячая штучка 0,9 кг  ПОКОМ</v>
          </cell>
          <cell r="D264">
            <v>39</v>
          </cell>
        </row>
        <row r="265">
          <cell r="A265" t="str">
            <v>Пельмени Бульмени по-сибирски с говядиной и свининой ТМ Горячая штучка 0,8 кг ПОКОМ</v>
          </cell>
          <cell r="D265">
            <v>169</v>
          </cell>
        </row>
        <row r="266">
          <cell r="A266" t="str">
            <v>Пельмени Бульмени с говядиной и свининой Горячая шт. 0,9 кг  ПОКОМ</v>
          </cell>
          <cell r="D266">
            <v>341</v>
          </cell>
        </row>
        <row r="267">
          <cell r="A267" t="str">
            <v>Пельмени Бульмени с говядиной и свининой Горячая штучка 0,43  ПОКОМ</v>
          </cell>
          <cell r="D267">
            <v>211</v>
          </cell>
        </row>
        <row r="268">
          <cell r="A268" t="str">
            <v>Пельмени Бульмени с говядиной и свининой Наваристые 2,7кг Горячая штучка ВЕС  ПОКОМ</v>
          </cell>
          <cell r="D268">
            <v>24.3</v>
          </cell>
        </row>
        <row r="269">
          <cell r="A269" t="str">
            <v>Пельмени Бульмени с говядиной и свининой Наваристые 5кг Горячая штучка ВЕС  ПОКОМ</v>
          </cell>
          <cell r="D269">
            <v>255</v>
          </cell>
        </row>
        <row r="270">
          <cell r="A270" t="str">
            <v>Пельмени Бульмени со сливочным маслом Горячая штучка 0,9 кг  ПОКОМ</v>
          </cell>
          <cell r="D270">
            <v>450</v>
          </cell>
        </row>
        <row r="271">
          <cell r="A271" t="str">
            <v>Пельмени Бульмени со сливочным маслом ТМ Горячая шт. 0,43 кг  ПОКОМ</v>
          </cell>
          <cell r="D271">
            <v>125</v>
          </cell>
        </row>
        <row r="272">
          <cell r="A272" t="str">
            <v>Пельмени Домашние с говядиной и свининой 0,7кг, сфера ТМ Зареченские  ПОКОМ</v>
          </cell>
          <cell r="D272">
            <v>12</v>
          </cell>
        </row>
        <row r="273">
          <cell r="A273" t="str">
            <v>Пельмени Домашние со сливочным маслом 0,7кг, сфера ТМ Зареченские  ПОКОМ</v>
          </cell>
          <cell r="D273">
            <v>15</v>
          </cell>
        </row>
        <row r="274">
          <cell r="A274" t="str">
            <v>Пельмени Жемчужные сфера 1,0кг ТМ Зареченские  ПОКОМ</v>
          </cell>
          <cell r="D274">
            <v>19</v>
          </cell>
        </row>
        <row r="275">
          <cell r="A275" t="str">
            <v>Пельмени Медвежьи ушки с фермерскими сливками 0,7кг  ПОКОМ</v>
          </cell>
          <cell r="D275">
            <v>34</v>
          </cell>
        </row>
        <row r="276">
          <cell r="A276" t="str">
            <v>Пельмени Медвежьи ушки с фермерской свининой и говядиной Малые 0,7кг  ПОКОМ</v>
          </cell>
          <cell r="D276">
            <v>64</v>
          </cell>
        </row>
        <row r="277">
          <cell r="A277" t="str">
            <v>Пельмени Мясорубские с рубленой грудинкой ТМ Стародворье флоупак  0,7 кг. ПОКОМ</v>
          </cell>
          <cell r="D277">
            <v>30</v>
          </cell>
        </row>
        <row r="278">
          <cell r="A278" t="str">
            <v>Пельмени Мясорубские ТМ Стародворье фоупак равиоли 0,7 кг  ПОКОМ</v>
          </cell>
          <cell r="D278">
            <v>224</v>
          </cell>
        </row>
        <row r="279">
          <cell r="A279" t="str">
            <v>Пельмени Отборные из свинины и говядины 0,9 кг ТМ Стародворье ТС Медвежье ушко  ПОКОМ</v>
          </cell>
          <cell r="D279">
            <v>42</v>
          </cell>
        </row>
        <row r="280">
          <cell r="A280" t="str">
            <v>Пельмени С говядиной и свининой, ВЕС, сфера пуговки Мясная Галерея  ПОКОМ</v>
          </cell>
          <cell r="D280">
            <v>110</v>
          </cell>
        </row>
        <row r="281">
          <cell r="A281" t="str">
            <v>Пельмени Со свининой и говядиной ТМ Особый рецепт Любимая ложка 1,0 кг  ПОКОМ</v>
          </cell>
          <cell r="D281">
            <v>136</v>
          </cell>
        </row>
        <row r="282">
          <cell r="A282" t="str">
            <v>Пельмени Сочные сфера 0,8 кг ТМ Стародворье  ПОКОМ</v>
          </cell>
          <cell r="D282">
            <v>13</v>
          </cell>
        </row>
        <row r="283">
          <cell r="A283" t="str">
            <v>Пельмени Татарские 0,4кг ТМ Особый рецепт  ПОКОМ</v>
          </cell>
          <cell r="D283">
            <v>21</v>
          </cell>
        </row>
        <row r="284">
          <cell r="A284" t="str">
            <v>Пирожки с мясом 0,3кг ТМ Зареченские  ПОКОМ</v>
          </cell>
          <cell r="D284">
            <v>7</v>
          </cell>
        </row>
        <row r="285">
          <cell r="A285" t="str">
            <v>Пирожки с мясом 3,7кг ВЕС ТМ Зареченские  ПОКОМ</v>
          </cell>
          <cell r="D285">
            <v>22.2</v>
          </cell>
        </row>
        <row r="286">
          <cell r="A286" t="str">
            <v>Пирожки с мясом, картофелем и грибами 0,3кг ТМ Зареченские  ПОКОМ</v>
          </cell>
          <cell r="D286">
            <v>3</v>
          </cell>
        </row>
        <row r="287">
          <cell r="A287" t="str">
            <v>Сальчетти с/к 230 гр.шт.  СПК</v>
          </cell>
          <cell r="D287">
            <v>43</v>
          </cell>
        </row>
        <row r="288">
          <cell r="A288" t="str">
            <v>Салями Трюфель с/в "Эликатессе" 0,16 кг.шт.  СПК</v>
          </cell>
          <cell r="D288">
            <v>-1</v>
          </cell>
        </row>
        <row r="289">
          <cell r="A289" t="str">
            <v>Сардельки "Докторские" (черева) ( в ср.защ.атм.) 1.0 кг. "Высокий вкус"  СПК</v>
          </cell>
          <cell r="D289">
            <v>26.117000000000001</v>
          </cell>
        </row>
        <row r="290">
          <cell r="A290" t="str">
            <v>Сардельки из говядины (черева) (в ср.защ.атм.) "Высокий вкус"  СПК</v>
          </cell>
          <cell r="D290">
            <v>32.982999999999997</v>
          </cell>
        </row>
        <row r="291">
          <cell r="A291" t="str">
            <v>Семейная с чесночком Экстра вареная  СПК</v>
          </cell>
          <cell r="D291">
            <v>2.4020000000000001</v>
          </cell>
        </row>
        <row r="292">
          <cell r="A292" t="str">
            <v>Сервелат мелкозернистый в/к 0,5 кг.шт. термоус.пак. "Высокий вкус"  СПК</v>
          </cell>
          <cell r="D292">
            <v>-1</v>
          </cell>
        </row>
        <row r="293">
          <cell r="A293" t="str">
            <v>Сибирская особая с/к 0,235 кг шт.  СПК</v>
          </cell>
          <cell r="D293">
            <v>21</v>
          </cell>
        </row>
        <row r="294">
          <cell r="A294" t="str">
            <v>Славянская п/к 0,38 кг шт.термофор.пак.  СПК</v>
          </cell>
          <cell r="D294">
            <v>1</v>
          </cell>
        </row>
        <row r="295">
          <cell r="A295" t="str">
            <v>Сосиски Мини (коллаген) (лоток с ср.защ.атм.) (для ХОРЕКА)  СПК</v>
          </cell>
          <cell r="D295">
            <v>2.7080000000000002</v>
          </cell>
        </row>
        <row r="296">
          <cell r="A296" t="str">
            <v>Сосиски Мусульманские "Просто выгодно" (в ср.защ.атм.)  СПК</v>
          </cell>
          <cell r="D296">
            <v>1.2529999999999999</v>
          </cell>
        </row>
        <row r="297">
          <cell r="A297" t="str">
            <v>Сосиски Хот-дог ВЕС (лоток с ср.защ.атм.)   СПК</v>
          </cell>
          <cell r="D297">
            <v>4.8659999999999997</v>
          </cell>
        </row>
        <row r="298">
          <cell r="A298" t="str">
            <v>Сосисоны в темпуре ВЕС  ПОКОМ</v>
          </cell>
          <cell r="D298">
            <v>1.8</v>
          </cell>
        </row>
        <row r="299">
          <cell r="A299" t="str">
            <v>Сочный мегачебурек ТМ Зареченские ВЕС ПОКОМ</v>
          </cell>
          <cell r="D299">
            <v>44.8</v>
          </cell>
        </row>
        <row r="300">
          <cell r="A300" t="str">
            <v>Торо Неро с/в "Эликатессе" 140 гр.шт.  СПК</v>
          </cell>
          <cell r="D300">
            <v>5</v>
          </cell>
        </row>
        <row r="301">
          <cell r="A301" t="str">
            <v>Уши свиные копченые к пиву 0,15кг нар. д/ф шт.  СПК</v>
          </cell>
          <cell r="D301">
            <v>-5</v>
          </cell>
        </row>
        <row r="302">
          <cell r="A302" t="str">
            <v>Фестивальная пора с/к 235 гр.шт.  СПК</v>
          </cell>
          <cell r="D302">
            <v>46</v>
          </cell>
        </row>
        <row r="303">
          <cell r="A303" t="str">
            <v>Фуэт с/в "Эликатессе" 160 гр.шт.  СПК</v>
          </cell>
          <cell r="D303">
            <v>18</v>
          </cell>
        </row>
        <row r="304">
          <cell r="A304" t="str">
            <v>Хинкали Классические ТМ Зареченские ВЕС ПОКОМ</v>
          </cell>
          <cell r="D304">
            <v>10</v>
          </cell>
        </row>
        <row r="305">
          <cell r="A305" t="str">
            <v>Хотстеры с сыром 0,25кг ТМ Горячая штучка  ПОКОМ</v>
          </cell>
          <cell r="D305">
            <v>39</v>
          </cell>
        </row>
        <row r="306">
          <cell r="A306" t="str">
            <v>Хотстеры ТМ Горячая штучка ТС Хотстеры 0,25 кг зам  ПОКОМ</v>
          </cell>
          <cell r="D306">
            <v>277</v>
          </cell>
        </row>
        <row r="307">
          <cell r="A307" t="str">
            <v>Хрустящие крылышки острые к пиву ТМ Горячая штучка 0,3кг зам  ПОКОМ</v>
          </cell>
          <cell r="D307">
            <v>61</v>
          </cell>
        </row>
        <row r="308">
          <cell r="A308" t="str">
            <v>Хрустящие крылышки ТМ Горячая штучка 0,3 кг зам  ПОКОМ</v>
          </cell>
          <cell r="D308">
            <v>73</v>
          </cell>
        </row>
        <row r="309">
          <cell r="A309" t="str">
            <v>Чебупай сочное яблоко ТМ Горячая штучка 0,2 кг зам.  ПОКОМ</v>
          </cell>
          <cell r="D309">
            <v>18</v>
          </cell>
        </row>
        <row r="310">
          <cell r="A310" t="str">
            <v>Чебупай спелая вишня ТМ Горячая штучка 0,2 кг зам.  ПОКОМ</v>
          </cell>
          <cell r="D310">
            <v>26</v>
          </cell>
        </row>
        <row r="311">
          <cell r="A311" t="str">
            <v>Чебупели Курочка гриль ТМ Горячая штучка, 0,3 кг зам  ПОКОМ</v>
          </cell>
          <cell r="D311">
            <v>34</v>
          </cell>
        </row>
        <row r="312">
          <cell r="A312" t="str">
            <v>Чебупицца курочка по-итальянски Горячая штучка 0,25 кг зам  ПОКОМ</v>
          </cell>
          <cell r="D312">
            <v>238</v>
          </cell>
        </row>
        <row r="313">
          <cell r="A313" t="str">
            <v>Чебупицца Пепперони ТМ Горячая штучка ТС Чебупицца 0.25кг зам  ПОКОМ</v>
          </cell>
          <cell r="D313">
            <v>480</v>
          </cell>
        </row>
        <row r="314">
          <cell r="A314" t="str">
            <v>Чебуреки сочные ВЕС ТМ Зареченские  ПОКОМ</v>
          </cell>
          <cell r="D314">
            <v>90</v>
          </cell>
        </row>
        <row r="315">
          <cell r="A315" t="str">
            <v>Шпикачки Русские (черева) (в ср.защ.атм.) "Высокий вкус"  СПК</v>
          </cell>
          <cell r="D315">
            <v>18.291</v>
          </cell>
        </row>
        <row r="316">
          <cell r="A316" t="str">
            <v>Эликапреза с/в "Эликатессе" 0,10 кг.шт. нарезка (лоток с ср.защ.атм.)  СПК</v>
          </cell>
          <cell r="D316">
            <v>42</v>
          </cell>
        </row>
        <row r="317">
          <cell r="A317" t="str">
            <v>Юбилейная с/к 0,10 кг.шт. нарезка (лоток с ср.защ.атм.)  СПК</v>
          </cell>
          <cell r="D317">
            <v>6</v>
          </cell>
        </row>
        <row r="318">
          <cell r="A318" t="str">
            <v>Юбилейная с/к 0,235 кг.шт.  СПК</v>
          </cell>
          <cell r="D318">
            <v>176</v>
          </cell>
        </row>
        <row r="319">
          <cell r="A319" t="str">
            <v>Итого</v>
          </cell>
          <cell r="D319">
            <v>39808.466999999997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J97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P3" sqref="P3"/>
    </sheetView>
  </sheetViews>
  <sheetFormatPr defaultColWidth="10.5" defaultRowHeight="11.45" customHeight="1" outlineLevelRow="1" x14ac:dyDescent="0.2"/>
  <cols>
    <col min="1" max="1" width="53.5" style="1" customWidth="1"/>
    <col min="2" max="2" width="4.33203125" style="1" customWidth="1"/>
    <col min="3" max="4" width="7" style="1" customWidth="1"/>
    <col min="5" max="5" width="8" style="1" customWidth="1"/>
    <col min="6" max="6" width="7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4" width="6.5" style="5" bestFit="1" customWidth="1"/>
    <col min="15" max="15" width="0.83203125" style="5" customWidth="1"/>
    <col min="16" max="18" width="6.5" style="5" bestFit="1" customWidth="1"/>
    <col min="19" max="20" width="6.6640625" style="5" bestFit="1" customWidth="1"/>
    <col min="21" max="21" width="6.5" style="5" customWidth="1"/>
    <col min="22" max="22" width="5.6640625" style="5" bestFit="1" customWidth="1"/>
    <col min="23" max="24" width="1.3320312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1" width="1" style="5" customWidth="1"/>
    <col min="32" max="32" width="6.1640625" style="5" bestFit="1" customWidth="1"/>
    <col min="33" max="33" width="6.6640625" style="5" bestFit="1" customWidth="1"/>
    <col min="34" max="34" width="6.1640625" style="5" bestFit="1" customWidth="1"/>
    <col min="35" max="35" width="6" style="5" customWidth="1"/>
    <col min="36" max="36" width="6.33203125" style="5" customWidth="1"/>
    <col min="37" max="38" width="1.83203125" style="5" customWidth="1"/>
    <col min="39" max="16384" width="10.5" style="5"/>
  </cols>
  <sheetData>
    <row r="1" spans="1:36" s="1" customFormat="1" ht="9.9499999999999993" customHeight="1" x14ac:dyDescent="0.2"/>
    <row r="2" spans="1:36" s="1" customFormat="1" ht="12.95" customHeight="1" outlineLevel="1" x14ac:dyDescent="0.2">
      <c r="A2" s="2" t="s">
        <v>0</v>
      </c>
    </row>
    <row r="3" spans="1:36" s="1" customFormat="1" ht="9.9499999999999993" customHeight="1" x14ac:dyDescent="0.2">
      <c r="AF3" s="1" t="s">
        <v>123</v>
      </c>
      <c r="AG3" s="1" t="s">
        <v>126</v>
      </c>
      <c r="AH3" s="1" t="s">
        <v>124</v>
      </c>
      <c r="AI3" s="22" t="s">
        <v>129</v>
      </c>
      <c r="AJ3" s="1" t="s">
        <v>131</v>
      </c>
    </row>
    <row r="4" spans="1:36" ht="12.95" customHeight="1" x14ac:dyDescent="0.2">
      <c r="A4" s="4"/>
      <c r="B4" s="4"/>
      <c r="C4" s="4" t="s">
        <v>1</v>
      </c>
      <c r="D4" s="4"/>
      <c r="E4" s="4"/>
      <c r="F4" s="4"/>
      <c r="G4" s="10" t="s">
        <v>101</v>
      </c>
      <c r="H4" s="10" t="s">
        <v>102</v>
      </c>
      <c r="I4" s="10" t="s">
        <v>103</v>
      </c>
      <c r="J4" s="10" t="s">
        <v>104</v>
      </c>
      <c r="K4" s="10" t="s">
        <v>105</v>
      </c>
      <c r="L4" s="10" t="s">
        <v>105</v>
      </c>
      <c r="M4" s="10" t="s">
        <v>105</v>
      </c>
      <c r="N4" s="10" t="s">
        <v>105</v>
      </c>
      <c r="O4" s="11" t="s">
        <v>105</v>
      </c>
      <c r="P4" s="11" t="s">
        <v>105</v>
      </c>
      <c r="Q4" s="11" t="s">
        <v>105</v>
      </c>
      <c r="R4" s="11" t="s">
        <v>105</v>
      </c>
      <c r="S4" s="10" t="s">
        <v>102</v>
      </c>
      <c r="T4" s="12" t="s">
        <v>105</v>
      </c>
      <c r="U4" s="10" t="s">
        <v>106</v>
      </c>
      <c r="V4" s="13" t="s">
        <v>107</v>
      </c>
      <c r="W4" s="10" t="s">
        <v>108</v>
      </c>
      <c r="X4" s="10" t="s">
        <v>109</v>
      </c>
      <c r="Y4" s="10" t="s">
        <v>102</v>
      </c>
      <c r="Z4" s="10" t="s">
        <v>102</v>
      </c>
      <c r="AA4" s="10" t="s">
        <v>102</v>
      </c>
      <c r="AB4" s="10" t="s">
        <v>110</v>
      </c>
      <c r="AC4" s="10" t="s">
        <v>111</v>
      </c>
      <c r="AD4" s="10" t="s">
        <v>112</v>
      </c>
      <c r="AE4" s="13" t="s">
        <v>113</v>
      </c>
      <c r="AF4" s="13" t="s">
        <v>113</v>
      </c>
      <c r="AG4" s="13" t="s">
        <v>113</v>
      </c>
      <c r="AH4" s="13" t="s">
        <v>113</v>
      </c>
      <c r="AI4" s="13" t="s">
        <v>113</v>
      </c>
      <c r="AJ4" s="13" t="s">
        <v>113</v>
      </c>
    </row>
    <row r="5" spans="1:36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114</v>
      </c>
      <c r="L5" s="16" t="s">
        <v>115</v>
      </c>
      <c r="M5" s="16" t="s">
        <v>116</v>
      </c>
      <c r="N5" s="16" t="s">
        <v>128</v>
      </c>
      <c r="P5" s="16" t="s">
        <v>130</v>
      </c>
      <c r="Q5" s="5" t="s">
        <v>120</v>
      </c>
      <c r="R5" s="5" t="s">
        <v>121</v>
      </c>
      <c r="T5" s="5" t="s">
        <v>122</v>
      </c>
      <c r="Y5" s="16" t="s">
        <v>117</v>
      </c>
      <c r="Z5" s="16" t="s">
        <v>118</v>
      </c>
      <c r="AA5" s="16" t="s">
        <v>119</v>
      </c>
      <c r="AB5" s="16" t="s">
        <v>127</v>
      </c>
      <c r="AF5" s="5" t="s">
        <v>120</v>
      </c>
      <c r="AG5" s="5" t="s">
        <v>121</v>
      </c>
      <c r="AH5" s="5" t="s">
        <v>122</v>
      </c>
      <c r="AJ5" s="5" t="s">
        <v>130</v>
      </c>
    </row>
    <row r="6" spans="1:36" ht="11.1" customHeight="1" x14ac:dyDescent="0.2">
      <c r="A6" s="6"/>
      <c r="B6" s="6"/>
      <c r="C6" s="3"/>
      <c r="D6" s="3"/>
      <c r="E6" s="9">
        <f>SUM(E7:E105)</f>
        <v>90051.683999999994</v>
      </c>
      <c r="F6" s="9">
        <f>SUM(F7:F105)</f>
        <v>69282.373999999996</v>
      </c>
      <c r="I6" s="9">
        <f>SUM(I7:I105)</f>
        <v>91712.219999999987</v>
      </c>
      <c r="J6" s="9">
        <f t="shared" ref="J6:T6" si="0">SUM(J7:J105)</f>
        <v>-1660.5360000000005</v>
      </c>
      <c r="K6" s="9">
        <f t="shared" si="0"/>
        <v>7990</v>
      </c>
      <c r="L6" s="9">
        <f t="shared" si="0"/>
        <v>16270</v>
      </c>
      <c r="M6" s="9">
        <f t="shared" si="0"/>
        <v>16610</v>
      </c>
      <c r="N6" s="9">
        <f t="shared" si="0"/>
        <v>4330</v>
      </c>
      <c r="O6" s="9">
        <f t="shared" si="0"/>
        <v>0</v>
      </c>
      <c r="P6" s="9">
        <f t="shared" si="0"/>
        <v>15330</v>
      </c>
      <c r="Q6" s="9">
        <f t="shared" si="0"/>
        <v>11460</v>
      </c>
      <c r="R6" s="9">
        <f t="shared" si="0"/>
        <v>23750.394</v>
      </c>
      <c r="S6" s="9">
        <f t="shared" si="0"/>
        <v>18010.336800000001</v>
      </c>
      <c r="T6" s="9">
        <f t="shared" si="0"/>
        <v>16270</v>
      </c>
      <c r="W6" s="9">
        <f t="shared" ref="W6" si="1">SUM(W7:W105)</f>
        <v>0</v>
      </c>
      <c r="X6" s="9">
        <f t="shared" ref="X6" si="2">SUM(X7:X105)</f>
        <v>0</v>
      </c>
      <c r="Y6" s="9">
        <f t="shared" ref="Y6" si="3">SUM(Y7:Y105)</f>
        <v>22413.948799999995</v>
      </c>
      <c r="Z6" s="9">
        <f t="shared" ref="Z6" si="4">SUM(Z7:Z105)</f>
        <v>20775.029000000006</v>
      </c>
      <c r="AA6" s="9">
        <f t="shared" ref="AA6" si="5">SUM(AA7:AA105)</f>
        <v>19932.040200000003</v>
      </c>
      <c r="AB6" s="9">
        <f t="shared" ref="AB6" si="6">SUM(AB7:AB105)</f>
        <v>14764.508999999998</v>
      </c>
      <c r="AC6" s="9"/>
      <c r="AD6" s="9"/>
      <c r="AE6" s="9">
        <f t="shared" ref="AE6" si="7">SUM(AE7:AE105)</f>
        <v>6510.1</v>
      </c>
      <c r="AF6" s="9">
        <f t="shared" ref="AF6" si="8">SUM(AF7:AF105)</f>
        <v>4989.1000000000004</v>
      </c>
      <c r="AG6" s="9">
        <f t="shared" ref="AG6" si="9">SUM(AG7:AG105)</f>
        <v>10550.294</v>
      </c>
      <c r="AH6" s="9">
        <f t="shared" ref="AH6:AJ6" si="10">SUM(AH7:AH105)</f>
        <v>7021.9000000000015</v>
      </c>
      <c r="AI6" s="9">
        <f t="shared" si="10"/>
        <v>2304</v>
      </c>
      <c r="AJ6" s="9">
        <f t="shared" si="10"/>
        <v>6510.1</v>
      </c>
    </row>
    <row r="7" spans="1:36" s="1" customFormat="1" ht="11.1" customHeight="1" outlineLevel="1" x14ac:dyDescent="0.2">
      <c r="A7" s="7" t="s">
        <v>10</v>
      </c>
      <c r="B7" s="7" t="s">
        <v>8</v>
      </c>
      <c r="C7" s="8">
        <v>236</v>
      </c>
      <c r="D7" s="8">
        <v>295</v>
      </c>
      <c r="E7" s="8">
        <v>310</v>
      </c>
      <c r="F7" s="8">
        <v>212</v>
      </c>
      <c r="G7" s="1">
        <f>VLOOKUP(A:A,[1]TDSheet!$A:$G,7,0)</f>
        <v>0.4</v>
      </c>
      <c r="H7" s="1">
        <f>VLOOKUP(A:A,[1]TDSheet!$A:$H,8,0)</f>
        <v>60</v>
      </c>
      <c r="I7" s="15">
        <f>VLOOKUP(A:A,[2]TDSheet!$A:$F,6,0)</f>
        <v>321</v>
      </c>
      <c r="J7" s="15">
        <f>E7-I7</f>
        <v>-11</v>
      </c>
      <c r="K7" s="15">
        <f>VLOOKUP(A:A,[1]TDSheet!$A:$L,12,0)</f>
        <v>0</v>
      </c>
      <c r="L7" s="15">
        <f>VLOOKUP(A:A,[1]TDSheet!$A:$M,13,0)</f>
        <v>80</v>
      </c>
      <c r="M7" s="15">
        <f>VLOOKUP(A:A,[1]TDSheet!$A:$T,20,0)</f>
        <v>40</v>
      </c>
      <c r="N7" s="15"/>
      <c r="O7" s="15"/>
      <c r="P7" s="17">
        <v>80</v>
      </c>
      <c r="Q7" s="17">
        <v>40</v>
      </c>
      <c r="R7" s="17">
        <v>120</v>
      </c>
      <c r="S7" s="15">
        <f>E7/5</f>
        <v>62</v>
      </c>
      <c r="T7" s="17">
        <v>40</v>
      </c>
      <c r="U7" s="18">
        <f>(F7+K7+L7+M7+N7+P7+Q7+R7+T7)/S7</f>
        <v>9.870967741935484</v>
      </c>
      <c r="V7" s="15">
        <f>F7/S7</f>
        <v>3.4193548387096775</v>
      </c>
      <c r="W7" s="15"/>
      <c r="X7" s="15"/>
      <c r="Y7" s="15">
        <f>VLOOKUP(A:A,[1]TDSheet!$A:$Y,25,0)</f>
        <v>82.8</v>
      </c>
      <c r="Z7" s="15">
        <f>VLOOKUP(A:A,[1]TDSheet!$A:$Z,26,0)</f>
        <v>85.2</v>
      </c>
      <c r="AA7" s="15">
        <f>VLOOKUP(A:A,[1]TDSheet!$A:$AA,27,0)</f>
        <v>67</v>
      </c>
      <c r="AB7" s="15">
        <f>VLOOKUP(A:A,[3]TDSheet!$A:$D,4,0)</f>
        <v>34</v>
      </c>
      <c r="AC7" s="15">
        <f>VLOOKUP(A:A,[1]TDSheet!$A:$AC,29,0)</f>
        <v>0</v>
      </c>
      <c r="AD7" s="15" t="str">
        <f>VLOOKUP(A:A,[1]TDSheet!$A:$AD,30,0)</f>
        <v>скидка</v>
      </c>
      <c r="AE7" s="15">
        <f>P7*G7</f>
        <v>32</v>
      </c>
      <c r="AF7" s="15">
        <f>Q7*G7</f>
        <v>16</v>
      </c>
      <c r="AG7" s="15">
        <f>R7*G7</f>
        <v>48</v>
      </c>
      <c r="AH7" s="15">
        <f>T7*G7</f>
        <v>16</v>
      </c>
      <c r="AI7" s="15">
        <f>N7*G7</f>
        <v>0</v>
      </c>
      <c r="AJ7" s="15">
        <f>P7*G7</f>
        <v>32</v>
      </c>
    </row>
    <row r="8" spans="1:36" s="1" customFormat="1" ht="11.1" customHeight="1" outlineLevel="1" x14ac:dyDescent="0.2">
      <c r="A8" s="7" t="s">
        <v>11</v>
      </c>
      <c r="B8" s="7" t="s">
        <v>9</v>
      </c>
      <c r="C8" s="8">
        <v>892.14700000000005</v>
      </c>
      <c r="D8" s="8">
        <v>2221.192</v>
      </c>
      <c r="E8" s="8">
        <v>1896.288</v>
      </c>
      <c r="F8" s="8">
        <v>1198.874</v>
      </c>
      <c r="G8" s="1">
        <f>VLOOKUP(A:A,[1]TDSheet!$A:$G,7,0)</f>
        <v>1</v>
      </c>
      <c r="H8" s="1">
        <f>VLOOKUP(A:A,[1]TDSheet!$A:$H,8,0)</f>
        <v>45</v>
      </c>
      <c r="I8" s="15">
        <f>VLOOKUP(A:A,[2]TDSheet!$A:$F,6,0)</f>
        <v>1870.5</v>
      </c>
      <c r="J8" s="15">
        <f t="shared" ref="J8:J71" si="11">E8-I8</f>
        <v>25.788000000000011</v>
      </c>
      <c r="K8" s="15">
        <f>VLOOKUP(A:A,[1]TDSheet!$A:$L,12,0)</f>
        <v>100</v>
      </c>
      <c r="L8" s="15">
        <f>VLOOKUP(A:A,[1]TDSheet!$A:$M,13,0)</f>
        <v>400</v>
      </c>
      <c r="M8" s="15">
        <f>VLOOKUP(A:A,[1]TDSheet!$A:$T,20,0)</f>
        <v>400</v>
      </c>
      <c r="N8" s="15">
        <v>300</v>
      </c>
      <c r="O8" s="15"/>
      <c r="P8" s="17">
        <v>200</v>
      </c>
      <c r="Q8" s="17">
        <v>200</v>
      </c>
      <c r="R8" s="17">
        <v>700</v>
      </c>
      <c r="S8" s="15">
        <f t="shared" ref="S8:S71" si="12">E8/5</f>
        <v>379.25760000000002</v>
      </c>
      <c r="T8" s="17">
        <v>300</v>
      </c>
      <c r="U8" s="18">
        <f t="shared" ref="U8:U71" si="13">(F8+K8+L8+M8+N8+P8+Q8+R8+T8)/S8</f>
        <v>10.016606127339307</v>
      </c>
      <c r="V8" s="15">
        <f t="shared" ref="V8:V71" si="14">F8/S8</f>
        <v>3.1611073845323072</v>
      </c>
      <c r="W8" s="15"/>
      <c r="X8" s="15"/>
      <c r="Y8" s="15">
        <f>VLOOKUP(A:A,[1]TDSheet!$A:$Y,25,0)</f>
        <v>464.05219999999997</v>
      </c>
      <c r="Z8" s="15">
        <f>VLOOKUP(A:A,[1]TDSheet!$A:$Z,26,0)</f>
        <v>466.65200000000004</v>
      </c>
      <c r="AA8" s="15">
        <f>VLOOKUP(A:A,[1]TDSheet!$A:$AA,27,0)</f>
        <v>416.99620000000004</v>
      </c>
      <c r="AB8" s="15">
        <f>VLOOKUP(A:A,[3]TDSheet!$A:$D,4,0)</f>
        <v>348.27800000000002</v>
      </c>
      <c r="AC8" s="15">
        <f>VLOOKUP(A:A,[1]TDSheet!$A:$AC,29,0)</f>
        <v>0</v>
      </c>
      <c r="AD8" s="15">
        <f>VLOOKUP(A:A,[1]TDSheet!$A:$AD,30,0)</f>
        <v>0</v>
      </c>
      <c r="AE8" s="15">
        <f t="shared" ref="AE8:AE71" si="15">P8*G8</f>
        <v>200</v>
      </c>
      <c r="AF8" s="15">
        <f t="shared" ref="AF8:AF71" si="16">Q8*G8</f>
        <v>200</v>
      </c>
      <c r="AG8" s="15">
        <f t="shared" ref="AG8:AG71" si="17">R8*G8</f>
        <v>700</v>
      </c>
      <c r="AH8" s="15">
        <f t="shared" ref="AH8:AH71" si="18">T8*G8</f>
        <v>300</v>
      </c>
      <c r="AI8" s="15">
        <f t="shared" ref="AI8:AI71" si="19">N8*G8</f>
        <v>300</v>
      </c>
      <c r="AJ8" s="15">
        <f t="shared" ref="AJ8:AJ71" si="20">P8*G8</f>
        <v>200</v>
      </c>
    </row>
    <row r="9" spans="1:36" s="1" customFormat="1" ht="11.1" customHeight="1" outlineLevel="1" x14ac:dyDescent="0.2">
      <c r="A9" s="7" t="s">
        <v>12</v>
      </c>
      <c r="B9" s="7" t="s">
        <v>9</v>
      </c>
      <c r="C9" s="8">
        <v>241.19200000000001</v>
      </c>
      <c r="D9" s="8">
        <v>3280.0949999999998</v>
      </c>
      <c r="E9" s="8">
        <v>2131.0010000000002</v>
      </c>
      <c r="F9" s="8">
        <v>1365.894</v>
      </c>
      <c r="G9" s="1">
        <f>VLOOKUP(A:A,[1]TDSheet!$A:$G,7,0)</f>
        <v>1</v>
      </c>
      <c r="H9" s="1">
        <f>VLOOKUP(A:A,[1]TDSheet!$A:$H,8,0)</f>
        <v>60</v>
      </c>
      <c r="I9" s="15">
        <f>VLOOKUP(A:A,[2]TDSheet!$A:$F,6,0)</f>
        <v>2074.3000000000002</v>
      </c>
      <c r="J9" s="15">
        <f t="shared" si="11"/>
        <v>56.701000000000022</v>
      </c>
      <c r="K9" s="15">
        <f>VLOOKUP(A:A,[1]TDSheet!$A:$L,12,0)</f>
        <v>100</v>
      </c>
      <c r="L9" s="15">
        <f>VLOOKUP(A:A,[1]TDSheet!$A:$M,13,0)</f>
        <v>450</v>
      </c>
      <c r="M9" s="15">
        <f>VLOOKUP(A:A,[1]TDSheet!$A:$T,20,0)</f>
        <v>670</v>
      </c>
      <c r="N9" s="15">
        <v>330</v>
      </c>
      <c r="O9" s="15"/>
      <c r="P9" s="17">
        <v>300</v>
      </c>
      <c r="Q9" s="17">
        <v>100</v>
      </c>
      <c r="R9" s="17">
        <v>800</v>
      </c>
      <c r="S9" s="15">
        <f t="shared" si="12"/>
        <v>426.20020000000005</v>
      </c>
      <c r="T9" s="17">
        <v>350</v>
      </c>
      <c r="U9" s="18">
        <f t="shared" si="13"/>
        <v>10.478394895168984</v>
      </c>
      <c r="V9" s="15">
        <f t="shared" si="14"/>
        <v>3.2048178297429231</v>
      </c>
      <c r="W9" s="15"/>
      <c r="X9" s="15"/>
      <c r="Y9" s="15">
        <f>VLOOKUP(A:A,[1]TDSheet!$A:$Y,25,0)</f>
        <v>484.93900000000002</v>
      </c>
      <c r="Z9" s="15">
        <f>VLOOKUP(A:A,[1]TDSheet!$A:$Z,26,0)</f>
        <v>403.39960000000002</v>
      </c>
      <c r="AA9" s="15">
        <f>VLOOKUP(A:A,[1]TDSheet!$A:$AA,27,0)</f>
        <v>471.84499999999997</v>
      </c>
      <c r="AB9" s="15">
        <f>VLOOKUP(A:A,[3]TDSheet!$A:$D,4,0)</f>
        <v>399.09300000000002</v>
      </c>
      <c r="AC9" s="15">
        <f>VLOOKUP(A:A,[1]TDSheet!$A:$AC,29,0)</f>
        <v>0</v>
      </c>
      <c r="AD9" s="15">
        <f>VLOOKUP(A:A,[1]TDSheet!$A:$AD,30,0)</f>
        <v>0</v>
      </c>
      <c r="AE9" s="15">
        <f t="shared" si="15"/>
        <v>300</v>
      </c>
      <c r="AF9" s="15">
        <f t="shared" si="16"/>
        <v>100</v>
      </c>
      <c r="AG9" s="15">
        <f t="shared" si="17"/>
        <v>800</v>
      </c>
      <c r="AH9" s="15">
        <f t="shared" si="18"/>
        <v>350</v>
      </c>
      <c r="AI9" s="15">
        <f t="shared" si="19"/>
        <v>330</v>
      </c>
      <c r="AJ9" s="15">
        <f t="shared" si="20"/>
        <v>300</v>
      </c>
    </row>
    <row r="10" spans="1:36" s="1" customFormat="1" ht="11.1" customHeight="1" outlineLevel="1" x14ac:dyDescent="0.2">
      <c r="A10" s="7" t="s">
        <v>13</v>
      </c>
      <c r="B10" s="7" t="s">
        <v>9</v>
      </c>
      <c r="C10" s="8">
        <v>97.602000000000004</v>
      </c>
      <c r="D10" s="8">
        <v>3.54</v>
      </c>
      <c r="E10" s="8">
        <v>73.774000000000001</v>
      </c>
      <c r="F10" s="8">
        <v>26.88</v>
      </c>
      <c r="G10" s="1">
        <f>VLOOKUP(A:A,[1]TDSheet!$A:$G,7,0)</f>
        <v>1</v>
      </c>
      <c r="H10" s="1">
        <f>VLOOKUP(A:A,[1]TDSheet!$A:$H,8,0)</f>
        <v>120</v>
      </c>
      <c r="I10" s="15">
        <f>VLOOKUP(A:A,[2]TDSheet!$A:$F,6,0)</f>
        <v>72.2</v>
      </c>
      <c r="J10" s="15">
        <f t="shared" si="11"/>
        <v>1.5739999999999981</v>
      </c>
      <c r="K10" s="15">
        <f>VLOOKUP(A:A,[1]TDSheet!$A:$L,12,0)</f>
        <v>0</v>
      </c>
      <c r="L10" s="15">
        <f>VLOOKUP(A:A,[1]TDSheet!$A:$M,13,0)</f>
        <v>50</v>
      </c>
      <c r="M10" s="15">
        <f>VLOOKUP(A:A,[1]TDSheet!$A:$T,20,0)</f>
        <v>50</v>
      </c>
      <c r="N10" s="15"/>
      <c r="O10" s="15"/>
      <c r="P10" s="17"/>
      <c r="Q10" s="17"/>
      <c r="R10" s="17">
        <v>50</v>
      </c>
      <c r="S10" s="15">
        <f t="shared" si="12"/>
        <v>14.754799999999999</v>
      </c>
      <c r="T10" s="17"/>
      <c r="U10" s="18">
        <f t="shared" si="13"/>
        <v>11.98796323908152</v>
      </c>
      <c r="V10" s="15">
        <f t="shared" si="14"/>
        <v>1.821780030905197</v>
      </c>
      <c r="W10" s="15"/>
      <c r="X10" s="15"/>
      <c r="Y10" s="15">
        <f>VLOOKUP(A:A,[1]TDSheet!$A:$Y,25,0)</f>
        <v>17.000399999999999</v>
      </c>
      <c r="Z10" s="15">
        <f>VLOOKUP(A:A,[1]TDSheet!$A:$Z,26,0)</f>
        <v>14.500999999999999</v>
      </c>
      <c r="AA10" s="15">
        <f>VLOOKUP(A:A,[1]TDSheet!$A:$AA,27,0)</f>
        <v>8.6967999999999996</v>
      </c>
      <c r="AB10" s="15">
        <f>VLOOKUP(A:A,[3]TDSheet!$A:$D,4,0)</f>
        <v>6.2050000000000001</v>
      </c>
      <c r="AC10" s="15">
        <f>VLOOKUP(A:A,[1]TDSheet!$A:$AC,29,0)</f>
        <v>0</v>
      </c>
      <c r="AD10" s="15" t="e">
        <f>VLOOKUP(A:A,[1]TDSheet!$A:$AD,30,0)</f>
        <v>#N/A</v>
      </c>
      <c r="AE10" s="15">
        <f t="shared" si="15"/>
        <v>0</v>
      </c>
      <c r="AF10" s="15">
        <f t="shared" si="16"/>
        <v>0</v>
      </c>
      <c r="AG10" s="15">
        <f t="shared" si="17"/>
        <v>50</v>
      </c>
      <c r="AH10" s="15">
        <f t="shared" si="18"/>
        <v>0</v>
      </c>
      <c r="AI10" s="15">
        <f t="shared" si="19"/>
        <v>0</v>
      </c>
      <c r="AJ10" s="15">
        <f t="shared" si="20"/>
        <v>0</v>
      </c>
    </row>
    <row r="11" spans="1:36" s="1" customFormat="1" ht="21.95" customHeight="1" outlineLevel="1" x14ac:dyDescent="0.2">
      <c r="A11" s="7" t="s">
        <v>14</v>
      </c>
      <c r="B11" s="7" t="s">
        <v>9</v>
      </c>
      <c r="C11" s="8">
        <v>67.728999999999999</v>
      </c>
      <c r="D11" s="8">
        <v>109.81</v>
      </c>
      <c r="E11" s="8">
        <v>152.35900000000001</v>
      </c>
      <c r="F11" s="8">
        <v>19.731999999999999</v>
      </c>
      <c r="G11" s="1">
        <f>VLOOKUP(A:A,[1]TDSheet!$A:$G,7,0)</f>
        <v>1</v>
      </c>
      <c r="H11" s="1">
        <f>VLOOKUP(A:A,[1]TDSheet!$A:$H,8,0)</f>
        <v>60</v>
      </c>
      <c r="I11" s="15">
        <f>VLOOKUP(A:A,[2]TDSheet!$A:$F,6,0)</f>
        <v>147.69999999999999</v>
      </c>
      <c r="J11" s="15">
        <f t="shared" si="11"/>
        <v>4.6590000000000202</v>
      </c>
      <c r="K11" s="15">
        <f>VLOOKUP(A:A,[1]TDSheet!$A:$L,12,0)</f>
        <v>20</v>
      </c>
      <c r="L11" s="15">
        <f>VLOOKUP(A:A,[1]TDSheet!$A:$M,13,0)</f>
        <v>40</v>
      </c>
      <c r="M11" s="15">
        <f>VLOOKUP(A:A,[1]TDSheet!$A:$T,20,0)</f>
        <v>50</v>
      </c>
      <c r="N11" s="15"/>
      <c r="O11" s="15"/>
      <c r="P11" s="17">
        <v>30</v>
      </c>
      <c r="Q11" s="17">
        <v>50</v>
      </c>
      <c r="R11" s="17">
        <v>50</v>
      </c>
      <c r="S11" s="15">
        <f t="shared" si="12"/>
        <v>30.471800000000002</v>
      </c>
      <c r="T11" s="17">
        <v>30</v>
      </c>
      <c r="U11" s="18">
        <f t="shared" si="13"/>
        <v>9.5082010252101927</v>
      </c>
      <c r="V11" s="15">
        <f t="shared" si="14"/>
        <v>0.64754953760526124</v>
      </c>
      <c r="W11" s="15"/>
      <c r="X11" s="15"/>
      <c r="Y11" s="15">
        <f>VLOOKUP(A:A,[1]TDSheet!$A:$Y,25,0)</f>
        <v>34.828400000000002</v>
      </c>
      <c r="Z11" s="15">
        <f>VLOOKUP(A:A,[1]TDSheet!$A:$Z,26,0)</f>
        <v>26.5288</v>
      </c>
      <c r="AA11" s="15">
        <f>VLOOKUP(A:A,[1]TDSheet!$A:$AA,27,0)</f>
        <v>25.1568</v>
      </c>
      <c r="AB11" s="15">
        <f>VLOOKUP(A:A,[3]TDSheet!$A:$D,4,0)</f>
        <v>16.181000000000001</v>
      </c>
      <c r="AC11" s="15">
        <f>VLOOKUP(A:A,[1]TDSheet!$A:$AC,29,0)</f>
        <v>0</v>
      </c>
      <c r="AD11" s="15" t="e">
        <f>VLOOKUP(A:A,[1]TDSheet!$A:$AD,30,0)</f>
        <v>#N/A</v>
      </c>
      <c r="AE11" s="15">
        <f t="shared" si="15"/>
        <v>30</v>
      </c>
      <c r="AF11" s="15">
        <f t="shared" si="16"/>
        <v>50</v>
      </c>
      <c r="AG11" s="15">
        <f t="shared" si="17"/>
        <v>50</v>
      </c>
      <c r="AH11" s="15">
        <f t="shared" si="18"/>
        <v>30</v>
      </c>
      <c r="AI11" s="15">
        <f t="shared" si="19"/>
        <v>0</v>
      </c>
      <c r="AJ11" s="15">
        <f t="shared" si="20"/>
        <v>30</v>
      </c>
    </row>
    <row r="12" spans="1:36" s="1" customFormat="1" ht="11.1" customHeight="1" outlineLevel="1" x14ac:dyDescent="0.2">
      <c r="A12" s="7" t="s">
        <v>15</v>
      </c>
      <c r="B12" s="7" t="s">
        <v>9</v>
      </c>
      <c r="C12" s="8">
        <v>219.12100000000001</v>
      </c>
      <c r="D12" s="8">
        <v>674.22500000000002</v>
      </c>
      <c r="E12" s="8">
        <v>579.33399999999995</v>
      </c>
      <c r="F12" s="8">
        <v>292.35899999999998</v>
      </c>
      <c r="G12" s="1">
        <f>VLOOKUP(A:A,[1]TDSheet!$A:$G,7,0)</f>
        <v>1</v>
      </c>
      <c r="H12" s="1">
        <f>VLOOKUP(A:A,[1]TDSheet!$A:$H,8,0)</f>
        <v>60</v>
      </c>
      <c r="I12" s="15">
        <f>VLOOKUP(A:A,[2]TDSheet!$A:$F,6,0)</f>
        <v>571.45000000000005</v>
      </c>
      <c r="J12" s="15">
        <f t="shared" si="11"/>
        <v>7.8839999999999009</v>
      </c>
      <c r="K12" s="15">
        <f>VLOOKUP(A:A,[1]TDSheet!$A:$L,12,0)</f>
        <v>50</v>
      </c>
      <c r="L12" s="15">
        <f>VLOOKUP(A:A,[1]TDSheet!$A:$M,13,0)</f>
        <v>110</v>
      </c>
      <c r="M12" s="15">
        <f>VLOOKUP(A:A,[1]TDSheet!$A:$T,20,0)</f>
        <v>150</v>
      </c>
      <c r="N12" s="15"/>
      <c r="O12" s="15"/>
      <c r="P12" s="17">
        <v>100</v>
      </c>
      <c r="Q12" s="17">
        <v>100</v>
      </c>
      <c r="R12" s="17">
        <v>200</v>
      </c>
      <c r="S12" s="15">
        <f t="shared" si="12"/>
        <v>115.86679999999998</v>
      </c>
      <c r="T12" s="17">
        <v>100</v>
      </c>
      <c r="U12" s="18">
        <f t="shared" si="13"/>
        <v>9.5140195465828015</v>
      </c>
      <c r="V12" s="15">
        <f t="shared" si="14"/>
        <v>2.5232335751052073</v>
      </c>
      <c r="W12" s="15"/>
      <c r="X12" s="15"/>
      <c r="Y12" s="15">
        <f>VLOOKUP(A:A,[1]TDSheet!$A:$Y,25,0)</f>
        <v>139.9546</v>
      </c>
      <c r="Z12" s="15">
        <f>VLOOKUP(A:A,[1]TDSheet!$A:$Z,26,0)</f>
        <v>118.98179999999999</v>
      </c>
      <c r="AA12" s="15">
        <f>VLOOKUP(A:A,[1]TDSheet!$A:$AA,27,0)</f>
        <v>117.89259999999999</v>
      </c>
      <c r="AB12" s="15">
        <f>VLOOKUP(A:A,[3]TDSheet!$A:$D,4,0)</f>
        <v>96.367000000000004</v>
      </c>
      <c r="AC12" s="15">
        <f>VLOOKUP(A:A,[1]TDSheet!$A:$AC,29,0)</f>
        <v>0</v>
      </c>
      <c r="AD12" s="15" t="e">
        <f>VLOOKUP(A:A,[1]TDSheet!$A:$AD,30,0)</f>
        <v>#N/A</v>
      </c>
      <c r="AE12" s="15">
        <f t="shared" si="15"/>
        <v>100</v>
      </c>
      <c r="AF12" s="15">
        <f t="shared" si="16"/>
        <v>100</v>
      </c>
      <c r="AG12" s="15">
        <f t="shared" si="17"/>
        <v>200</v>
      </c>
      <c r="AH12" s="15">
        <f t="shared" si="18"/>
        <v>100</v>
      </c>
      <c r="AI12" s="15">
        <f t="shared" si="19"/>
        <v>0</v>
      </c>
      <c r="AJ12" s="15">
        <f t="shared" si="20"/>
        <v>100</v>
      </c>
    </row>
    <row r="13" spans="1:36" s="1" customFormat="1" ht="11.1" customHeight="1" outlineLevel="1" x14ac:dyDescent="0.2">
      <c r="A13" s="7" t="s">
        <v>16</v>
      </c>
      <c r="B13" s="7" t="s">
        <v>8</v>
      </c>
      <c r="C13" s="8">
        <v>347</v>
      </c>
      <c r="D13" s="8">
        <v>812</v>
      </c>
      <c r="E13" s="8">
        <v>489</v>
      </c>
      <c r="F13" s="8">
        <v>661</v>
      </c>
      <c r="G13" s="1">
        <f>VLOOKUP(A:A,[1]TDSheet!$A:$G,7,0)</f>
        <v>0.25</v>
      </c>
      <c r="H13" s="1">
        <f>VLOOKUP(A:A,[1]TDSheet!$A:$H,8,0)</f>
        <v>120</v>
      </c>
      <c r="I13" s="15">
        <f>VLOOKUP(A:A,[2]TDSheet!$A:$F,6,0)</f>
        <v>495</v>
      </c>
      <c r="J13" s="15">
        <f t="shared" si="11"/>
        <v>-6</v>
      </c>
      <c r="K13" s="15">
        <f>VLOOKUP(A:A,[1]TDSheet!$A:$L,12,0)</f>
        <v>0</v>
      </c>
      <c r="L13" s="15">
        <f>VLOOKUP(A:A,[1]TDSheet!$A:$M,13,0)</f>
        <v>0</v>
      </c>
      <c r="M13" s="15">
        <f>VLOOKUP(A:A,[1]TDSheet!$A:$T,20,0)</f>
        <v>0</v>
      </c>
      <c r="N13" s="15"/>
      <c r="O13" s="15"/>
      <c r="P13" s="17"/>
      <c r="Q13" s="17"/>
      <c r="R13" s="17">
        <v>400</v>
      </c>
      <c r="S13" s="15">
        <f t="shared" si="12"/>
        <v>97.8</v>
      </c>
      <c r="T13" s="17"/>
      <c r="U13" s="18">
        <f t="shared" si="13"/>
        <v>10.848670756646218</v>
      </c>
      <c r="V13" s="15">
        <f t="shared" si="14"/>
        <v>6.7586912065439675</v>
      </c>
      <c r="W13" s="15"/>
      <c r="X13" s="15"/>
      <c r="Y13" s="15">
        <f>VLOOKUP(A:A,[1]TDSheet!$A:$Y,25,0)</f>
        <v>117.6</v>
      </c>
      <c r="Z13" s="15">
        <f>VLOOKUP(A:A,[1]TDSheet!$A:$Z,26,0)</f>
        <v>112</v>
      </c>
      <c r="AA13" s="15">
        <f>VLOOKUP(A:A,[1]TDSheet!$A:$AA,27,0)</f>
        <v>95.6</v>
      </c>
      <c r="AB13" s="15">
        <f>VLOOKUP(A:A,[3]TDSheet!$A:$D,4,0)</f>
        <v>55</v>
      </c>
      <c r="AC13" s="15">
        <f>VLOOKUP(A:A,[1]TDSheet!$A:$AC,29,0)</f>
        <v>0</v>
      </c>
      <c r="AD13" s="15" t="e">
        <f>VLOOKUP(A:A,[1]TDSheet!$A:$AD,30,0)</f>
        <v>#N/A</v>
      </c>
      <c r="AE13" s="15">
        <f t="shared" si="15"/>
        <v>0</v>
      </c>
      <c r="AF13" s="15">
        <f t="shared" si="16"/>
        <v>0</v>
      </c>
      <c r="AG13" s="15">
        <f t="shared" si="17"/>
        <v>100</v>
      </c>
      <c r="AH13" s="15">
        <f t="shared" si="18"/>
        <v>0</v>
      </c>
      <c r="AI13" s="15">
        <f t="shared" si="19"/>
        <v>0</v>
      </c>
      <c r="AJ13" s="15">
        <f t="shared" si="20"/>
        <v>0</v>
      </c>
    </row>
    <row r="14" spans="1:36" s="1" customFormat="1" ht="11.1" customHeight="1" outlineLevel="1" x14ac:dyDescent="0.2">
      <c r="A14" s="7" t="s">
        <v>17</v>
      </c>
      <c r="B14" s="7" t="s">
        <v>9</v>
      </c>
      <c r="C14" s="8">
        <v>68.7</v>
      </c>
      <c r="D14" s="8">
        <v>35.997</v>
      </c>
      <c r="E14" s="8">
        <v>59.743000000000002</v>
      </c>
      <c r="F14" s="8">
        <v>37.518000000000001</v>
      </c>
      <c r="G14" s="1">
        <f>VLOOKUP(A:A,[1]TDSheet!$A:$G,7,0)</f>
        <v>1</v>
      </c>
      <c r="H14" s="1">
        <f>VLOOKUP(A:A,[1]TDSheet!$A:$H,8,0)</f>
        <v>30</v>
      </c>
      <c r="I14" s="15">
        <f>VLOOKUP(A:A,[2]TDSheet!$A:$F,6,0)</f>
        <v>61.7</v>
      </c>
      <c r="J14" s="15">
        <f t="shared" si="11"/>
        <v>-1.9570000000000007</v>
      </c>
      <c r="K14" s="15">
        <f>VLOOKUP(A:A,[1]TDSheet!$A:$L,12,0)</f>
        <v>0</v>
      </c>
      <c r="L14" s="15">
        <f>VLOOKUP(A:A,[1]TDSheet!$A:$M,13,0)</f>
        <v>0</v>
      </c>
      <c r="M14" s="15">
        <f>VLOOKUP(A:A,[1]TDSheet!$A:$T,20,0)</f>
        <v>0</v>
      </c>
      <c r="N14" s="15"/>
      <c r="O14" s="15"/>
      <c r="P14" s="17">
        <v>10</v>
      </c>
      <c r="Q14" s="17">
        <v>30</v>
      </c>
      <c r="R14" s="17">
        <v>20</v>
      </c>
      <c r="S14" s="15">
        <f t="shared" si="12"/>
        <v>11.948600000000001</v>
      </c>
      <c r="T14" s="17"/>
      <c r="U14" s="18">
        <f t="shared" si="13"/>
        <v>8.1614582461543606</v>
      </c>
      <c r="V14" s="15">
        <f t="shared" si="14"/>
        <v>3.1399494501447869</v>
      </c>
      <c r="W14" s="15"/>
      <c r="X14" s="15"/>
      <c r="Y14" s="15">
        <f>VLOOKUP(A:A,[1]TDSheet!$A:$Y,25,0)</f>
        <v>22.319399999999998</v>
      </c>
      <c r="Z14" s="15">
        <f>VLOOKUP(A:A,[1]TDSheet!$A:$Z,26,0)</f>
        <v>14.892199999999999</v>
      </c>
      <c r="AA14" s="15">
        <f>VLOOKUP(A:A,[1]TDSheet!$A:$AA,27,0)</f>
        <v>10.1434</v>
      </c>
      <c r="AB14" s="15">
        <f>VLOOKUP(A:A,[3]TDSheet!$A:$D,4,0)</f>
        <v>9.7759999999999998</v>
      </c>
      <c r="AC14" s="15">
        <f>VLOOKUP(A:A,[1]TDSheet!$A:$AC,29,0)</f>
        <v>0</v>
      </c>
      <c r="AD14" s="15" t="str">
        <f>VLOOKUP(A:A,[1]TDSheet!$A:$AD,30,0)</f>
        <v>увел</v>
      </c>
      <c r="AE14" s="15">
        <f t="shared" si="15"/>
        <v>10</v>
      </c>
      <c r="AF14" s="15">
        <f t="shared" si="16"/>
        <v>30</v>
      </c>
      <c r="AG14" s="15">
        <f t="shared" si="17"/>
        <v>20</v>
      </c>
      <c r="AH14" s="15">
        <f t="shared" si="18"/>
        <v>0</v>
      </c>
      <c r="AI14" s="15">
        <f t="shared" si="19"/>
        <v>0</v>
      </c>
      <c r="AJ14" s="15">
        <f t="shared" si="20"/>
        <v>10</v>
      </c>
    </row>
    <row r="15" spans="1:36" s="1" customFormat="1" ht="11.1" customHeight="1" outlineLevel="1" x14ac:dyDescent="0.2">
      <c r="A15" s="7" t="s">
        <v>18</v>
      </c>
      <c r="B15" s="7" t="s">
        <v>9</v>
      </c>
      <c r="C15" s="8">
        <v>247.52500000000001</v>
      </c>
      <c r="D15" s="8">
        <v>613.12800000000004</v>
      </c>
      <c r="E15" s="8">
        <v>425.09500000000003</v>
      </c>
      <c r="F15" s="8">
        <v>412.37900000000002</v>
      </c>
      <c r="G15" s="1">
        <f>VLOOKUP(A:A,[1]TDSheet!$A:$G,7,0)</f>
        <v>1</v>
      </c>
      <c r="H15" s="1">
        <f>VLOOKUP(A:A,[1]TDSheet!$A:$H,8,0)</f>
        <v>45</v>
      </c>
      <c r="I15" s="15">
        <f>VLOOKUP(A:A,[2]TDSheet!$A:$F,6,0)</f>
        <v>430.2</v>
      </c>
      <c r="J15" s="15">
        <f t="shared" si="11"/>
        <v>-5.1049999999999613</v>
      </c>
      <c r="K15" s="15">
        <f>VLOOKUP(A:A,[1]TDSheet!$A:$L,12,0)</f>
        <v>50</v>
      </c>
      <c r="L15" s="15">
        <f>VLOOKUP(A:A,[1]TDSheet!$A:$M,13,0)</f>
        <v>50</v>
      </c>
      <c r="M15" s="15">
        <f>VLOOKUP(A:A,[1]TDSheet!$A:$T,20,0)</f>
        <v>100</v>
      </c>
      <c r="N15" s="15"/>
      <c r="O15" s="15"/>
      <c r="P15" s="17"/>
      <c r="Q15" s="17"/>
      <c r="R15" s="17">
        <v>100</v>
      </c>
      <c r="S15" s="15">
        <f t="shared" si="12"/>
        <v>85.019000000000005</v>
      </c>
      <c r="T15" s="17">
        <v>100</v>
      </c>
      <c r="U15" s="18">
        <f t="shared" si="13"/>
        <v>9.5552641174325732</v>
      </c>
      <c r="V15" s="15">
        <f t="shared" si="14"/>
        <v>4.850433432526847</v>
      </c>
      <c r="W15" s="15"/>
      <c r="X15" s="15"/>
      <c r="Y15" s="15">
        <f>VLOOKUP(A:A,[1]TDSheet!$A:$Y,25,0)</f>
        <v>116.401</v>
      </c>
      <c r="Z15" s="15">
        <f>VLOOKUP(A:A,[1]TDSheet!$A:$Z,26,0)</f>
        <v>113.96459999999999</v>
      </c>
      <c r="AA15" s="15">
        <f>VLOOKUP(A:A,[1]TDSheet!$A:$AA,27,0)</f>
        <v>104.64100000000001</v>
      </c>
      <c r="AB15" s="15">
        <f>VLOOKUP(A:A,[3]TDSheet!$A:$D,4,0)</f>
        <v>58.761000000000003</v>
      </c>
      <c r="AC15" s="15">
        <f>VLOOKUP(A:A,[1]TDSheet!$A:$AC,29,0)</f>
        <v>0</v>
      </c>
      <c r="AD15" s="15">
        <f>VLOOKUP(A:A,[1]TDSheet!$A:$AD,30,0)</f>
        <v>0</v>
      </c>
      <c r="AE15" s="15">
        <f t="shared" si="15"/>
        <v>0</v>
      </c>
      <c r="AF15" s="15">
        <f t="shared" si="16"/>
        <v>0</v>
      </c>
      <c r="AG15" s="15">
        <f t="shared" si="17"/>
        <v>100</v>
      </c>
      <c r="AH15" s="15">
        <f t="shared" si="18"/>
        <v>100</v>
      </c>
      <c r="AI15" s="15">
        <f t="shared" si="19"/>
        <v>0</v>
      </c>
      <c r="AJ15" s="15">
        <f t="shared" si="20"/>
        <v>0</v>
      </c>
    </row>
    <row r="16" spans="1:36" s="1" customFormat="1" ht="11.1" customHeight="1" outlineLevel="1" x14ac:dyDescent="0.2">
      <c r="A16" s="7" t="s">
        <v>19</v>
      </c>
      <c r="B16" s="7" t="s">
        <v>8</v>
      </c>
      <c r="C16" s="8">
        <v>602</v>
      </c>
      <c r="D16" s="8">
        <v>1838</v>
      </c>
      <c r="E16" s="8">
        <v>1021</v>
      </c>
      <c r="F16" s="8">
        <v>1392</v>
      </c>
      <c r="G16" s="1">
        <f>VLOOKUP(A:A,[1]TDSheet!$A:$G,7,0)</f>
        <v>0.25</v>
      </c>
      <c r="H16" s="1">
        <f>VLOOKUP(A:A,[1]TDSheet!$A:$H,8,0)</f>
        <v>120</v>
      </c>
      <c r="I16" s="15">
        <f>VLOOKUP(A:A,[2]TDSheet!$A:$F,6,0)</f>
        <v>1045</v>
      </c>
      <c r="J16" s="15">
        <f t="shared" si="11"/>
        <v>-24</v>
      </c>
      <c r="K16" s="15">
        <f>VLOOKUP(A:A,[1]TDSheet!$A:$L,12,0)</f>
        <v>0</v>
      </c>
      <c r="L16" s="15">
        <f>VLOOKUP(A:A,[1]TDSheet!$A:$M,13,0)</f>
        <v>0</v>
      </c>
      <c r="M16" s="15">
        <f>VLOOKUP(A:A,[1]TDSheet!$A:$T,20,0)</f>
        <v>200</v>
      </c>
      <c r="N16" s="15"/>
      <c r="O16" s="15"/>
      <c r="P16" s="17"/>
      <c r="Q16" s="17"/>
      <c r="R16" s="17">
        <v>600</v>
      </c>
      <c r="S16" s="15">
        <f t="shared" si="12"/>
        <v>204.2</v>
      </c>
      <c r="T16" s="17"/>
      <c r="U16" s="18">
        <f t="shared" si="13"/>
        <v>10.734573947110677</v>
      </c>
      <c r="V16" s="15">
        <f t="shared" si="14"/>
        <v>6.8168462291870719</v>
      </c>
      <c r="W16" s="15"/>
      <c r="X16" s="15"/>
      <c r="Y16" s="15">
        <f>VLOOKUP(A:A,[1]TDSheet!$A:$Y,25,0)</f>
        <v>252.4</v>
      </c>
      <c r="Z16" s="15">
        <f>VLOOKUP(A:A,[1]TDSheet!$A:$Z,26,0)</f>
        <v>220</v>
      </c>
      <c r="AA16" s="15">
        <f>VLOOKUP(A:A,[1]TDSheet!$A:$AA,27,0)</f>
        <v>203.4</v>
      </c>
      <c r="AB16" s="15">
        <f>VLOOKUP(A:A,[3]TDSheet!$A:$D,4,0)</f>
        <v>142</v>
      </c>
      <c r="AC16" s="15">
        <f>VLOOKUP(A:A,[1]TDSheet!$A:$AC,29,0)</f>
        <v>0</v>
      </c>
      <c r="AD16" s="15" t="str">
        <f>VLOOKUP(A:A,[1]TDSheet!$A:$AD,30,0)</f>
        <v>скидка</v>
      </c>
      <c r="AE16" s="15">
        <f t="shared" si="15"/>
        <v>0</v>
      </c>
      <c r="AF16" s="15">
        <f t="shared" si="16"/>
        <v>0</v>
      </c>
      <c r="AG16" s="15">
        <f t="shared" si="17"/>
        <v>150</v>
      </c>
      <c r="AH16" s="15">
        <f t="shared" si="18"/>
        <v>0</v>
      </c>
      <c r="AI16" s="15">
        <f t="shared" si="19"/>
        <v>0</v>
      </c>
      <c r="AJ16" s="15">
        <f t="shared" si="20"/>
        <v>0</v>
      </c>
    </row>
    <row r="17" spans="1:36" s="1" customFormat="1" ht="11.1" customHeight="1" outlineLevel="1" x14ac:dyDescent="0.2">
      <c r="A17" s="7" t="s">
        <v>20</v>
      </c>
      <c r="B17" s="7" t="s">
        <v>8</v>
      </c>
      <c r="C17" s="8"/>
      <c r="D17" s="8">
        <v>800</v>
      </c>
      <c r="E17" s="8">
        <v>0</v>
      </c>
      <c r="F17" s="8">
        <v>800</v>
      </c>
      <c r="G17" s="14">
        <v>0</v>
      </c>
      <c r="H17" s="1" t="e">
        <f>VLOOKUP(A:A,[1]TDSheet!$A:$H,8,0)</f>
        <v>#N/A</v>
      </c>
      <c r="I17" s="15">
        <v>0</v>
      </c>
      <c r="J17" s="15">
        <f t="shared" si="11"/>
        <v>0</v>
      </c>
      <c r="K17" s="15">
        <v>0</v>
      </c>
      <c r="L17" s="15">
        <v>0</v>
      </c>
      <c r="M17" s="15">
        <v>0</v>
      </c>
      <c r="N17" s="15"/>
      <c r="O17" s="15"/>
      <c r="P17" s="17"/>
      <c r="Q17" s="17"/>
      <c r="R17" s="17"/>
      <c r="S17" s="15">
        <f t="shared" si="12"/>
        <v>0</v>
      </c>
      <c r="T17" s="17"/>
      <c r="U17" s="18" t="e">
        <f t="shared" si="13"/>
        <v>#DIV/0!</v>
      </c>
      <c r="V17" s="15" t="e">
        <f t="shared" si="14"/>
        <v>#DIV/0!</v>
      </c>
      <c r="W17" s="15"/>
      <c r="X17" s="15"/>
      <c r="Y17" s="15">
        <v>0</v>
      </c>
      <c r="Z17" s="15">
        <v>0</v>
      </c>
      <c r="AA17" s="15">
        <v>0</v>
      </c>
      <c r="AB17" s="15">
        <v>0</v>
      </c>
      <c r="AC17" s="15" t="e">
        <f>VLOOKUP(A:A,[1]TDSheet!$A:$AC,29,0)</f>
        <v>#N/A</v>
      </c>
      <c r="AD17" s="15" t="e">
        <f>VLOOKUP(A:A,[1]TDSheet!$A:$AD,30,0)</f>
        <v>#N/A</v>
      </c>
      <c r="AE17" s="15">
        <f t="shared" si="15"/>
        <v>0</v>
      </c>
      <c r="AF17" s="15">
        <f t="shared" si="16"/>
        <v>0</v>
      </c>
      <c r="AG17" s="15">
        <f t="shared" si="17"/>
        <v>0</v>
      </c>
      <c r="AH17" s="15">
        <f t="shared" si="18"/>
        <v>0</v>
      </c>
      <c r="AI17" s="15">
        <f t="shared" si="19"/>
        <v>0</v>
      </c>
      <c r="AJ17" s="15">
        <f t="shared" si="20"/>
        <v>0</v>
      </c>
    </row>
    <row r="18" spans="1:36" s="1" customFormat="1" ht="11.1" customHeight="1" outlineLevel="1" x14ac:dyDescent="0.2">
      <c r="A18" s="7" t="s">
        <v>21</v>
      </c>
      <c r="B18" s="7" t="s">
        <v>9</v>
      </c>
      <c r="C18" s="8">
        <v>258.43400000000003</v>
      </c>
      <c r="D18" s="8">
        <v>1665.43</v>
      </c>
      <c r="E18" s="8">
        <v>1210.4159999999999</v>
      </c>
      <c r="F18" s="8">
        <v>680.97799999999995</v>
      </c>
      <c r="G18" s="1">
        <f>VLOOKUP(A:A,[1]TDSheet!$A:$G,7,0)</f>
        <v>1</v>
      </c>
      <c r="H18" s="1">
        <f>VLOOKUP(A:A,[1]TDSheet!$A:$H,8,0)</f>
        <v>45</v>
      </c>
      <c r="I18" s="15">
        <f>VLOOKUP(A:A,[2]TDSheet!$A:$F,6,0)</f>
        <v>1204.0999999999999</v>
      </c>
      <c r="J18" s="15">
        <f t="shared" si="11"/>
        <v>6.3160000000000309</v>
      </c>
      <c r="K18" s="15">
        <f>VLOOKUP(A:A,[1]TDSheet!$A:$L,12,0)</f>
        <v>50</v>
      </c>
      <c r="L18" s="15">
        <f>VLOOKUP(A:A,[1]TDSheet!$A:$M,13,0)</f>
        <v>700</v>
      </c>
      <c r="M18" s="15">
        <f>VLOOKUP(A:A,[1]TDSheet!$A:$T,20,0)</f>
        <v>100</v>
      </c>
      <c r="N18" s="15"/>
      <c r="O18" s="15"/>
      <c r="P18" s="17">
        <v>400</v>
      </c>
      <c r="Q18" s="17"/>
      <c r="R18" s="17">
        <v>300</v>
      </c>
      <c r="S18" s="15">
        <f t="shared" si="12"/>
        <v>242.08319999999998</v>
      </c>
      <c r="T18" s="17">
        <v>250</v>
      </c>
      <c r="U18" s="18">
        <f t="shared" si="13"/>
        <v>10.248451771952784</v>
      </c>
      <c r="V18" s="15">
        <f t="shared" si="14"/>
        <v>2.8129915665358025</v>
      </c>
      <c r="W18" s="15"/>
      <c r="X18" s="15"/>
      <c r="Y18" s="15">
        <f>VLOOKUP(A:A,[1]TDSheet!$A:$Y,25,0)</f>
        <v>274.99259999999998</v>
      </c>
      <c r="Z18" s="15">
        <f>VLOOKUP(A:A,[1]TDSheet!$A:$Z,26,0)</f>
        <v>235.273</v>
      </c>
      <c r="AA18" s="15">
        <f>VLOOKUP(A:A,[1]TDSheet!$A:$AA,27,0)</f>
        <v>256.12240000000003</v>
      </c>
      <c r="AB18" s="15">
        <f>VLOOKUP(A:A,[3]TDSheet!$A:$D,4,0)</f>
        <v>201.45</v>
      </c>
      <c r="AC18" s="15">
        <f>VLOOKUP(A:A,[1]TDSheet!$A:$AC,29,0)</f>
        <v>0</v>
      </c>
      <c r="AD18" s="15" t="str">
        <f>VLOOKUP(A:A,[1]TDSheet!$A:$AD,30,0)</f>
        <v>скидка</v>
      </c>
      <c r="AE18" s="15">
        <f t="shared" si="15"/>
        <v>400</v>
      </c>
      <c r="AF18" s="15">
        <f t="shared" si="16"/>
        <v>0</v>
      </c>
      <c r="AG18" s="15">
        <f t="shared" si="17"/>
        <v>300</v>
      </c>
      <c r="AH18" s="15">
        <f t="shared" si="18"/>
        <v>250</v>
      </c>
      <c r="AI18" s="15">
        <f t="shared" si="19"/>
        <v>0</v>
      </c>
      <c r="AJ18" s="15">
        <f t="shared" si="20"/>
        <v>400</v>
      </c>
    </row>
    <row r="19" spans="1:36" s="1" customFormat="1" ht="11.1" customHeight="1" outlineLevel="1" x14ac:dyDescent="0.2">
      <c r="A19" s="7" t="s">
        <v>22</v>
      </c>
      <c r="B19" s="7" t="s">
        <v>8</v>
      </c>
      <c r="C19" s="8"/>
      <c r="D19" s="8">
        <v>1423</v>
      </c>
      <c r="E19" s="8">
        <v>98</v>
      </c>
      <c r="F19" s="8">
        <v>1325</v>
      </c>
      <c r="G19" s="1">
        <f>VLOOKUP(A:A,[1]TDSheet!$A:$G,7,0)</f>
        <v>0.15</v>
      </c>
      <c r="H19" s="1">
        <f>VLOOKUP(A:A,[1]TDSheet!$A:$H,8,0)</f>
        <v>60</v>
      </c>
      <c r="I19" s="15">
        <f>VLOOKUP(A:A,[2]TDSheet!$A:$F,6,0)</f>
        <v>98</v>
      </c>
      <c r="J19" s="15">
        <f t="shared" si="11"/>
        <v>0</v>
      </c>
      <c r="K19" s="15">
        <f>VLOOKUP(A:A,[1]TDSheet!$A:$L,12,0)</f>
        <v>0</v>
      </c>
      <c r="L19" s="15">
        <f>VLOOKUP(A:A,[1]TDSheet!$A:$M,13,0)</f>
        <v>0</v>
      </c>
      <c r="M19" s="15">
        <f>VLOOKUP(A:A,[1]TDSheet!$A:$T,20,0)</f>
        <v>0</v>
      </c>
      <c r="N19" s="15"/>
      <c r="O19" s="15"/>
      <c r="P19" s="17"/>
      <c r="Q19" s="17"/>
      <c r="R19" s="17"/>
      <c r="S19" s="15">
        <f t="shared" si="12"/>
        <v>19.600000000000001</v>
      </c>
      <c r="T19" s="17"/>
      <c r="U19" s="18">
        <f t="shared" si="13"/>
        <v>67.602040816326522</v>
      </c>
      <c r="V19" s="15">
        <f t="shared" si="14"/>
        <v>67.602040816326522</v>
      </c>
      <c r="W19" s="15"/>
      <c r="X19" s="15"/>
      <c r="Y19" s="15">
        <f>VLOOKUP(A:A,[1]TDSheet!$A:$Y,25,0)</f>
        <v>0</v>
      </c>
      <c r="Z19" s="15">
        <f>VLOOKUP(A:A,[1]TDSheet!$A:$Z,26,0)</f>
        <v>0</v>
      </c>
      <c r="AA19" s="15">
        <f>VLOOKUP(A:A,[1]TDSheet!$A:$AA,27,0)</f>
        <v>0</v>
      </c>
      <c r="AB19" s="15">
        <f>VLOOKUP(A:A,[3]TDSheet!$A:$D,4,0)</f>
        <v>36</v>
      </c>
      <c r="AC19" s="21" t="str">
        <f>VLOOKUP(A:A,[1]TDSheet!$A:$AC,29,0)</f>
        <v>к1200</v>
      </c>
      <c r="AD19" s="15" t="e">
        <f>VLOOKUP(A:A,[1]TDSheet!$A:$AD,30,0)</f>
        <v>#N/A</v>
      </c>
      <c r="AE19" s="15">
        <f t="shared" si="15"/>
        <v>0</v>
      </c>
      <c r="AF19" s="15">
        <f t="shared" si="16"/>
        <v>0</v>
      </c>
      <c r="AG19" s="15">
        <f t="shared" si="17"/>
        <v>0</v>
      </c>
      <c r="AH19" s="15">
        <f t="shared" si="18"/>
        <v>0</v>
      </c>
      <c r="AI19" s="15">
        <f t="shared" si="19"/>
        <v>0</v>
      </c>
      <c r="AJ19" s="15">
        <f t="shared" si="20"/>
        <v>0</v>
      </c>
    </row>
    <row r="20" spans="1:36" s="1" customFormat="1" ht="11.1" customHeight="1" outlineLevel="1" x14ac:dyDescent="0.2">
      <c r="A20" s="7" t="s">
        <v>23</v>
      </c>
      <c r="B20" s="7" t="s">
        <v>8</v>
      </c>
      <c r="C20" s="8">
        <v>874</v>
      </c>
      <c r="D20" s="8">
        <v>4479</v>
      </c>
      <c r="E20" s="8">
        <v>2553</v>
      </c>
      <c r="F20" s="8">
        <v>2761</v>
      </c>
      <c r="G20" s="1">
        <f>VLOOKUP(A:A,[1]TDSheet!$A:$G,7,0)</f>
        <v>0.12</v>
      </c>
      <c r="H20" s="1">
        <f>VLOOKUP(A:A,[1]TDSheet!$A:$H,8,0)</f>
        <v>60</v>
      </c>
      <c r="I20" s="15">
        <f>VLOOKUP(A:A,[2]TDSheet!$A:$F,6,0)</f>
        <v>2589</v>
      </c>
      <c r="J20" s="15">
        <f t="shared" si="11"/>
        <v>-36</v>
      </c>
      <c r="K20" s="15">
        <f>VLOOKUP(A:A,[1]TDSheet!$A:$L,12,0)</f>
        <v>200</v>
      </c>
      <c r="L20" s="15">
        <f>VLOOKUP(A:A,[1]TDSheet!$A:$M,13,0)</f>
        <v>200</v>
      </c>
      <c r="M20" s="15">
        <f>VLOOKUP(A:A,[1]TDSheet!$A:$T,20,0)</f>
        <v>400</v>
      </c>
      <c r="N20" s="15"/>
      <c r="O20" s="15"/>
      <c r="P20" s="17">
        <v>600</v>
      </c>
      <c r="Q20" s="17"/>
      <c r="R20" s="17">
        <v>400</v>
      </c>
      <c r="S20" s="15">
        <f t="shared" si="12"/>
        <v>510.6</v>
      </c>
      <c r="T20" s="17">
        <v>400</v>
      </c>
      <c r="U20" s="18">
        <f t="shared" si="13"/>
        <v>9.7160203681942807</v>
      </c>
      <c r="V20" s="15">
        <f t="shared" si="14"/>
        <v>5.407363885624755</v>
      </c>
      <c r="W20" s="15"/>
      <c r="X20" s="15"/>
      <c r="Y20" s="15">
        <f>VLOOKUP(A:A,[1]TDSheet!$A:$Y,25,0)</f>
        <v>848.2</v>
      </c>
      <c r="Z20" s="15">
        <f>VLOOKUP(A:A,[1]TDSheet!$A:$Z,26,0)</f>
        <v>722.4</v>
      </c>
      <c r="AA20" s="15">
        <f>VLOOKUP(A:A,[1]TDSheet!$A:$AA,27,0)</f>
        <v>739.2</v>
      </c>
      <c r="AB20" s="15">
        <f>VLOOKUP(A:A,[3]TDSheet!$A:$D,4,0)</f>
        <v>415</v>
      </c>
      <c r="AC20" s="15">
        <f>VLOOKUP(A:A,[1]TDSheet!$A:$AC,29,0)</f>
        <v>0</v>
      </c>
      <c r="AD20" s="15" t="str">
        <f>VLOOKUP(A:A,[1]TDSheet!$A:$AD,30,0)</f>
        <v>скидка</v>
      </c>
      <c r="AE20" s="15">
        <f t="shared" si="15"/>
        <v>72</v>
      </c>
      <c r="AF20" s="15">
        <f t="shared" si="16"/>
        <v>0</v>
      </c>
      <c r="AG20" s="15">
        <f t="shared" si="17"/>
        <v>48</v>
      </c>
      <c r="AH20" s="15">
        <f t="shared" si="18"/>
        <v>48</v>
      </c>
      <c r="AI20" s="15">
        <f t="shared" si="19"/>
        <v>0</v>
      </c>
      <c r="AJ20" s="15">
        <f t="shared" si="20"/>
        <v>72</v>
      </c>
    </row>
    <row r="21" spans="1:36" s="1" customFormat="1" ht="11.1" customHeight="1" outlineLevel="1" x14ac:dyDescent="0.2">
      <c r="A21" s="7" t="s">
        <v>24</v>
      </c>
      <c r="B21" s="7" t="s">
        <v>9</v>
      </c>
      <c r="C21" s="8">
        <v>60.292000000000002</v>
      </c>
      <c r="D21" s="8">
        <v>430.49700000000001</v>
      </c>
      <c r="E21" s="8">
        <v>229.61799999999999</v>
      </c>
      <c r="F21" s="8">
        <v>256.149</v>
      </c>
      <c r="G21" s="1">
        <f>VLOOKUP(A:A,[1]TDSheet!$A:$G,7,0)</f>
        <v>1</v>
      </c>
      <c r="H21" s="1" t="e">
        <f>VLOOKUP(A:A,[1]TDSheet!$A:$H,8,0)</f>
        <v>#N/A</v>
      </c>
      <c r="I21" s="15">
        <f>VLOOKUP(A:A,[2]TDSheet!$A:$F,6,0)</f>
        <v>233.6</v>
      </c>
      <c r="J21" s="15">
        <f t="shared" si="11"/>
        <v>-3.9819999999999993</v>
      </c>
      <c r="K21" s="15">
        <f>VLOOKUP(A:A,[1]TDSheet!$A:$L,12,0)</f>
        <v>20</v>
      </c>
      <c r="L21" s="15">
        <f>VLOOKUP(A:A,[1]TDSheet!$A:$M,13,0)</f>
        <v>0</v>
      </c>
      <c r="M21" s="15">
        <f>VLOOKUP(A:A,[1]TDSheet!$A:$T,20,0)</f>
        <v>30</v>
      </c>
      <c r="N21" s="15"/>
      <c r="O21" s="15"/>
      <c r="P21" s="17">
        <v>50</v>
      </c>
      <c r="Q21" s="17"/>
      <c r="R21" s="17">
        <v>40</v>
      </c>
      <c r="S21" s="15">
        <f t="shared" si="12"/>
        <v>45.9236</v>
      </c>
      <c r="T21" s="17">
        <v>40</v>
      </c>
      <c r="U21" s="18">
        <f t="shared" si="13"/>
        <v>9.4972737328955041</v>
      </c>
      <c r="V21" s="15">
        <f t="shared" si="14"/>
        <v>5.5777203877744777</v>
      </c>
      <c r="W21" s="15"/>
      <c r="X21" s="15"/>
      <c r="Y21" s="15">
        <f>VLOOKUP(A:A,[1]TDSheet!$A:$Y,25,0)</f>
        <v>71.308799999999991</v>
      </c>
      <c r="Z21" s="15">
        <f>VLOOKUP(A:A,[1]TDSheet!$A:$Z,26,0)</f>
        <v>59.171799999999998</v>
      </c>
      <c r="AA21" s="15">
        <f>VLOOKUP(A:A,[1]TDSheet!$A:$AA,27,0)</f>
        <v>66.264800000000008</v>
      </c>
      <c r="AB21" s="15">
        <f>VLOOKUP(A:A,[3]TDSheet!$A:$D,4,0)</f>
        <v>47.180999999999997</v>
      </c>
      <c r="AC21" s="15" t="e">
        <f>VLOOKUP(A:A,[1]TDSheet!$A:$AC,29,0)</f>
        <v>#N/A</v>
      </c>
      <c r="AD21" s="15" t="e">
        <f>VLOOKUP(A:A,[1]TDSheet!$A:$AD,30,0)</f>
        <v>#N/A</v>
      </c>
      <c r="AE21" s="15">
        <f t="shared" si="15"/>
        <v>50</v>
      </c>
      <c r="AF21" s="15">
        <f t="shared" si="16"/>
        <v>0</v>
      </c>
      <c r="AG21" s="15">
        <f t="shared" si="17"/>
        <v>40</v>
      </c>
      <c r="AH21" s="15">
        <f t="shared" si="18"/>
        <v>40</v>
      </c>
      <c r="AI21" s="15">
        <f t="shared" si="19"/>
        <v>0</v>
      </c>
      <c r="AJ21" s="15">
        <f t="shared" si="20"/>
        <v>50</v>
      </c>
    </row>
    <row r="22" spans="1:36" s="1" customFormat="1" ht="11.1" customHeight="1" outlineLevel="1" x14ac:dyDescent="0.2">
      <c r="A22" s="7" t="s">
        <v>25</v>
      </c>
      <c r="B22" s="7" t="s">
        <v>8</v>
      </c>
      <c r="C22" s="8">
        <v>1010</v>
      </c>
      <c r="D22" s="8">
        <v>833</v>
      </c>
      <c r="E22" s="8">
        <v>1019</v>
      </c>
      <c r="F22" s="8">
        <v>789</v>
      </c>
      <c r="G22" s="1">
        <f>VLOOKUP(A:A,[1]TDSheet!$A:$G,7,0)</f>
        <v>0.25</v>
      </c>
      <c r="H22" s="1">
        <f>VLOOKUP(A:A,[1]TDSheet!$A:$H,8,0)</f>
        <v>120</v>
      </c>
      <c r="I22" s="15">
        <f>VLOOKUP(A:A,[2]TDSheet!$A:$F,6,0)</f>
        <v>1053</v>
      </c>
      <c r="J22" s="15">
        <f t="shared" si="11"/>
        <v>-34</v>
      </c>
      <c r="K22" s="15">
        <f>VLOOKUP(A:A,[1]TDSheet!$A:$L,12,0)</f>
        <v>0</v>
      </c>
      <c r="L22" s="15">
        <f>VLOOKUP(A:A,[1]TDSheet!$A:$M,13,0)</f>
        <v>0</v>
      </c>
      <c r="M22" s="15">
        <f>VLOOKUP(A:A,[1]TDSheet!$A:$T,20,0)</f>
        <v>600</v>
      </c>
      <c r="N22" s="15"/>
      <c r="O22" s="15"/>
      <c r="P22" s="17"/>
      <c r="Q22" s="17"/>
      <c r="R22" s="17">
        <v>600</v>
      </c>
      <c r="S22" s="15">
        <f t="shared" si="12"/>
        <v>203.8</v>
      </c>
      <c r="T22" s="17"/>
      <c r="U22" s="18">
        <f t="shared" si="13"/>
        <v>9.7595682041216882</v>
      </c>
      <c r="V22" s="15">
        <f t="shared" si="14"/>
        <v>3.8714425907752696</v>
      </c>
      <c r="W22" s="15"/>
      <c r="X22" s="15"/>
      <c r="Y22" s="15">
        <f>VLOOKUP(A:A,[1]TDSheet!$A:$Y,25,0)</f>
        <v>270.39999999999998</v>
      </c>
      <c r="Z22" s="15">
        <f>VLOOKUP(A:A,[1]TDSheet!$A:$Z,26,0)</f>
        <v>223.6</v>
      </c>
      <c r="AA22" s="15">
        <f>VLOOKUP(A:A,[1]TDSheet!$A:$AA,27,0)</f>
        <v>171.4</v>
      </c>
      <c r="AB22" s="15">
        <f>VLOOKUP(A:A,[3]TDSheet!$A:$D,4,0)</f>
        <v>151</v>
      </c>
      <c r="AC22" s="15">
        <f>VLOOKUP(A:A,[1]TDSheet!$A:$AC,29,0)</f>
        <v>0</v>
      </c>
      <c r="AD22" s="15">
        <f>VLOOKUP(A:A,[1]TDSheet!$A:$AD,30,0)</f>
        <v>0</v>
      </c>
      <c r="AE22" s="15">
        <f t="shared" si="15"/>
        <v>0</v>
      </c>
      <c r="AF22" s="15">
        <f t="shared" si="16"/>
        <v>0</v>
      </c>
      <c r="AG22" s="15">
        <f t="shared" si="17"/>
        <v>150</v>
      </c>
      <c r="AH22" s="15">
        <f t="shared" si="18"/>
        <v>0</v>
      </c>
      <c r="AI22" s="15">
        <f t="shared" si="19"/>
        <v>0</v>
      </c>
      <c r="AJ22" s="15">
        <f t="shared" si="20"/>
        <v>0</v>
      </c>
    </row>
    <row r="23" spans="1:36" s="1" customFormat="1" ht="11.1" customHeight="1" outlineLevel="1" x14ac:dyDescent="0.2">
      <c r="A23" s="7" t="s">
        <v>26</v>
      </c>
      <c r="B23" s="7" t="s">
        <v>9</v>
      </c>
      <c r="C23" s="8">
        <v>57.198</v>
      </c>
      <c r="D23" s="8">
        <v>206.95400000000001</v>
      </c>
      <c r="E23" s="8">
        <v>97.897000000000006</v>
      </c>
      <c r="F23" s="8">
        <v>164.23400000000001</v>
      </c>
      <c r="G23" s="1">
        <f>VLOOKUP(A:A,[1]TDSheet!$A:$G,7,0)</f>
        <v>1</v>
      </c>
      <c r="H23" s="1">
        <f>VLOOKUP(A:A,[1]TDSheet!$A:$H,8,0)</f>
        <v>120</v>
      </c>
      <c r="I23" s="15">
        <f>VLOOKUP(A:A,[2]TDSheet!$A:$F,6,0)</f>
        <v>97.4</v>
      </c>
      <c r="J23" s="15">
        <f t="shared" si="11"/>
        <v>0.49699999999999989</v>
      </c>
      <c r="K23" s="15">
        <f>VLOOKUP(A:A,[1]TDSheet!$A:$L,12,0)</f>
        <v>0</v>
      </c>
      <c r="L23" s="15">
        <f>VLOOKUP(A:A,[1]TDSheet!$A:$M,13,0)</f>
        <v>0</v>
      </c>
      <c r="M23" s="15">
        <f>VLOOKUP(A:A,[1]TDSheet!$A:$T,20,0)</f>
        <v>0</v>
      </c>
      <c r="N23" s="15"/>
      <c r="O23" s="15"/>
      <c r="P23" s="17"/>
      <c r="Q23" s="17"/>
      <c r="R23" s="17">
        <v>50</v>
      </c>
      <c r="S23" s="15">
        <f t="shared" si="12"/>
        <v>19.5794</v>
      </c>
      <c r="T23" s="17"/>
      <c r="U23" s="18">
        <f t="shared" si="13"/>
        <v>10.941806184050584</v>
      </c>
      <c r="V23" s="15">
        <f t="shared" si="14"/>
        <v>8.3881017804427103</v>
      </c>
      <c r="W23" s="15"/>
      <c r="X23" s="15"/>
      <c r="Y23" s="15">
        <f>VLOOKUP(A:A,[1]TDSheet!$A:$Y,25,0)</f>
        <v>14.228800000000001</v>
      </c>
      <c r="Z23" s="15">
        <f>VLOOKUP(A:A,[1]TDSheet!$A:$Z,26,0)</f>
        <v>17.138399999999997</v>
      </c>
      <c r="AA23" s="15">
        <f>VLOOKUP(A:A,[1]TDSheet!$A:$AA,27,0)</f>
        <v>16.425800000000002</v>
      </c>
      <c r="AB23" s="15">
        <f>VLOOKUP(A:A,[3]TDSheet!$A:$D,4,0)</f>
        <v>47.121000000000002</v>
      </c>
      <c r="AC23" s="15">
        <f>VLOOKUP(A:A,[1]TDSheet!$A:$AC,29,0)</f>
        <v>0</v>
      </c>
      <c r="AD23" s="15">
        <f>VLOOKUP(A:A,[1]TDSheet!$A:$AD,30,0)</f>
        <v>0</v>
      </c>
      <c r="AE23" s="15">
        <f t="shared" si="15"/>
        <v>0</v>
      </c>
      <c r="AF23" s="15">
        <f t="shared" si="16"/>
        <v>0</v>
      </c>
      <c r="AG23" s="15">
        <f t="shared" si="17"/>
        <v>50</v>
      </c>
      <c r="AH23" s="15">
        <f t="shared" si="18"/>
        <v>0</v>
      </c>
      <c r="AI23" s="15">
        <f t="shared" si="19"/>
        <v>0</v>
      </c>
      <c r="AJ23" s="15">
        <f t="shared" si="20"/>
        <v>0</v>
      </c>
    </row>
    <row r="24" spans="1:36" s="1" customFormat="1" ht="11.1" customHeight="1" outlineLevel="1" x14ac:dyDescent="0.2">
      <c r="A24" s="7" t="s">
        <v>27</v>
      </c>
      <c r="B24" s="7" t="s">
        <v>9</v>
      </c>
      <c r="C24" s="8">
        <v>60.948</v>
      </c>
      <c r="D24" s="8">
        <v>247.49199999999999</v>
      </c>
      <c r="E24" s="8">
        <v>161.79599999999999</v>
      </c>
      <c r="F24" s="8">
        <v>140.53</v>
      </c>
      <c r="G24" s="1">
        <f>VLOOKUP(A:A,[1]TDSheet!$A:$G,7,0)</f>
        <v>1</v>
      </c>
      <c r="H24" s="1">
        <f>VLOOKUP(A:A,[1]TDSheet!$A:$H,8,0)</f>
        <v>45</v>
      </c>
      <c r="I24" s="15">
        <f>VLOOKUP(A:A,[2]TDSheet!$A:$F,6,0)</f>
        <v>160.19999999999999</v>
      </c>
      <c r="J24" s="15">
        <f t="shared" si="11"/>
        <v>1.5960000000000036</v>
      </c>
      <c r="K24" s="15">
        <f>VLOOKUP(A:A,[1]TDSheet!$A:$L,12,0)</f>
        <v>20</v>
      </c>
      <c r="L24" s="15">
        <f>VLOOKUP(A:A,[1]TDSheet!$A:$M,13,0)</f>
        <v>0</v>
      </c>
      <c r="M24" s="15">
        <f>VLOOKUP(A:A,[1]TDSheet!$A:$T,20,0)</f>
        <v>0</v>
      </c>
      <c r="N24" s="15"/>
      <c r="O24" s="15"/>
      <c r="P24" s="17">
        <v>30</v>
      </c>
      <c r="Q24" s="17">
        <v>40</v>
      </c>
      <c r="R24" s="17">
        <v>40</v>
      </c>
      <c r="S24" s="15">
        <f t="shared" si="12"/>
        <v>32.359200000000001</v>
      </c>
      <c r="T24" s="17">
        <v>40</v>
      </c>
      <c r="U24" s="18">
        <f t="shared" si="13"/>
        <v>9.5963435437217228</v>
      </c>
      <c r="V24" s="15">
        <f t="shared" si="14"/>
        <v>4.3428144082672002</v>
      </c>
      <c r="W24" s="15"/>
      <c r="X24" s="15"/>
      <c r="Y24" s="15">
        <f>VLOOKUP(A:A,[1]TDSheet!$A:$Y,25,0)</f>
        <v>44.737400000000001</v>
      </c>
      <c r="Z24" s="15">
        <f>VLOOKUP(A:A,[1]TDSheet!$A:$Z,26,0)</f>
        <v>35.868400000000001</v>
      </c>
      <c r="AA24" s="15">
        <f>VLOOKUP(A:A,[1]TDSheet!$A:$AA,27,0)</f>
        <v>40.815199999999997</v>
      </c>
      <c r="AB24" s="15">
        <f>VLOOKUP(A:A,[3]TDSheet!$A:$D,4,0)</f>
        <v>25.635000000000002</v>
      </c>
      <c r="AC24" s="15" t="str">
        <f>VLOOKUP(A:A,[1]TDSheet!$A:$AC,29,0)</f>
        <v>м21з</v>
      </c>
      <c r="AD24" s="15" t="str">
        <f>VLOOKUP(A:A,[1]TDSheet!$A:$AD,30,0)</f>
        <v>костик</v>
      </c>
      <c r="AE24" s="15">
        <f t="shared" si="15"/>
        <v>30</v>
      </c>
      <c r="AF24" s="15">
        <f t="shared" si="16"/>
        <v>40</v>
      </c>
      <c r="AG24" s="15">
        <f t="shared" si="17"/>
        <v>40</v>
      </c>
      <c r="AH24" s="15">
        <f t="shared" si="18"/>
        <v>40</v>
      </c>
      <c r="AI24" s="15">
        <f t="shared" si="19"/>
        <v>0</v>
      </c>
      <c r="AJ24" s="15">
        <f t="shared" si="20"/>
        <v>30</v>
      </c>
    </row>
    <row r="25" spans="1:36" s="1" customFormat="1" ht="11.1" customHeight="1" outlineLevel="1" x14ac:dyDescent="0.2">
      <c r="A25" s="7" t="s">
        <v>28</v>
      </c>
      <c r="B25" s="7" t="s">
        <v>9</v>
      </c>
      <c r="C25" s="8">
        <v>120.59</v>
      </c>
      <c r="D25" s="8">
        <v>598.72</v>
      </c>
      <c r="E25" s="8">
        <v>368.161</v>
      </c>
      <c r="F25" s="8">
        <v>328.36500000000001</v>
      </c>
      <c r="G25" s="1">
        <f>VLOOKUP(A:A,[1]TDSheet!$A:$G,7,0)</f>
        <v>1</v>
      </c>
      <c r="H25" s="1">
        <f>VLOOKUP(A:A,[1]TDSheet!$A:$H,8,0)</f>
        <v>60</v>
      </c>
      <c r="I25" s="15">
        <f>VLOOKUP(A:A,[2]TDSheet!$A:$F,6,0)</f>
        <v>371.15</v>
      </c>
      <c r="J25" s="15">
        <f t="shared" si="11"/>
        <v>-2.9889999999999759</v>
      </c>
      <c r="K25" s="15">
        <f>VLOOKUP(A:A,[1]TDSheet!$A:$L,12,0)</f>
        <v>0</v>
      </c>
      <c r="L25" s="15">
        <f>VLOOKUP(A:A,[1]TDSheet!$A:$M,13,0)</f>
        <v>150</v>
      </c>
      <c r="M25" s="15">
        <f>VLOOKUP(A:A,[1]TDSheet!$A:$T,20,0)</f>
        <v>100</v>
      </c>
      <c r="N25" s="15"/>
      <c r="O25" s="15"/>
      <c r="P25" s="17">
        <v>100</v>
      </c>
      <c r="Q25" s="17"/>
      <c r="R25" s="17"/>
      <c r="S25" s="15">
        <f t="shared" si="12"/>
        <v>73.632199999999997</v>
      </c>
      <c r="T25" s="17">
        <v>100</v>
      </c>
      <c r="U25" s="18">
        <f t="shared" si="13"/>
        <v>10.570986606403178</v>
      </c>
      <c r="V25" s="15">
        <f t="shared" si="14"/>
        <v>4.4595299339147818</v>
      </c>
      <c r="W25" s="15"/>
      <c r="X25" s="15"/>
      <c r="Y25" s="15">
        <f>VLOOKUP(A:A,[1]TDSheet!$A:$Y,25,0)</f>
        <v>85.617999999999995</v>
      </c>
      <c r="Z25" s="15">
        <f>VLOOKUP(A:A,[1]TDSheet!$A:$Z,26,0)</f>
        <v>72.633799999999994</v>
      </c>
      <c r="AA25" s="15">
        <f>VLOOKUP(A:A,[1]TDSheet!$A:$AA,27,0)</f>
        <v>84.904600000000002</v>
      </c>
      <c r="AB25" s="15">
        <f>VLOOKUP(A:A,[3]TDSheet!$A:$D,4,0)</f>
        <v>46.500999999999998</v>
      </c>
      <c r="AC25" s="15">
        <f>VLOOKUP(A:A,[1]TDSheet!$A:$AC,29,0)</f>
        <v>0</v>
      </c>
      <c r="AD25" s="15" t="str">
        <f>VLOOKUP(A:A,[1]TDSheet!$A:$AD,30,0)</f>
        <v>скидка</v>
      </c>
      <c r="AE25" s="15">
        <f t="shared" si="15"/>
        <v>100</v>
      </c>
      <c r="AF25" s="15">
        <f t="shared" si="16"/>
        <v>0</v>
      </c>
      <c r="AG25" s="15">
        <f t="shared" si="17"/>
        <v>0</v>
      </c>
      <c r="AH25" s="15">
        <f t="shared" si="18"/>
        <v>100</v>
      </c>
      <c r="AI25" s="15">
        <f t="shared" si="19"/>
        <v>0</v>
      </c>
      <c r="AJ25" s="15">
        <f t="shared" si="20"/>
        <v>100</v>
      </c>
    </row>
    <row r="26" spans="1:36" s="1" customFormat="1" ht="11.1" customHeight="1" outlineLevel="1" x14ac:dyDescent="0.2">
      <c r="A26" s="7" t="s">
        <v>29</v>
      </c>
      <c r="B26" s="7" t="s">
        <v>8</v>
      </c>
      <c r="C26" s="8">
        <v>617</v>
      </c>
      <c r="D26" s="8">
        <v>1233</v>
      </c>
      <c r="E26" s="8">
        <v>1107</v>
      </c>
      <c r="F26" s="8">
        <v>701</v>
      </c>
      <c r="G26" s="1">
        <f>VLOOKUP(A:A,[1]TDSheet!$A:$G,7,0)</f>
        <v>0.22</v>
      </c>
      <c r="H26" s="1">
        <f>VLOOKUP(A:A,[1]TDSheet!$A:$H,8,0)</f>
        <v>120</v>
      </c>
      <c r="I26" s="15">
        <f>VLOOKUP(A:A,[2]TDSheet!$A:$F,6,0)</f>
        <v>1134</v>
      </c>
      <c r="J26" s="15">
        <f t="shared" si="11"/>
        <v>-27</v>
      </c>
      <c r="K26" s="15">
        <f>VLOOKUP(A:A,[1]TDSheet!$A:$L,12,0)</f>
        <v>0</v>
      </c>
      <c r="L26" s="15">
        <f>VLOOKUP(A:A,[1]TDSheet!$A:$M,13,0)</f>
        <v>0</v>
      </c>
      <c r="M26" s="15">
        <f>VLOOKUP(A:A,[1]TDSheet!$A:$T,20,0)</f>
        <v>400</v>
      </c>
      <c r="N26" s="15"/>
      <c r="O26" s="15"/>
      <c r="P26" s="17">
        <v>200</v>
      </c>
      <c r="Q26" s="17">
        <v>240</v>
      </c>
      <c r="R26" s="17">
        <v>400</v>
      </c>
      <c r="S26" s="15">
        <f t="shared" si="12"/>
        <v>221.4</v>
      </c>
      <c r="T26" s="17">
        <v>200</v>
      </c>
      <c r="U26" s="18">
        <f t="shared" si="13"/>
        <v>9.6702800361336951</v>
      </c>
      <c r="V26" s="15">
        <f t="shared" si="14"/>
        <v>3.1662149954832879</v>
      </c>
      <c r="W26" s="15"/>
      <c r="X26" s="15"/>
      <c r="Y26" s="15">
        <f>VLOOKUP(A:A,[1]TDSheet!$A:$Y,25,0)</f>
        <v>256.39999999999998</v>
      </c>
      <c r="Z26" s="15">
        <f>VLOOKUP(A:A,[1]TDSheet!$A:$Z,26,0)</f>
        <v>259.39999999999998</v>
      </c>
      <c r="AA26" s="15">
        <f>VLOOKUP(A:A,[1]TDSheet!$A:$AA,27,0)</f>
        <v>196.6</v>
      </c>
      <c r="AB26" s="15">
        <f>VLOOKUP(A:A,[3]TDSheet!$A:$D,4,0)</f>
        <v>137</v>
      </c>
      <c r="AC26" s="15">
        <f>VLOOKUP(A:A,[1]TDSheet!$A:$AC,29,0)</f>
        <v>0</v>
      </c>
      <c r="AD26" s="15">
        <f>VLOOKUP(A:A,[1]TDSheet!$A:$AD,30,0)</f>
        <v>0</v>
      </c>
      <c r="AE26" s="15">
        <f t="shared" si="15"/>
        <v>44</v>
      </c>
      <c r="AF26" s="15">
        <f t="shared" si="16"/>
        <v>52.8</v>
      </c>
      <c r="AG26" s="15">
        <f t="shared" si="17"/>
        <v>88</v>
      </c>
      <c r="AH26" s="15">
        <f t="shared" si="18"/>
        <v>44</v>
      </c>
      <c r="AI26" s="15">
        <f t="shared" si="19"/>
        <v>0</v>
      </c>
      <c r="AJ26" s="15">
        <f t="shared" si="20"/>
        <v>44</v>
      </c>
    </row>
    <row r="27" spans="1:36" s="1" customFormat="1" ht="11.1" customHeight="1" outlineLevel="1" x14ac:dyDescent="0.2">
      <c r="A27" s="7" t="s">
        <v>30</v>
      </c>
      <c r="B27" s="7" t="s">
        <v>9</v>
      </c>
      <c r="C27" s="8">
        <v>820.68</v>
      </c>
      <c r="D27" s="8">
        <v>4277.3720000000003</v>
      </c>
      <c r="E27" s="19">
        <v>2209</v>
      </c>
      <c r="F27" s="19">
        <v>2370</v>
      </c>
      <c r="G27" s="1">
        <f>VLOOKUP(A:A,[1]TDSheet!$A:$G,7,0)</f>
        <v>1</v>
      </c>
      <c r="H27" s="1">
        <f>VLOOKUP(A:A,[1]TDSheet!$A:$H,8,0)</f>
        <v>45</v>
      </c>
      <c r="I27" s="15">
        <f>VLOOKUP(A:A,[2]TDSheet!$A:$F,6,0)</f>
        <v>1855.7</v>
      </c>
      <c r="J27" s="15">
        <f t="shared" si="11"/>
        <v>353.29999999999995</v>
      </c>
      <c r="K27" s="15">
        <f>VLOOKUP(A:A,[1]TDSheet!$A:$L,12,0)</f>
        <v>450</v>
      </c>
      <c r="L27" s="15">
        <f>VLOOKUP(A:A,[1]TDSheet!$A:$M,13,0)</f>
        <v>220</v>
      </c>
      <c r="M27" s="15">
        <f>VLOOKUP(A:A,[1]TDSheet!$A:$T,20,0)</f>
        <v>300</v>
      </c>
      <c r="N27" s="15">
        <v>300</v>
      </c>
      <c r="O27" s="15"/>
      <c r="P27" s="17">
        <v>200</v>
      </c>
      <c r="Q27" s="17"/>
      <c r="R27" s="17">
        <v>500</v>
      </c>
      <c r="S27" s="15">
        <f t="shared" si="12"/>
        <v>441.8</v>
      </c>
      <c r="T27" s="17">
        <v>200</v>
      </c>
      <c r="U27" s="18">
        <f t="shared" si="13"/>
        <v>10.276143051154369</v>
      </c>
      <c r="V27" s="15">
        <f t="shared" si="14"/>
        <v>5.3644182888184702</v>
      </c>
      <c r="W27" s="15"/>
      <c r="X27" s="15"/>
      <c r="Y27" s="15">
        <f>VLOOKUP(A:A,[1]TDSheet!$A:$Y,25,0)</f>
        <v>696.6</v>
      </c>
      <c r="Z27" s="15">
        <f>VLOOKUP(A:A,[1]TDSheet!$A:$Z,26,0)</f>
        <v>667.4</v>
      </c>
      <c r="AA27" s="15">
        <f>VLOOKUP(A:A,[1]TDSheet!$A:$AA,27,0)</f>
        <v>631.4</v>
      </c>
      <c r="AB27" s="15">
        <f>VLOOKUP(A:A,[3]TDSheet!$A:$D,4,0)</f>
        <v>380.36200000000002</v>
      </c>
      <c r="AC27" s="15" t="str">
        <f>VLOOKUP(A:A,[1]TDSheet!$A:$AC,29,0)</f>
        <v>?</v>
      </c>
      <c r="AD27" s="15" t="str">
        <f>VLOOKUP(A:A,[1]TDSheet!$A:$AD,30,0)</f>
        <v>м311з</v>
      </c>
      <c r="AE27" s="15">
        <f t="shared" si="15"/>
        <v>200</v>
      </c>
      <c r="AF27" s="15">
        <f t="shared" si="16"/>
        <v>0</v>
      </c>
      <c r="AG27" s="15">
        <f t="shared" si="17"/>
        <v>500</v>
      </c>
      <c r="AH27" s="15">
        <f t="shared" si="18"/>
        <v>200</v>
      </c>
      <c r="AI27" s="15">
        <f t="shared" si="19"/>
        <v>300</v>
      </c>
      <c r="AJ27" s="15">
        <f t="shared" si="20"/>
        <v>200</v>
      </c>
    </row>
    <row r="28" spans="1:36" s="1" customFormat="1" ht="11.1" customHeight="1" outlineLevel="1" x14ac:dyDescent="0.2">
      <c r="A28" s="7" t="s">
        <v>31</v>
      </c>
      <c r="B28" s="7" t="s">
        <v>8</v>
      </c>
      <c r="C28" s="8">
        <v>404</v>
      </c>
      <c r="D28" s="8">
        <v>529</v>
      </c>
      <c r="E28" s="8">
        <v>646</v>
      </c>
      <c r="F28" s="8">
        <v>213</v>
      </c>
      <c r="G28" s="1">
        <f>VLOOKUP(A:A,[1]TDSheet!$A:$G,7,0)</f>
        <v>0.3</v>
      </c>
      <c r="H28" s="1" t="e">
        <f>VLOOKUP(A:A,[1]TDSheet!$A:$H,8,0)</f>
        <v>#N/A</v>
      </c>
      <c r="I28" s="15">
        <f>VLOOKUP(A:A,[2]TDSheet!$A:$F,6,0)</f>
        <v>652</v>
      </c>
      <c r="J28" s="15">
        <f t="shared" si="11"/>
        <v>-6</v>
      </c>
      <c r="K28" s="15">
        <f>VLOOKUP(A:A,[1]TDSheet!$A:$L,12,0)</f>
        <v>0</v>
      </c>
      <c r="L28" s="15">
        <f>VLOOKUP(A:A,[1]TDSheet!$A:$M,13,0)</f>
        <v>240</v>
      </c>
      <c r="M28" s="15">
        <f>VLOOKUP(A:A,[1]TDSheet!$A:$T,20,0)</f>
        <v>120</v>
      </c>
      <c r="N28" s="15"/>
      <c r="O28" s="15"/>
      <c r="P28" s="17">
        <v>120</v>
      </c>
      <c r="Q28" s="17">
        <v>240</v>
      </c>
      <c r="R28" s="17">
        <v>240</v>
      </c>
      <c r="S28" s="15">
        <f t="shared" si="12"/>
        <v>129.19999999999999</v>
      </c>
      <c r="T28" s="17">
        <v>120</v>
      </c>
      <c r="U28" s="18">
        <f t="shared" si="13"/>
        <v>10.007739938080496</v>
      </c>
      <c r="V28" s="15">
        <f t="shared" si="14"/>
        <v>1.648606811145511</v>
      </c>
      <c r="W28" s="15"/>
      <c r="X28" s="15"/>
      <c r="Y28" s="15">
        <f>VLOOKUP(A:A,[1]TDSheet!$A:$Y,25,0)</f>
        <v>150.4</v>
      </c>
      <c r="Z28" s="15">
        <f>VLOOKUP(A:A,[1]TDSheet!$A:$Z,26,0)</f>
        <v>129</v>
      </c>
      <c r="AA28" s="15">
        <f>VLOOKUP(A:A,[1]TDSheet!$A:$AA,27,0)</f>
        <v>104.8</v>
      </c>
      <c r="AB28" s="15">
        <f>VLOOKUP(A:A,[3]TDSheet!$A:$D,4,0)</f>
        <v>68</v>
      </c>
      <c r="AC28" s="15" t="e">
        <f>VLOOKUP(A:A,[1]TDSheet!$A:$AC,29,0)</f>
        <v>#N/A</v>
      </c>
      <c r="AD28" s="15" t="e">
        <f>VLOOKUP(A:A,[1]TDSheet!$A:$AD,30,0)</f>
        <v>#N/A</v>
      </c>
      <c r="AE28" s="15">
        <f t="shared" si="15"/>
        <v>36</v>
      </c>
      <c r="AF28" s="15">
        <f t="shared" si="16"/>
        <v>72</v>
      </c>
      <c r="AG28" s="15">
        <f t="shared" si="17"/>
        <v>72</v>
      </c>
      <c r="AH28" s="15">
        <f t="shared" si="18"/>
        <v>36</v>
      </c>
      <c r="AI28" s="15">
        <f t="shared" si="19"/>
        <v>0</v>
      </c>
      <c r="AJ28" s="15">
        <f t="shared" si="20"/>
        <v>36</v>
      </c>
    </row>
    <row r="29" spans="1:36" s="1" customFormat="1" ht="11.1" customHeight="1" outlineLevel="1" x14ac:dyDescent="0.2">
      <c r="A29" s="7" t="s">
        <v>32</v>
      </c>
      <c r="B29" s="7" t="s">
        <v>8</v>
      </c>
      <c r="C29" s="8"/>
      <c r="D29" s="8">
        <v>500</v>
      </c>
      <c r="E29" s="8">
        <v>0</v>
      </c>
      <c r="F29" s="8">
        <v>500</v>
      </c>
      <c r="G29" s="14">
        <v>0</v>
      </c>
      <c r="H29" s="1" t="e">
        <f>VLOOKUP(A:A,[1]TDSheet!$A:$H,8,0)</f>
        <v>#N/A</v>
      </c>
      <c r="I29" s="15">
        <v>0</v>
      </c>
      <c r="J29" s="15">
        <f t="shared" si="11"/>
        <v>0</v>
      </c>
      <c r="K29" s="15">
        <v>0</v>
      </c>
      <c r="L29" s="15">
        <v>0</v>
      </c>
      <c r="M29" s="15">
        <v>0</v>
      </c>
      <c r="N29" s="15"/>
      <c r="O29" s="15"/>
      <c r="P29" s="17"/>
      <c r="Q29" s="17"/>
      <c r="R29" s="17"/>
      <c r="S29" s="15">
        <f t="shared" si="12"/>
        <v>0</v>
      </c>
      <c r="T29" s="17"/>
      <c r="U29" s="18" t="e">
        <f t="shared" si="13"/>
        <v>#DIV/0!</v>
      </c>
      <c r="V29" s="15" t="e">
        <f t="shared" si="14"/>
        <v>#DIV/0!</v>
      </c>
      <c r="W29" s="15"/>
      <c r="X29" s="15"/>
      <c r="Y29" s="15">
        <v>0</v>
      </c>
      <c r="Z29" s="15">
        <v>0</v>
      </c>
      <c r="AA29" s="15">
        <v>0</v>
      </c>
      <c r="AB29" s="15">
        <f>VLOOKUP(A:A,[3]TDSheet!$A:$D,4,0)</f>
        <v>4</v>
      </c>
      <c r="AC29" s="15" t="e">
        <f>VLOOKUP(A:A,[1]TDSheet!$A:$AC,29,0)</f>
        <v>#N/A</v>
      </c>
      <c r="AD29" s="15" t="e">
        <f>VLOOKUP(A:A,[1]TDSheet!$A:$AD,30,0)</f>
        <v>#N/A</v>
      </c>
      <c r="AE29" s="15">
        <f t="shared" si="15"/>
        <v>0</v>
      </c>
      <c r="AF29" s="15">
        <f t="shared" si="16"/>
        <v>0</v>
      </c>
      <c r="AG29" s="15">
        <f t="shared" si="17"/>
        <v>0</v>
      </c>
      <c r="AH29" s="15">
        <f t="shared" si="18"/>
        <v>0</v>
      </c>
      <c r="AI29" s="15">
        <f t="shared" si="19"/>
        <v>0</v>
      </c>
      <c r="AJ29" s="15">
        <f t="shared" si="20"/>
        <v>0</v>
      </c>
    </row>
    <row r="30" spans="1:36" s="1" customFormat="1" ht="11.1" customHeight="1" outlineLevel="1" x14ac:dyDescent="0.2">
      <c r="A30" s="7" t="s">
        <v>33</v>
      </c>
      <c r="B30" s="7" t="s">
        <v>8</v>
      </c>
      <c r="C30" s="8">
        <v>98</v>
      </c>
      <c r="D30" s="8">
        <v>1154</v>
      </c>
      <c r="E30" s="8">
        <v>450</v>
      </c>
      <c r="F30" s="8">
        <v>789</v>
      </c>
      <c r="G30" s="1">
        <f>VLOOKUP(A:A,[1]TDSheet!$A:$G,7,0)</f>
        <v>0.09</v>
      </c>
      <c r="H30" s="1">
        <f>VLOOKUP(A:A,[1]TDSheet!$A:$H,8,0)</f>
        <v>45</v>
      </c>
      <c r="I30" s="15">
        <f>VLOOKUP(A:A,[2]TDSheet!$A:$F,6,0)</f>
        <v>461</v>
      </c>
      <c r="J30" s="15">
        <f t="shared" si="11"/>
        <v>-11</v>
      </c>
      <c r="K30" s="15">
        <f>VLOOKUP(A:A,[1]TDSheet!$A:$L,12,0)</f>
        <v>40</v>
      </c>
      <c r="L30" s="15">
        <f>VLOOKUP(A:A,[1]TDSheet!$A:$M,13,0)</f>
        <v>50</v>
      </c>
      <c r="M30" s="15">
        <f>VLOOKUP(A:A,[1]TDSheet!$A:$T,20,0)</f>
        <v>0</v>
      </c>
      <c r="N30" s="15"/>
      <c r="O30" s="15"/>
      <c r="P30" s="17"/>
      <c r="Q30" s="17"/>
      <c r="R30" s="17"/>
      <c r="S30" s="15">
        <f t="shared" si="12"/>
        <v>90</v>
      </c>
      <c r="T30" s="17"/>
      <c r="U30" s="18">
        <f t="shared" si="13"/>
        <v>9.7666666666666675</v>
      </c>
      <c r="V30" s="15">
        <f t="shared" si="14"/>
        <v>8.7666666666666675</v>
      </c>
      <c r="W30" s="15"/>
      <c r="X30" s="15"/>
      <c r="Y30" s="15">
        <f>VLOOKUP(A:A,[1]TDSheet!$A:$Y,25,0)</f>
        <v>158.6</v>
      </c>
      <c r="Z30" s="15">
        <f>VLOOKUP(A:A,[1]TDSheet!$A:$Z,26,0)</f>
        <v>104.4</v>
      </c>
      <c r="AA30" s="15">
        <f>VLOOKUP(A:A,[1]TDSheet!$A:$AA,27,0)</f>
        <v>130.4</v>
      </c>
      <c r="AB30" s="15">
        <f>VLOOKUP(A:A,[3]TDSheet!$A:$D,4,0)</f>
        <v>66</v>
      </c>
      <c r="AC30" s="15">
        <f>VLOOKUP(A:A,[1]TDSheet!$A:$AC,29,0)</f>
        <v>0</v>
      </c>
      <c r="AD30" s="15">
        <f>VLOOKUP(A:A,[1]TDSheet!$A:$AD,30,0)</f>
        <v>0</v>
      </c>
      <c r="AE30" s="15">
        <f t="shared" si="15"/>
        <v>0</v>
      </c>
      <c r="AF30" s="15">
        <f t="shared" si="16"/>
        <v>0</v>
      </c>
      <c r="AG30" s="15">
        <f t="shared" si="17"/>
        <v>0</v>
      </c>
      <c r="AH30" s="15">
        <f t="shared" si="18"/>
        <v>0</v>
      </c>
      <c r="AI30" s="15">
        <f t="shared" si="19"/>
        <v>0</v>
      </c>
      <c r="AJ30" s="15">
        <f t="shared" si="20"/>
        <v>0</v>
      </c>
    </row>
    <row r="31" spans="1:36" s="1" customFormat="1" ht="11.1" customHeight="1" outlineLevel="1" x14ac:dyDescent="0.2">
      <c r="A31" s="7" t="s">
        <v>34</v>
      </c>
      <c r="B31" s="7" t="s">
        <v>8</v>
      </c>
      <c r="C31" s="8">
        <v>124</v>
      </c>
      <c r="D31" s="8">
        <v>259</v>
      </c>
      <c r="E31" s="8">
        <v>294</v>
      </c>
      <c r="F31" s="8">
        <v>79</v>
      </c>
      <c r="G31" s="1">
        <f>VLOOKUP(A:A,[1]TDSheet!$A:$G,7,0)</f>
        <v>0.4</v>
      </c>
      <c r="H31" s="1">
        <f>VLOOKUP(A:A,[1]TDSheet!$A:$H,8,0)</f>
        <v>60</v>
      </c>
      <c r="I31" s="15">
        <f>VLOOKUP(A:A,[2]TDSheet!$A:$F,6,0)</f>
        <v>303</v>
      </c>
      <c r="J31" s="15">
        <f t="shared" si="11"/>
        <v>-9</v>
      </c>
      <c r="K31" s="15">
        <f>VLOOKUP(A:A,[1]TDSheet!$A:$L,12,0)</f>
        <v>40</v>
      </c>
      <c r="L31" s="15">
        <f>VLOOKUP(A:A,[1]TDSheet!$A:$M,13,0)</f>
        <v>80</v>
      </c>
      <c r="M31" s="15">
        <f>VLOOKUP(A:A,[1]TDSheet!$A:$T,20,0)</f>
        <v>80</v>
      </c>
      <c r="N31" s="15"/>
      <c r="O31" s="15"/>
      <c r="P31" s="17">
        <v>40</v>
      </c>
      <c r="Q31" s="17">
        <v>80</v>
      </c>
      <c r="R31" s="17">
        <v>80</v>
      </c>
      <c r="S31" s="15">
        <f t="shared" si="12"/>
        <v>58.8</v>
      </c>
      <c r="T31" s="17">
        <v>80</v>
      </c>
      <c r="U31" s="18">
        <f t="shared" si="13"/>
        <v>9.5068027210884356</v>
      </c>
      <c r="V31" s="15">
        <f t="shared" si="14"/>
        <v>1.3435374149659864</v>
      </c>
      <c r="W31" s="15"/>
      <c r="X31" s="15"/>
      <c r="Y31" s="15">
        <f>VLOOKUP(A:A,[1]TDSheet!$A:$Y,25,0)</f>
        <v>63</v>
      </c>
      <c r="Z31" s="15">
        <f>VLOOKUP(A:A,[1]TDSheet!$A:$Z,26,0)</f>
        <v>52.4</v>
      </c>
      <c r="AA31" s="15">
        <f>VLOOKUP(A:A,[1]TDSheet!$A:$AA,27,0)</f>
        <v>52</v>
      </c>
      <c r="AB31" s="15">
        <f>VLOOKUP(A:A,[3]TDSheet!$A:$D,4,0)</f>
        <v>29</v>
      </c>
      <c r="AC31" s="15" t="str">
        <f>VLOOKUP(A:A,[1]TDSheet!$A:$AC,29,0)</f>
        <v>м30з</v>
      </c>
      <c r="AD31" s="15" t="str">
        <f>VLOOKUP(A:A,[1]TDSheet!$A:$AD,30,0)</f>
        <v>костик</v>
      </c>
      <c r="AE31" s="15">
        <f t="shared" si="15"/>
        <v>16</v>
      </c>
      <c r="AF31" s="15">
        <f t="shared" si="16"/>
        <v>32</v>
      </c>
      <c r="AG31" s="15">
        <f t="shared" si="17"/>
        <v>32</v>
      </c>
      <c r="AH31" s="15">
        <f t="shared" si="18"/>
        <v>32</v>
      </c>
      <c r="AI31" s="15">
        <f t="shared" si="19"/>
        <v>0</v>
      </c>
      <c r="AJ31" s="15">
        <f t="shared" si="20"/>
        <v>16</v>
      </c>
    </row>
    <row r="32" spans="1:36" s="1" customFormat="1" ht="11.1" customHeight="1" outlineLevel="1" x14ac:dyDescent="0.2">
      <c r="A32" s="7" t="s">
        <v>35</v>
      </c>
      <c r="B32" s="7" t="s">
        <v>8</v>
      </c>
      <c r="C32" s="8">
        <v>225</v>
      </c>
      <c r="D32" s="8">
        <v>449</v>
      </c>
      <c r="E32" s="8">
        <v>433</v>
      </c>
      <c r="F32" s="8">
        <v>231</v>
      </c>
      <c r="G32" s="1">
        <f>VLOOKUP(A:A,[1]TDSheet!$A:$G,7,0)</f>
        <v>0.4</v>
      </c>
      <c r="H32" s="1">
        <f>VLOOKUP(A:A,[1]TDSheet!$A:$H,8,0)</f>
        <v>60</v>
      </c>
      <c r="I32" s="15">
        <f>VLOOKUP(A:A,[2]TDSheet!$A:$F,6,0)</f>
        <v>436</v>
      </c>
      <c r="J32" s="15">
        <f t="shared" si="11"/>
        <v>-3</v>
      </c>
      <c r="K32" s="15">
        <f>VLOOKUP(A:A,[1]TDSheet!$A:$L,12,0)</f>
        <v>0</v>
      </c>
      <c r="L32" s="15">
        <f>VLOOKUP(A:A,[1]TDSheet!$A:$M,13,0)</f>
        <v>120</v>
      </c>
      <c r="M32" s="15">
        <f>VLOOKUP(A:A,[1]TDSheet!$A:$T,20,0)</f>
        <v>120</v>
      </c>
      <c r="N32" s="15"/>
      <c r="O32" s="15"/>
      <c r="P32" s="17">
        <v>80</v>
      </c>
      <c r="Q32" s="17">
        <v>40</v>
      </c>
      <c r="R32" s="17">
        <v>160</v>
      </c>
      <c r="S32" s="15">
        <f t="shared" si="12"/>
        <v>86.6</v>
      </c>
      <c r="T32" s="17">
        <v>80</v>
      </c>
      <c r="U32" s="18">
        <f t="shared" si="13"/>
        <v>9.5958429561200926</v>
      </c>
      <c r="V32" s="15">
        <f t="shared" si="14"/>
        <v>2.6674364896073905</v>
      </c>
      <c r="W32" s="15"/>
      <c r="X32" s="15"/>
      <c r="Y32" s="15">
        <f>VLOOKUP(A:A,[1]TDSheet!$A:$Y,25,0)</f>
        <v>103.4</v>
      </c>
      <c r="Z32" s="15">
        <f>VLOOKUP(A:A,[1]TDSheet!$A:$Z,26,0)</f>
        <v>100.2</v>
      </c>
      <c r="AA32" s="15">
        <f>VLOOKUP(A:A,[1]TDSheet!$A:$AA,27,0)</f>
        <v>85</v>
      </c>
      <c r="AB32" s="15">
        <f>VLOOKUP(A:A,[3]TDSheet!$A:$D,4,0)</f>
        <v>79</v>
      </c>
      <c r="AC32" s="15" t="str">
        <f>VLOOKUP(A:A,[1]TDSheet!$A:$AC,29,0)</f>
        <v>м135з</v>
      </c>
      <c r="AD32" s="15" t="e">
        <f>VLOOKUP(A:A,[1]TDSheet!$A:$AD,30,0)</f>
        <v>#N/A</v>
      </c>
      <c r="AE32" s="15">
        <f t="shared" si="15"/>
        <v>32</v>
      </c>
      <c r="AF32" s="15">
        <f t="shared" si="16"/>
        <v>16</v>
      </c>
      <c r="AG32" s="15">
        <f t="shared" si="17"/>
        <v>64</v>
      </c>
      <c r="AH32" s="15">
        <f t="shared" si="18"/>
        <v>32</v>
      </c>
      <c r="AI32" s="15">
        <f t="shared" si="19"/>
        <v>0</v>
      </c>
      <c r="AJ32" s="15">
        <f t="shared" si="20"/>
        <v>32</v>
      </c>
    </row>
    <row r="33" spans="1:36" s="1" customFormat="1" ht="11.1" customHeight="1" outlineLevel="1" x14ac:dyDescent="0.2">
      <c r="A33" s="7" t="s">
        <v>36</v>
      </c>
      <c r="B33" s="7" t="s">
        <v>9</v>
      </c>
      <c r="C33" s="8">
        <v>275.86599999999999</v>
      </c>
      <c r="D33" s="8">
        <v>510.084</v>
      </c>
      <c r="E33" s="8">
        <v>507.39299999999997</v>
      </c>
      <c r="F33" s="8">
        <v>264.30900000000003</v>
      </c>
      <c r="G33" s="1">
        <f>VLOOKUP(A:A,[1]TDSheet!$A:$G,7,0)</f>
        <v>1</v>
      </c>
      <c r="H33" s="1">
        <f>VLOOKUP(A:A,[1]TDSheet!$A:$H,8,0)</f>
        <v>45</v>
      </c>
      <c r="I33" s="15">
        <f>VLOOKUP(A:A,[2]TDSheet!$A:$F,6,0)</f>
        <v>485.3</v>
      </c>
      <c r="J33" s="15">
        <f t="shared" si="11"/>
        <v>22.092999999999961</v>
      </c>
      <c r="K33" s="15">
        <f>VLOOKUP(A:A,[1]TDSheet!$A:$L,12,0)</f>
        <v>30</v>
      </c>
      <c r="L33" s="15">
        <f>VLOOKUP(A:A,[1]TDSheet!$A:$M,13,0)</f>
        <v>170</v>
      </c>
      <c r="M33" s="15">
        <f>VLOOKUP(A:A,[1]TDSheet!$A:$T,20,0)</f>
        <v>140</v>
      </c>
      <c r="N33" s="15"/>
      <c r="O33" s="15"/>
      <c r="P33" s="17">
        <v>100</v>
      </c>
      <c r="Q33" s="17"/>
      <c r="R33" s="17">
        <v>160</v>
      </c>
      <c r="S33" s="15">
        <f t="shared" si="12"/>
        <v>101.4786</v>
      </c>
      <c r="T33" s="17">
        <v>100</v>
      </c>
      <c r="U33" s="18">
        <f t="shared" si="13"/>
        <v>9.5025847814218949</v>
      </c>
      <c r="V33" s="15">
        <f t="shared" si="14"/>
        <v>2.6045786993513906</v>
      </c>
      <c r="W33" s="15"/>
      <c r="X33" s="15"/>
      <c r="Y33" s="15">
        <f>VLOOKUP(A:A,[1]TDSheet!$A:$Y,25,0)</f>
        <v>132.7244</v>
      </c>
      <c r="Z33" s="15">
        <f>VLOOKUP(A:A,[1]TDSheet!$A:$Z,26,0)</f>
        <v>124.9654</v>
      </c>
      <c r="AA33" s="15">
        <f>VLOOKUP(A:A,[1]TDSheet!$A:$AA,27,0)</f>
        <v>106.95219999999999</v>
      </c>
      <c r="AB33" s="15">
        <f>VLOOKUP(A:A,[3]TDSheet!$A:$D,4,0)</f>
        <v>101.06100000000001</v>
      </c>
      <c r="AC33" s="15">
        <f>VLOOKUP(A:A,[1]TDSheet!$A:$AC,29,0)</f>
        <v>0</v>
      </c>
      <c r="AD33" s="15" t="str">
        <f>VLOOKUP(A:A,[1]TDSheet!$A:$AD,30,0)</f>
        <v>костик</v>
      </c>
      <c r="AE33" s="15">
        <f t="shared" si="15"/>
        <v>100</v>
      </c>
      <c r="AF33" s="15">
        <f t="shared" si="16"/>
        <v>0</v>
      </c>
      <c r="AG33" s="15">
        <f t="shared" si="17"/>
        <v>160</v>
      </c>
      <c r="AH33" s="15">
        <f t="shared" si="18"/>
        <v>100</v>
      </c>
      <c r="AI33" s="15">
        <f t="shared" si="19"/>
        <v>0</v>
      </c>
      <c r="AJ33" s="15">
        <f t="shared" si="20"/>
        <v>100</v>
      </c>
    </row>
    <row r="34" spans="1:36" s="1" customFormat="1" ht="11.1" customHeight="1" outlineLevel="1" x14ac:dyDescent="0.2">
      <c r="A34" s="7" t="s">
        <v>90</v>
      </c>
      <c r="B34" s="7" t="s">
        <v>8</v>
      </c>
      <c r="C34" s="8"/>
      <c r="D34" s="8">
        <v>177</v>
      </c>
      <c r="E34" s="8">
        <v>175</v>
      </c>
      <c r="F34" s="8">
        <v>1</v>
      </c>
      <c r="G34" s="1">
        <f>VLOOKUP(A:A,[1]TDSheet!$A:$G,7,0)</f>
        <v>0.4</v>
      </c>
      <c r="H34" s="1">
        <f>VLOOKUP(A:A,[1]TDSheet!$A:$H,8,0)</f>
        <v>60</v>
      </c>
      <c r="I34" s="15">
        <f>VLOOKUP(A:A,[2]TDSheet!$A:$F,6,0)</f>
        <v>179</v>
      </c>
      <c r="J34" s="15">
        <f t="shared" si="11"/>
        <v>-4</v>
      </c>
      <c r="K34" s="15">
        <f>VLOOKUP(A:A,[1]TDSheet!$A:$L,12,0)</f>
        <v>0</v>
      </c>
      <c r="L34" s="15">
        <f>VLOOKUP(A:A,[1]TDSheet!$A:$M,13,0)</f>
        <v>0</v>
      </c>
      <c r="M34" s="15">
        <f>VLOOKUP(A:A,[1]TDSheet!$A:$T,20,0)</f>
        <v>200</v>
      </c>
      <c r="N34" s="15"/>
      <c r="O34" s="15"/>
      <c r="P34" s="17">
        <v>120</v>
      </c>
      <c r="Q34" s="17">
        <v>80</v>
      </c>
      <c r="R34" s="17"/>
      <c r="S34" s="15">
        <f t="shared" si="12"/>
        <v>35</v>
      </c>
      <c r="T34" s="17">
        <v>80</v>
      </c>
      <c r="U34" s="18">
        <f t="shared" si="13"/>
        <v>13.742857142857142</v>
      </c>
      <c r="V34" s="15">
        <f t="shared" si="14"/>
        <v>2.8571428571428571E-2</v>
      </c>
      <c r="W34" s="15"/>
      <c r="X34" s="15"/>
      <c r="Y34" s="15">
        <f>VLOOKUP(A:A,[1]TDSheet!$A:$Y,25,0)</f>
        <v>0</v>
      </c>
      <c r="Z34" s="15">
        <f>VLOOKUP(A:A,[1]TDSheet!$A:$Z,26,0)</f>
        <v>0</v>
      </c>
      <c r="AA34" s="15">
        <f>VLOOKUP(A:A,[1]TDSheet!$A:$AA,27,0)</f>
        <v>0</v>
      </c>
      <c r="AB34" s="15">
        <f>VLOOKUP(A:A,[3]TDSheet!$A:$D,4,0)</f>
        <v>3</v>
      </c>
      <c r="AC34" s="20" t="str">
        <f>VLOOKUP(A:A,[1]TDSheet!$A:$AC,29,0)</f>
        <v>костик</v>
      </c>
      <c r="AD34" s="15" t="e">
        <f>VLOOKUP(A:A,[1]TDSheet!$A:$AD,30,0)</f>
        <v>#N/A</v>
      </c>
      <c r="AE34" s="15">
        <f t="shared" si="15"/>
        <v>48</v>
      </c>
      <c r="AF34" s="15">
        <f t="shared" si="16"/>
        <v>32</v>
      </c>
      <c r="AG34" s="15">
        <f t="shared" si="17"/>
        <v>0</v>
      </c>
      <c r="AH34" s="15">
        <f t="shared" si="18"/>
        <v>32</v>
      </c>
      <c r="AI34" s="15">
        <f t="shared" si="19"/>
        <v>0</v>
      </c>
      <c r="AJ34" s="15">
        <f t="shared" si="20"/>
        <v>48</v>
      </c>
    </row>
    <row r="35" spans="1:36" s="1" customFormat="1" ht="11.1" customHeight="1" outlineLevel="1" x14ac:dyDescent="0.2">
      <c r="A35" s="7" t="s">
        <v>37</v>
      </c>
      <c r="B35" s="7" t="s">
        <v>8</v>
      </c>
      <c r="C35" s="8">
        <v>340</v>
      </c>
      <c r="D35" s="8">
        <v>1192</v>
      </c>
      <c r="E35" s="8">
        <v>919</v>
      </c>
      <c r="F35" s="8">
        <v>591</v>
      </c>
      <c r="G35" s="1">
        <f>VLOOKUP(A:A,[1]TDSheet!$A:$G,7,0)</f>
        <v>0.4</v>
      </c>
      <c r="H35" s="1">
        <f>VLOOKUP(A:A,[1]TDSheet!$A:$H,8,0)</f>
        <v>60</v>
      </c>
      <c r="I35" s="15">
        <f>VLOOKUP(A:A,[2]TDSheet!$A:$F,6,0)</f>
        <v>943</v>
      </c>
      <c r="J35" s="15">
        <f t="shared" si="11"/>
        <v>-24</v>
      </c>
      <c r="K35" s="15">
        <f>VLOOKUP(A:A,[1]TDSheet!$A:$L,12,0)</f>
        <v>80</v>
      </c>
      <c r="L35" s="15">
        <f>VLOOKUP(A:A,[1]TDSheet!$A:$M,13,0)</f>
        <v>320</v>
      </c>
      <c r="M35" s="15">
        <f>VLOOKUP(A:A,[1]TDSheet!$A:$T,20,0)</f>
        <v>80</v>
      </c>
      <c r="N35" s="15"/>
      <c r="O35" s="15"/>
      <c r="P35" s="17">
        <v>200</v>
      </c>
      <c r="Q35" s="17">
        <v>40</v>
      </c>
      <c r="R35" s="17">
        <v>280</v>
      </c>
      <c r="S35" s="15">
        <f t="shared" si="12"/>
        <v>183.8</v>
      </c>
      <c r="T35" s="17">
        <v>160</v>
      </c>
      <c r="U35" s="18">
        <f t="shared" si="13"/>
        <v>9.5266594124047881</v>
      </c>
      <c r="V35" s="15">
        <f t="shared" si="14"/>
        <v>3.2154515778019586</v>
      </c>
      <c r="W35" s="15"/>
      <c r="X35" s="15"/>
      <c r="Y35" s="15">
        <f>VLOOKUP(A:A,[1]TDSheet!$A:$Y,25,0)</f>
        <v>219.6</v>
      </c>
      <c r="Z35" s="15">
        <f>VLOOKUP(A:A,[1]TDSheet!$A:$Z,26,0)</f>
        <v>216</v>
      </c>
      <c r="AA35" s="15">
        <f>VLOOKUP(A:A,[1]TDSheet!$A:$AA,27,0)</f>
        <v>211</v>
      </c>
      <c r="AB35" s="15">
        <f>VLOOKUP(A:A,[3]TDSheet!$A:$D,4,0)</f>
        <v>161</v>
      </c>
      <c r="AC35" s="15" t="str">
        <f>VLOOKUP(A:A,[1]TDSheet!$A:$AC,29,0)</f>
        <v>м43з</v>
      </c>
      <c r="AD35" s="15" t="e">
        <f>VLOOKUP(A:A,[1]TDSheet!$A:$AD,30,0)</f>
        <v>#N/A</v>
      </c>
      <c r="AE35" s="15">
        <f t="shared" si="15"/>
        <v>80</v>
      </c>
      <c r="AF35" s="15">
        <f t="shared" si="16"/>
        <v>16</v>
      </c>
      <c r="AG35" s="15">
        <f t="shared" si="17"/>
        <v>112</v>
      </c>
      <c r="AH35" s="15">
        <f t="shared" si="18"/>
        <v>64</v>
      </c>
      <c r="AI35" s="15">
        <f t="shared" si="19"/>
        <v>0</v>
      </c>
      <c r="AJ35" s="15">
        <f t="shared" si="20"/>
        <v>80</v>
      </c>
    </row>
    <row r="36" spans="1:36" s="1" customFormat="1" ht="11.1" customHeight="1" outlineLevel="1" x14ac:dyDescent="0.2">
      <c r="A36" s="7" t="s">
        <v>38</v>
      </c>
      <c r="B36" s="7" t="s">
        <v>8</v>
      </c>
      <c r="C36" s="8"/>
      <c r="D36" s="8">
        <v>800</v>
      </c>
      <c r="E36" s="8">
        <v>0</v>
      </c>
      <c r="F36" s="8">
        <v>800</v>
      </c>
      <c r="G36" s="14">
        <v>0</v>
      </c>
      <c r="H36" s="1" t="e">
        <f>VLOOKUP(A:A,[1]TDSheet!$A:$H,8,0)</f>
        <v>#N/A</v>
      </c>
      <c r="I36" s="15">
        <v>0</v>
      </c>
      <c r="J36" s="15">
        <f t="shared" si="11"/>
        <v>0</v>
      </c>
      <c r="K36" s="15">
        <v>0</v>
      </c>
      <c r="L36" s="15">
        <v>0</v>
      </c>
      <c r="M36" s="15">
        <v>0</v>
      </c>
      <c r="N36" s="15"/>
      <c r="O36" s="15"/>
      <c r="P36" s="17"/>
      <c r="Q36" s="17"/>
      <c r="R36" s="17"/>
      <c r="S36" s="15">
        <f t="shared" si="12"/>
        <v>0</v>
      </c>
      <c r="T36" s="17"/>
      <c r="U36" s="18" t="e">
        <f t="shared" si="13"/>
        <v>#DIV/0!</v>
      </c>
      <c r="V36" s="15" t="e">
        <f t="shared" si="14"/>
        <v>#DIV/0!</v>
      </c>
      <c r="W36" s="15"/>
      <c r="X36" s="15"/>
      <c r="Y36" s="15">
        <v>0</v>
      </c>
      <c r="Z36" s="15">
        <v>0</v>
      </c>
      <c r="AA36" s="15">
        <v>0</v>
      </c>
      <c r="AB36" s="15">
        <f>VLOOKUP(A:A,[3]TDSheet!$A:$D,4,0)</f>
        <v>2</v>
      </c>
      <c r="AC36" s="15" t="e">
        <f>VLOOKUP(A:A,[1]TDSheet!$A:$AC,29,0)</f>
        <v>#N/A</v>
      </c>
      <c r="AD36" s="15" t="e">
        <f>VLOOKUP(A:A,[1]TDSheet!$A:$AD,30,0)</f>
        <v>#N/A</v>
      </c>
      <c r="AE36" s="15">
        <f t="shared" si="15"/>
        <v>0</v>
      </c>
      <c r="AF36" s="15">
        <f t="shared" si="16"/>
        <v>0</v>
      </c>
      <c r="AG36" s="15">
        <f t="shared" si="17"/>
        <v>0</v>
      </c>
      <c r="AH36" s="15">
        <f t="shared" si="18"/>
        <v>0</v>
      </c>
      <c r="AI36" s="15">
        <f t="shared" si="19"/>
        <v>0</v>
      </c>
      <c r="AJ36" s="15">
        <f t="shared" si="20"/>
        <v>0</v>
      </c>
    </row>
    <row r="37" spans="1:36" s="1" customFormat="1" ht="11.1" customHeight="1" outlineLevel="1" x14ac:dyDescent="0.2">
      <c r="A37" s="7" t="s">
        <v>39</v>
      </c>
      <c r="B37" s="7" t="s">
        <v>8</v>
      </c>
      <c r="C37" s="8">
        <v>1673</v>
      </c>
      <c r="D37" s="8">
        <v>9329</v>
      </c>
      <c r="E37" s="8">
        <v>5866</v>
      </c>
      <c r="F37" s="8">
        <v>5051</v>
      </c>
      <c r="G37" s="1">
        <f>VLOOKUP(A:A,[1]TDSheet!$A:$G,7,0)</f>
        <v>0.4</v>
      </c>
      <c r="H37" s="1">
        <f>VLOOKUP(A:A,[1]TDSheet!$A:$H,8,0)</f>
        <v>60</v>
      </c>
      <c r="I37" s="15">
        <f>VLOOKUP(A:A,[2]TDSheet!$A:$F,6,0)</f>
        <v>5937</v>
      </c>
      <c r="J37" s="15">
        <f t="shared" si="11"/>
        <v>-71</v>
      </c>
      <c r="K37" s="15">
        <f>VLOOKUP(A:A,[1]TDSheet!$A:$L,12,0)</f>
        <v>1100</v>
      </c>
      <c r="L37" s="15">
        <f>VLOOKUP(A:A,[1]TDSheet!$A:$M,13,0)</f>
        <v>400</v>
      </c>
      <c r="M37" s="15">
        <f>VLOOKUP(A:A,[1]TDSheet!$A:$T,20,0)</f>
        <v>800</v>
      </c>
      <c r="N37" s="15">
        <v>800</v>
      </c>
      <c r="O37" s="15"/>
      <c r="P37" s="17">
        <v>800</v>
      </c>
      <c r="Q37" s="17"/>
      <c r="R37" s="17">
        <v>1400</v>
      </c>
      <c r="S37" s="15">
        <f t="shared" si="12"/>
        <v>1173.2</v>
      </c>
      <c r="T37" s="17">
        <v>1200</v>
      </c>
      <c r="U37" s="18">
        <f t="shared" si="13"/>
        <v>9.8457211046709858</v>
      </c>
      <c r="V37" s="15">
        <f t="shared" si="14"/>
        <v>4.3053187862257074</v>
      </c>
      <c r="W37" s="15"/>
      <c r="X37" s="15"/>
      <c r="Y37" s="15">
        <f>VLOOKUP(A:A,[1]TDSheet!$A:$Y,25,0)</f>
        <v>1488.4</v>
      </c>
      <c r="Z37" s="15">
        <f>VLOOKUP(A:A,[1]TDSheet!$A:$Z,26,0)</f>
        <v>1436.8</v>
      </c>
      <c r="AA37" s="15">
        <f>VLOOKUP(A:A,[1]TDSheet!$A:$AA,27,0)</f>
        <v>1522.4</v>
      </c>
      <c r="AB37" s="15">
        <f>VLOOKUP(A:A,[3]TDSheet!$A:$D,4,0)</f>
        <v>1190</v>
      </c>
      <c r="AC37" s="15" t="str">
        <f>VLOOKUP(A:A,[1]TDSheet!$A:$AC,29,0)</f>
        <v>кор</v>
      </c>
      <c r="AD37" s="15">
        <f>VLOOKUP(A:A,[1]TDSheet!$A:$AD,30,0)</f>
        <v>0</v>
      </c>
      <c r="AE37" s="15">
        <f t="shared" si="15"/>
        <v>320</v>
      </c>
      <c r="AF37" s="15">
        <f t="shared" si="16"/>
        <v>0</v>
      </c>
      <c r="AG37" s="15">
        <f t="shared" si="17"/>
        <v>560</v>
      </c>
      <c r="AH37" s="15">
        <f t="shared" si="18"/>
        <v>480</v>
      </c>
      <c r="AI37" s="15">
        <f t="shared" si="19"/>
        <v>320</v>
      </c>
      <c r="AJ37" s="15">
        <f t="shared" si="20"/>
        <v>320</v>
      </c>
    </row>
    <row r="38" spans="1:36" s="1" customFormat="1" ht="11.1" customHeight="1" outlineLevel="1" x14ac:dyDescent="0.2">
      <c r="A38" s="7" t="s">
        <v>40</v>
      </c>
      <c r="B38" s="7" t="s">
        <v>8</v>
      </c>
      <c r="C38" s="8">
        <v>517</v>
      </c>
      <c r="D38" s="8">
        <v>632</v>
      </c>
      <c r="E38" s="19">
        <v>1023</v>
      </c>
      <c r="F38" s="19">
        <v>119</v>
      </c>
      <c r="G38" s="1">
        <f>VLOOKUP(A:A,[1]TDSheet!$A:$G,7,0)</f>
        <v>0.5</v>
      </c>
      <c r="H38" s="1" t="e">
        <f>VLOOKUP(A:A,[1]TDSheet!$A:$H,8,0)</f>
        <v>#N/A</v>
      </c>
      <c r="I38" s="15">
        <f>VLOOKUP(A:A,[2]TDSheet!$A:$F,6,0)</f>
        <v>1167</v>
      </c>
      <c r="J38" s="15">
        <f t="shared" si="11"/>
        <v>-144</v>
      </c>
      <c r="K38" s="15">
        <f>VLOOKUP(A:A,[1]TDSheet!$A:$L,12,0)</f>
        <v>40</v>
      </c>
      <c r="L38" s="15">
        <f>VLOOKUP(A:A,[1]TDSheet!$A:$M,13,0)</f>
        <v>400</v>
      </c>
      <c r="M38" s="15">
        <f>VLOOKUP(A:A,[1]TDSheet!$A:$T,20,0)</f>
        <v>600</v>
      </c>
      <c r="N38" s="15"/>
      <c r="O38" s="15"/>
      <c r="P38" s="17">
        <v>200</v>
      </c>
      <c r="Q38" s="17">
        <v>200</v>
      </c>
      <c r="R38" s="17">
        <v>200</v>
      </c>
      <c r="S38" s="15">
        <f t="shared" si="12"/>
        <v>204.6</v>
      </c>
      <c r="T38" s="17">
        <v>200</v>
      </c>
      <c r="U38" s="18">
        <f t="shared" si="13"/>
        <v>9.5747800586510259</v>
      </c>
      <c r="V38" s="15">
        <f t="shared" si="14"/>
        <v>0.58162267839687198</v>
      </c>
      <c r="W38" s="15"/>
      <c r="X38" s="15"/>
      <c r="Y38" s="15">
        <f>VLOOKUP(A:A,[1]TDSheet!$A:$Y,25,0)</f>
        <v>275.60000000000002</v>
      </c>
      <c r="Z38" s="15">
        <f>VLOOKUP(A:A,[1]TDSheet!$A:$Z,26,0)</f>
        <v>203.4</v>
      </c>
      <c r="AA38" s="15">
        <f>VLOOKUP(A:A,[1]TDSheet!$A:$AA,27,0)</f>
        <v>157.6</v>
      </c>
      <c r="AB38" s="15">
        <f>VLOOKUP(A:A,[3]TDSheet!$A:$D,4,0)</f>
        <v>37</v>
      </c>
      <c r="AC38" s="15" t="e">
        <f>VLOOKUP(A:A,[1]TDSheet!$A:$AC,29,0)</f>
        <v>#N/A</v>
      </c>
      <c r="AD38" s="20" t="e">
        <f>VLOOKUP(A:A,[1]TDSheet!$A:$AD,30,0)</f>
        <v>#N/A</v>
      </c>
      <c r="AE38" s="15">
        <f t="shared" si="15"/>
        <v>100</v>
      </c>
      <c r="AF38" s="15">
        <f t="shared" si="16"/>
        <v>100</v>
      </c>
      <c r="AG38" s="15">
        <f t="shared" si="17"/>
        <v>100</v>
      </c>
      <c r="AH38" s="15">
        <f t="shared" si="18"/>
        <v>100</v>
      </c>
      <c r="AI38" s="15">
        <f t="shared" si="19"/>
        <v>0</v>
      </c>
      <c r="AJ38" s="15">
        <f t="shared" si="20"/>
        <v>100</v>
      </c>
    </row>
    <row r="39" spans="1:36" s="1" customFormat="1" ht="11.1" customHeight="1" outlineLevel="1" x14ac:dyDescent="0.2">
      <c r="A39" s="7" t="s">
        <v>41</v>
      </c>
      <c r="B39" s="7" t="s">
        <v>8</v>
      </c>
      <c r="C39" s="8">
        <v>83</v>
      </c>
      <c r="D39" s="8">
        <v>8</v>
      </c>
      <c r="E39" s="8">
        <v>76</v>
      </c>
      <c r="F39" s="8">
        <v>14</v>
      </c>
      <c r="G39" s="1">
        <f>VLOOKUP(A:A,[1]TDSheet!$A:$G,7,0)</f>
        <v>0.5</v>
      </c>
      <c r="H39" s="1" t="e">
        <f>VLOOKUP(A:A,[1]TDSheet!$A:$H,8,0)</f>
        <v>#N/A</v>
      </c>
      <c r="I39" s="15">
        <f>VLOOKUP(A:A,[2]TDSheet!$A:$F,6,0)</f>
        <v>78</v>
      </c>
      <c r="J39" s="15">
        <f t="shared" si="11"/>
        <v>-2</v>
      </c>
      <c r="K39" s="15">
        <f>VLOOKUP(A:A,[1]TDSheet!$A:$L,12,0)</f>
        <v>0</v>
      </c>
      <c r="L39" s="15">
        <f>VLOOKUP(A:A,[1]TDSheet!$A:$M,13,0)</f>
        <v>40</v>
      </c>
      <c r="M39" s="15">
        <f>VLOOKUP(A:A,[1]TDSheet!$A:$T,20,0)</f>
        <v>40</v>
      </c>
      <c r="N39" s="15"/>
      <c r="O39" s="15"/>
      <c r="P39" s="17">
        <v>40</v>
      </c>
      <c r="Q39" s="17"/>
      <c r="R39" s="17">
        <v>40</v>
      </c>
      <c r="S39" s="15">
        <f t="shared" si="12"/>
        <v>15.2</v>
      </c>
      <c r="T39" s="17"/>
      <c r="U39" s="18">
        <f t="shared" si="13"/>
        <v>11.447368421052632</v>
      </c>
      <c r="V39" s="15">
        <f t="shared" si="14"/>
        <v>0.92105263157894746</v>
      </c>
      <c r="W39" s="15"/>
      <c r="X39" s="15"/>
      <c r="Y39" s="15">
        <f>VLOOKUP(A:A,[1]TDSheet!$A:$Y,25,0)</f>
        <v>15.4</v>
      </c>
      <c r="Z39" s="15">
        <f>VLOOKUP(A:A,[1]TDSheet!$A:$Z,26,0)</f>
        <v>21</v>
      </c>
      <c r="AA39" s="15">
        <f>VLOOKUP(A:A,[1]TDSheet!$A:$AA,27,0)</f>
        <v>11</v>
      </c>
      <c r="AB39" s="15">
        <f>VLOOKUP(A:A,[3]TDSheet!$A:$D,4,0)</f>
        <v>21</v>
      </c>
      <c r="AC39" s="15" t="str">
        <f>VLOOKUP(A:A,[1]TDSheet!$A:$AC,29,0)</f>
        <v>увел</v>
      </c>
      <c r="AD39" s="15" t="e">
        <f>VLOOKUP(A:A,[1]TDSheet!$A:$AD,30,0)</f>
        <v>#N/A</v>
      </c>
      <c r="AE39" s="15">
        <f t="shared" si="15"/>
        <v>20</v>
      </c>
      <c r="AF39" s="15">
        <f t="shared" si="16"/>
        <v>0</v>
      </c>
      <c r="AG39" s="15">
        <f t="shared" si="17"/>
        <v>20</v>
      </c>
      <c r="AH39" s="15">
        <f t="shared" si="18"/>
        <v>0</v>
      </c>
      <c r="AI39" s="15">
        <f t="shared" si="19"/>
        <v>0</v>
      </c>
      <c r="AJ39" s="15">
        <f t="shared" si="20"/>
        <v>20</v>
      </c>
    </row>
    <row r="40" spans="1:36" s="1" customFormat="1" ht="11.1" customHeight="1" outlineLevel="1" x14ac:dyDescent="0.2">
      <c r="A40" s="7" t="s">
        <v>42</v>
      </c>
      <c r="B40" s="7" t="s">
        <v>8</v>
      </c>
      <c r="C40" s="8">
        <v>752</v>
      </c>
      <c r="D40" s="8">
        <v>3291</v>
      </c>
      <c r="E40" s="8">
        <v>2098</v>
      </c>
      <c r="F40" s="8">
        <v>1889</v>
      </c>
      <c r="G40" s="1">
        <f>VLOOKUP(A:A,[1]TDSheet!$A:$G,7,0)</f>
        <v>0.4</v>
      </c>
      <c r="H40" s="1">
        <f>VLOOKUP(A:A,[1]TDSheet!$A:$H,8,0)</f>
        <v>60</v>
      </c>
      <c r="I40" s="15">
        <f>VLOOKUP(A:A,[2]TDSheet!$A:$F,6,0)</f>
        <v>2149</v>
      </c>
      <c r="J40" s="15">
        <f t="shared" si="11"/>
        <v>-51</v>
      </c>
      <c r="K40" s="15">
        <f>VLOOKUP(A:A,[1]TDSheet!$A:$L,12,0)</f>
        <v>120</v>
      </c>
      <c r="L40" s="15">
        <f>VLOOKUP(A:A,[1]TDSheet!$A:$M,13,0)</f>
        <v>680</v>
      </c>
      <c r="M40" s="15">
        <f>VLOOKUP(A:A,[1]TDSheet!$A:$T,20,0)</f>
        <v>400</v>
      </c>
      <c r="N40" s="15">
        <v>400</v>
      </c>
      <c r="O40" s="15"/>
      <c r="P40" s="17">
        <v>200</v>
      </c>
      <c r="Q40" s="17"/>
      <c r="R40" s="17">
        <v>200</v>
      </c>
      <c r="S40" s="15">
        <f t="shared" si="12"/>
        <v>419.6</v>
      </c>
      <c r="T40" s="17">
        <v>400</v>
      </c>
      <c r="U40" s="18">
        <f t="shared" si="13"/>
        <v>10.221639656816015</v>
      </c>
      <c r="V40" s="15">
        <f t="shared" si="14"/>
        <v>4.5019065776930409</v>
      </c>
      <c r="W40" s="15"/>
      <c r="X40" s="15"/>
      <c r="Y40" s="15">
        <f>VLOOKUP(A:A,[1]TDSheet!$A:$Y,25,0)</f>
        <v>524.79999999999995</v>
      </c>
      <c r="Z40" s="15">
        <f>VLOOKUP(A:A,[1]TDSheet!$A:$Z,26,0)</f>
        <v>528.6</v>
      </c>
      <c r="AA40" s="15">
        <f>VLOOKUP(A:A,[1]TDSheet!$A:$AA,27,0)</f>
        <v>544.79999999999995</v>
      </c>
      <c r="AB40" s="15">
        <f>VLOOKUP(A:A,[3]TDSheet!$A:$D,4,0)</f>
        <v>399</v>
      </c>
      <c r="AC40" s="15" t="str">
        <f>VLOOKUP(A:A,[1]TDSheet!$A:$AC,29,0)</f>
        <v>м1400з</v>
      </c>
      <c r="AD40" s="15" t="str">
        <f>VLOOKUP(A:A,[1]TDSheet!$A:$AD,30,0)</f>
        <v>м470з</v>
      </c>
      <c r="AE40" s="15">
        <f t="shared" si="15"/>
        <v>80</v>
      </c>
      <c r="AF40" s="15">
        <f t="shared" si="16"/>
        <v>0</v>
      </c>
      <c r="AG40" s="15">
        <f t="shared" si="17"/>
        <v>80</v>
      </c>
      <c r="AH40" s="15">
        <f t="shared" si="18"/>
        <v>160</v>
      </c>
      <c r="AI40" s="15">
        <f t="shared" si="19"/>
        <v>160</v>
      </c>
      <c r="AJ40" s="15">
        <f t="shared" si="20"/>
        <v>80</v>
      </c>
    </row>
    <row r="41" spans="1:36" s="1" customFormat="1" ht="11.1" customHeight="1" outlineLevel="1" x14ac:dyDescent="0.2">
      <c r="A41" s="7" t="s">
        <v>43</v>
      </c>
      <c r="B41" s="7" t="s">
        <v>8</v>
      </c>
      <c r="C41" s="8">
        <v>1099</v>
      </c>
      <c r="D41" s="8">
        <v>7546</v>
      </c>
      <c r="E41" s="8">
        <v>6410</v>
      </c>
      <c r="F41" s="8">
        <v>2120</v>
      </c>
      <c r="G41" s="1">
        <f>VLOOKUP(A:A,[1]TDSheet!$A:$G,7,0)</f>
        <v>0.4</v>
      </c>
      <c r="H41" s="1">
        <f>VLOOKUP(A:A,[1]TDSheet!$A:$H,8,0)</f>
        <v>60</v>
      </c>
      <c r="I41" s="15">
        <f>VLOOKUP(A:A,[2]TDSheet!$A:$F,6,0)</f>
        <v>6531</v>
      </c>
      <c r="J41" s="15">
        <f t="shared" si="11"/>
        <v>-121</v>
      </c>
      <c r="K41" s="15">
        <f>VLOOKUP(A:A,[1]TDSheet!$A:$L,12,0)</f>
        <v>900</v>
      </c>
      <c r="L41" s="15">
        <f>VLOOKUP(A:A,[1]TDSheet!$A:$M,13,0)</f>
        <v>400</v>
      </c>
      <c r="M41" s="15">
        <f>VLOOKUP(A:A,[1]TDSheet!$A:$T,20,0)</f>
        <v>1000</v>
      </c>
      <c r="N41" s="15">
        <v>800</v>
      </c>
      <c r="O41" s="15"/>
      <c r="P41" s="17">
        <v>800</v>
      </c>
      <c r="Q41" s="17">
        <v>2800</v>
      </c>
      <c r="R41" s="17">
        <v>2400</v>
      </c>
      <c r="S41" s="15">
        <f t="shared" si="12"/>
        <v>1282</v>
      </c>
      <c r="T41" s="17">
        <v>1400</v>
      </c>
      <c r="U41" s="18">
        <f t="shared" si="13"/>
        <v>9.8439937597503899</v>
      </c>
      <c r="V41" s="15">
        <f t="shared" si="14"/>
        <v>1.6536661466458658</v>
      </c>
      <c r="W41" s="15"/>
      <c r="X41" s="15"/>
      <c r="Y41" s="15">
        <f>VLOOKUP(A:A,[1]TDSheet!$A:$Y,25,0)</f>
        <v>1138.2</v>
      </c>
      <c r="Z41" s="15">
        <f>VLOOKUP(A:A,[1]TDSheet!$A:$Z,26,0)</f>
        <v>1093.5999999999999</v>
      </c>
      <c r="AA41" s="15">
        <f>VLOOKUP(A:A,[1]TDSheet!$A:$AA,27,0)</f>
        <v>1184.2</v>
      </c>
      <c r="AB41" s="15">
        <f>VLOOKUP(A:A,[3]TDSheet!$A:$D,4,0)</f>
        <v>765</v>
      </c>
      <c r="AC41" s="15" t="str">
        <f>VLOOKUP(A:A,[1]TDSheet!$A:$AC,29,0)</f>
        <v>кор</v>
      </c>
      <c r="AD41" s="15" t="e">
        <f>VLOOKUP(A:A,[1]TDSheet!$A:$AD,30,0)</f>
        <v>#N/A</v>
      </c>
      <c r="AE41" s="15">
        <f t="shared" si="15"/>
        <v>320</v>
      </c>
      <c r="AF41" s="15">
        <f t="shared" si="16"/>
        <v>1120</v>
      </c>
      <c r="AG41" s="15">
        <f t="shared" si="17"/>
        <v>960</v>
      </c>
      <c r="AH41" s="15">
        <f t="shared" si="18"/>
        <v>560</v>
      </c>
      <c r="AI41" s="15">
        <f t="shared" si="19"/>
        <v>320</v>
      </c>
      <c r="AJ41" s="15">
        <f t="shared" si="20"/>
        <v>320</v>
      </c>
    </row>
    <row r="42" spans="1:36" s="1" customFormat="1" ht="11.1" customHeight="1" outlineLevel="1" x14ac:dyDescent="0.2">
      <c r="A42" s="7" t="s">
        <v>44</v>
      </c>
      <c r="B42" s="7" t="s">
        <v>8</v>
      </c>
      <c r="C42" s="8">
        <v>326</v>
      </c>
      <c r="D42" s="8">
        <v>3857</v>
      </c>
      <c r="E42" s="8">
        <v>2098</v>
      </c>
      <c r="F42" s="8">
        <v>2003</v>
      </c>
      <c r="G42" s="1">
        <f>VLOOKUP(A:A,[1]TDSheet!$A:$G,7,0)</f>
        <v>0.3</v>
      </c>
      <c r="H42" s="1">
        <f>VLOOKUP(A:A,[1]TDSheet!$A:$H,8,0)</f>
        <v>60</v>
      </c>
      <c r="I42" s="15">
        <f>VLOOKUP(A:A,[2]TDSheet!$A:$F,6,0)</f>
        <v>2136</v>
      </c>
      <c r="J42" s="15">
        <f t="shared" si="11"/>
        <v>-38</v>
      </c>
      <c r="K42" s="15">
        <f>VLOOKUP(A:A,[1]TDSheet!$A:$L,12,0)</f>
        <v>200</v>
      </c>
      <c r="L42" s="15">
        <f>VLOOKUP(A:A,[1]TDSheet!$A:$M,13,0)</f>
        <v>1000</v>
      </c>
      <c r="M42" s="15">
        <f>VLOOKUP(A:A,[1]TDSheet!$A:$T,20,0)</f>
        <v>0</v>
      </c>
      <c r="N42" s="15"/>
      <c r="O42" s="15"/>
      <c r="P42" s="17">
        <v>400</v>
      </c>
      <c r="Q42" s="17"/>
      <c r="R42" s="17"/>
      <c r="S42" s="15">
        <f t="shared" si="12"/>
        <v>419.6</v>
      </c>
      <c r="T42" s="17">
        <v>400</v>
      </c>
      <c r="U42" s="18">
        <f t="shared" si="13"/>
        <v>9.5400381315538603</v>
      </c>
      <c r="V42" s="15">
        <f t="shared" si="14"/>
        <v>4.7735938989513818</v>
      </c>
      <c r="W42" s="15"/>
      <c r="X42" s="15"/>
      <c r="Y42" s="15">
        <f>VLOOKUP(A:A,[1]TDSheet!$A:$Y,25,0)</f>
        <v>341.2</v>
      </c>
      <c r="Z42" s="15">
        <f>VLOOKUP(A:A,[1]TDSheet!$A:$Z,26,0)</f>
        <v>338</v>
      </c>
      <c r="AA42" s="15">
        <f>VLOOKUP(A:A,[1]TDSheet!$A:$AA,27,0)</f>
        <v>374.8</v>
      </c>
      <c r="AB42" s="15">
        <f>VLOOKUP(A:A,[3]TDSheet!$A:$D,4,0)</f>
        <v>380</v>
      </c>
      <c r="AC42" s="15" t="str">
        <f>VLOOKUP(A:A,[1]TDSheet!$A:$AC,29,0)</f>
        <v>костик</v>
      </c>
      <c r="AD42" s="15" t="str">
        <f>VLOOKUP(A:A,[1]TDSheet!$A:$AD,30,0)</f>
        <v>зк</v>
      </c>
      <c r="AE42" s="15">
        <f t="shared" si="15"/>
        <v>120</v>
      </c>
      <c r="AF42" s="15">
        <f t="shared" si="16"/>
        <v>0</v>
      </c>
      <c r="AG42" s="15">
        <f t="shared" si="17"/>
        <v>0</v>
      </c>
      <c r="AH42" s="15">
        <f t="shared" si="18"/>
        <v>120</v>
      </c>
      <c r="AI42" s="15">
        <f t="shared" si="19"/>
        <v>0</v>
      </c>
      <c r="AJ42" s="15">
        <f t="shared" si="20"/>
        <v>120</v>
      </c>
    </row>
    <row r="43" spans="1:36" s="1" customFormat="1" ht="11.1" customHeight="1" outlineLevel="1" x14ac:dyDescent="0.2">
      <c r="A43" s="7" t="s">
        <v>45</v>
      </c>
      <c r="B43" s="7" t="s">
        <v>8</v>
      </c>
      <c r="C43" s="8">
        <v>905</v>
      </c>
      <c r="D43" s="8">
        <v>3477</v>
      </c>
      <c r="E43" s="8">
        <v>2153</v>
      </c>
      <c r="F43" s="8">
        <v>2159</v>
      </c>
      <c r="G43" s="1">
        <f>VLOOKUP(A:A,[1]TDSheet!$A:$G,7,0)</f>
        <v>0.1</v>
      </c>
      <c r="H43" s="1">
        <f>VLOOKUP(A:A,[1]TDSheet!$A:$H,8,0)</f>
        <v>60</v>
      </c>
      <c r="I43" s="15">
        <f>VLOOKUP(A:A,[2]TDSheet!$A:$F,6,0)</f>
        <v>2212</v>
      </c>
      <c r="J43" s="15">
        <f t="shared" si="11"/>
        <v>-59</v>
      </c>
      <c r="K43" s="15">
        <f>VLOOKUP(A:A,[1]TDSheet!$A:$L,12,0)</f>
        <v>420</v>
      </c>
      <c r="L43" s="15">
        <f>VLOOKUP(A:A,[1]TDSheet!$A:$M,13,0)</f>
        <v>0</v>
      </c>
      <c r="M43" s="15">
        <f>VLOOKUP(A:A,[1]TDSheet!$A:$T,20,0)</f>
        <v>0</v>
      </c>
      <c r="N43" s="15"/>
      <c r="O43" s="15"/>
      <c r="P43" s="17">
        <v>420</v>
      </c>
      <c r="Q43" s="17"/>
      <c r="R43" s="17">
        <v>700</v>
      </c>
      <c r="S43" s="15">
        <f t="shared" si="12"/>
        <v>430.6</v>
      </c>
      <c r="T43" s="17">
        <v>420</v>
      </c>
      <c r="U43" s="18">
        <f t="shared" si="13"/>
        <v>9.5657222480260096</v>
      </c>
      <c r="V43" s="15">
        <f t="shared" si="14"/>
        <v>5.0139340455178818</v>
      </c>
      <c r="W43" s="15"/>
      <c r="X43" s="15"/>
      <c r="Y43" s="15">
        <f>VLOOKUP(A:A,[1]TDSheet!$A:$Y,25,0)</f>
        <v>720.4</v>
      </c>
      <c r="Z43" s="15">
        <f>VLOOKUP(A:A,[1]TDSheet!$A:$Z,26,0)</f>
        <v>580.79999999999995</v>
      </c>
      <c r="AA43" s="15">
        <f>VLOOKUP(A:A,[1]TDSheet!$A:$AA,27,0)</f>
        <v>540</v>
      </c>
      <c r="AB43" s="15">
        <f>VLOOKUP(A:A,[3]TDSheet!$A:$D,4,0)</f>
        <v>395</v>
      </c>
      <c r="AC43" s="15" t="str">
        <f>VLOOKUP(A:A,[1]TDSheet!$A:$AC,29,0)</f>
        <v>костик</v>
      </c>
      <c r="AD43" s="15" t="e">
        <f>VLOOKUP(A:A,[1]TDSheet!$A:$AD,30,0)</f>
        <v>#N/A</v>
      </c>
      <c r="AE43" s="15">
        <f t="shared" si="15"/>
        <v>42</v>
      </c>
      <c r="AF43" s="15">
        <f t="shared" si="16"/>
        <v>0</v>
      </c>
      <c r="AG43" s="15">
        <f t="shared" si="17"/>
        <v>70</v>
      </c>
      <c r="AH43" s="15">
        <f t="shared" si="18"/>
        <v>42</v>
      </c>
      <c r="AI43" s="15">
        <f t="shared" si="19"/>
        <v>0</v>
      </c>
      <c r="AJ43" s="15">
        <f t="shared" si="20"/>
        <v>42</v>
      </c>
    </row>
    <row r="44" spans="1:36" s="1" customFormat="1" ht="11.1" customHeight="1" outlineLevel="1" x14ac:dyDescent="0.2">
      <c r="A44" s="7" t="s">
        <v>46</v>
      </c>
      <c r="B44" s="7" t="s">
        <v>8</v>
      </c>
      <c r="C44" s="8">
        <v>1016</v>
      </c>
      <c r="D44" s="8">
        <v>2450</v>
      </c>
      <c r="E44" s="8">
        <v>1877</v>
      </c>
      <c r="F44" s="8">
        <v>1550</v>
      </c>
      <c r="G44" s="1">
        <f>VLOOKUP(A:A,[1]TDSheet!$A:$G,7,0)</f>
        <v>0.1</v>
      </c>
      <c r="H44" s="1">
        <f>VLOOKUP(A:A,[1]TDSheet!$A:$H,8,0)</f>
        <v>60</v>
      </c>
      <c r="I44" s="15">
        <f>VLOOKUP(A:A,[2]TDSheet!$A:$F,6,0)</f>
        <v>1917</v>
      </c>
      <c r="J44" s="15">
        <f t="shared" si="11"/>
        <v>-40</v>
      </c>
      <c r="K44" s="15">
        <f>VLOOKUP(A:A,[1]TDSheet!$A:$L,12,0)</f>
        <v>420</v>
      </c>
      <c r="L44" s="15">
        <f>VLOOKUP(A:A,[1]TDSheet!$A:$M,13,0)</f>
        <v>0</v>
      </c>
      <c r="M44" s="15">
        <f>VLOOKUP(A:A,[1]TDSheet!$A:$T,20,0)</f>
        <v>420</v>
      </c>
      <c r="N44" s="15"/>
      <c r="O44" s="15"/>
      <c r="P44" s="17">
        <v>420</v>
      </c>
      <c r="Q44" s="17"/>
      <c r="R44" s="17">
        <v>420</v>
      </c>
      <c r="S44" s="15">
        <f t="shared" si="12"/>
        <v>375.4</v>
      </c>
      <c r="T44" s="17">
        <v>420</v>
      </c>
      <c r="U44" s="18">
        <f t="shared" si="13"/>
        <v>9.7229621736814078</v>
      </c>
      <c r="V44" s="15">
        <f t="shared" si="14"/>
        <v>4.1289291422482686</v>
      </c>
      <c r="W44" s="15"/>
      <c r="X44" s="15"/>
      <c r="Y44" s="15">
        <f>VLOOKUP(A:A,[1]TDSheet!$A:$Y,25,0)</f>
        <v>583.4</v>
      </c>
      <c r="Z44" s="15">
        <f>VLOOKUP(A:A,[1]TDSheet!$A:$Z,26,0)</f>
        <v>482</v>
      </c>
      <c r="AA44" s="15">
        <f>VLOOKUP(A:A,[1]TDSheet!$A:$AA,27,0)</f>
        <v>410.2</v>
      </c>
      <c r="AB44" s="15">
        <f>VLOOKUP(A:A,[3]TDSheet!$A:$D,4,0)</f>
        <v>305</v>
      </c>
      <c r="AC44" s="15" t="str">
        <f>VLOOKUP(A:A,[1]TDSheet!$A:$AC,29,0)</f>
        <v>костик</v>
      </c>
      <c r="AD44" s="15">
        <f>VLOOKUP(A:A,[1]TDSheet!$A:$AD,30,0)</f>
        <v>0</v>
      </c>
      <c r="AE44" s="15">
        <f t="shared" si="15"/>
        <v>42</v>
      </c>
      <c r="AF44" s="15">
        <f t="shared" si="16"/>
        <v>0</v>
      </c>
      <c r="AG44" s="15">
        <f t="shared" si="17"/>
        <v>42</v>
      </c>
      <c r="AH44" s="15">
        <f t="shared" si="18"/>
        <v>42</v>
      </c>
      <c r="AI44" s="15">
        <f t="shared" si="19"/>
        <v>0</v>
      </c>
      <c r="AJ44" s="15">
        <f t="shared" si="20"/>
        <v>42</v>
      </c>
    </row>
    <row r="45" spans="1:36" s="1" customFormat="1" ht="11.1" customHeight="1" outlineLevel="1" x14ac:dyDescent="0.2">
      <c r="A45" s="7" t="s">
        <v>91</v>
      </c>
      <c r="B45" s="7" t="s">
        <v>8</v>
      </c>
      <c r="C45" s="8">
        <v>29</v>
      </c>
      <c r="D45" s="8">
        <v>308</v>
      </c>
      <c r="E45" s="8">
        <v>284</v>
      </c>
      <c r="F45" s="8">
        <v>49</v>
      </c>
      <c r="G45" s="1">
        <f>VLOOKUP(A:A,[1]TDSheet!$A:$G,7,0)</f>
        <v>0.1</v>
      </c>
      <c r="H45" s="1" t="e">
        <f>VLOOKUP(A:A,[1]TDSheet!$A:$H,8,0)</f>
        <v>#N/A</v>
      </c>
      <c r="I45" s="15">
        <f>VLOOKUP(A:A,[2]TDSheet!$A:$F,6,0)</f>
        <v>289</v>
      </c>
      <c r="J45" s="15">
        <f t="shared" si="11"/>
        <v>-5</v>
      </c>
      <c r="K45" s="15">
        <f>VLOOKUP(A:A,[1]TDSheet!$A:$L,12,0)</f>
        <v>40</v>
      </c>
      <c r="L45" s="15">
        <f>VLOOKUP(A:A,[1]TDSheet!$A:$M,13,0)</f>
        <v>0</v>
      </c>
      <c r="M45" s="15">
        <f>VLOOKUP(A:A,[1]TDSheet!$A:$T,20,0)</f>
        <v>220</v>
      </c>
      <c r="N45" s="15"/>
      <c r="O45" s="15"/>
      <c r="P45" s="17">
        <v>70</v>
      </c>
      <c r="Q45" s="17">
        <v>50</v>
      </c>
      <c r="R45" s="17">
        <v>70</v>
      </c>
      <c r="S45" s="15">
        <f t="shared" si="12"/>
        <v>56.8</v>
      </c>
      <c r="T45" s="17">
        <v>50</v>
      </c>
      <c r="U45" s="18">
        <f t="shared" si="13"/>
        <v>9.6654929577464799</v>
      </c>
      <c r="V45" s="15">
        <f t="shared" si="14"/>
        <v>0.86267605633802824</v>
      </c>
      <c r="W45" s="15"/>
      <c r="X45" s="15"/>
      <c r="Y45" s="15">
        <f>VLOOKUP(A:A,[1]TDSheet!$A:$Y,25,0)</f>
        <v>0</v>
      </c>
      <c r="Z45" s="15">
        <f>VLOOKUP(A:A,[1]TDSheet!$A:$Z,26,0)</f>
        <v>32</v>
      </c>
      <c r="AA45" s="15">
        <f>VLOOKUP(A:A,[1]TDSheet!$A:$AA,27,0)</f>
        <v>46</v>
      </c>
      <c r="AB45" s="15">
        <f>VLOOKUP(A:A,[3]TDSheet!$A:$D,4,0)</f>
        <v>43</v>
      </c>
      <c r="AC45" s="15" t="str">
        <f>VLOOKUP(A:A,[1]TDSheet!$A:$AC,29,0)</f>
        <v>костик</v>
      </c>
      <c r="AD45" s="15" t="e">
        <f>VLOOKUP(A:A,[1]TDSheet!$A:$AD,30,0)</f>
        <v>#N/A</v>
      </c>
      <c r="AE45" s="15">
        <f t="shared" si="15"/>
        <v>7</v>
      </c>
      <c r="AF45" s="15">
        <f t="shared" si="16"/>
        <v>5</v>
      </c>
      <c r="AG45" s="15">
        <f t="shared" si="17"/>
        <v>7</v>
      </c>
      <c r="AH45" s="15">
        <f t="shared" si="18"/>
        <v>5</v>
      </c>
      <c r="AI45" s="15">
        <f t="shared" si="19"/>
        <v>0</v>
      </c>
      <c r="AJ45" s="15">
        <f t="shared" si="20"/>
        <v>7</v>
      </c>
    </row>
    <row r="46" spans="1:36" s="1" customFormat="1" ht="11.1" customHeight="1" outlineLevel="1" x14ac:dyDescent="0.2">
      <c r="A46" s="7" t="s">
        <v>47</v>
      </c>
      <c r="B46" s="7" t="s">
        <v>9</v>
      </c>
      <c r="C46" s="8">
        <v>24.513999999999999</v>
      </c>
      <c r="D46" s="8">
        <v>11.212</v>
      </c>
      <c r="E46" s="8">
        <v>34.840000000000003</v>
      </c>
      <c r="F46" s="8"/>
      <c r="G46" s="1">
        <f>VLOOKUP(A:A,[1]TDSheet!$A:$G,7,0)</f>
        <v>1</v>
      </c>
      <c r="H46" s="1">
        <f>VLOOKUP(A:A,[1]TDSheet!$A:$H,8,0)</f>
        <v>45</v>
      </c>
      <c r="I46" s="15">
        <f>VLOOKUP(A:A,[2]TDSheet!$A:$F,6,0)</f>
        <v>42</v>
      </c>
      <c r="J46" s="15">
        <f t="shared" si="11"/>
        <v>-7.1599999999999966</v>
      </c>
      <c r="K46" s="15">
        <f>VLOOKUP(A:A,[1]TDSheet!$A:$L,12,0)</f>
        <v>0</v>
      </c>
      <c r="L46" s="15">
        <f>VLOOKUP(A:A,[1]TDSheet!$A:$M,13,0)</f>
        <v>20</v>
      </c>
      <c r="M46" s="15">
        <f>VLOOKUP(A:A,[1]TDSheet!$A:$T,20,0)</f>
        <v>10</v>
      </c>
      <c r="N46" s="15"/>
      <c r="O46" s="15"/>
      <c r="P46" s="17">
        <v>10</v>
      </c>
      <c r="Q46" s="17">
        <v>20</v>
      </c>
      <c r="R46" s="17"/>
      <c r="S46" s="15">
        <f t="shared" si="12"/>
        <v>6.9680000000000009</v>
      </c>
      <c r="T46" s="17">
        <v>10</v>
      </c>
      <c r="U46" s="18">
        <f t="shared" si="13"/>
        <v>10.045924225028701</v>
      </c>
      <c r="V46" s="15">
        <f t="shared" si="14"/>
        <v>0</v>
      </c>
      <c r="W46" s="15"/>
      <c r="X46" s="15"/>
      <c r="Y46" s="15">
        <f>VLOOKUP(A:A,[1]TDSheet!$A:$Y,25,0)</f>
        <v>1.7010000000000001</v>
      </c>
      <c r="Z46" s="15">
        <f>VLOOKUP(A:A,[1]TDSheet!$A:$Z,26,0)</f>
        <v>3.161</v>
      </c>
      <c r="AA46" s="15">
        <f>VLOOKUP(A:A,[1]TDSheet!$A:$AA,27,0)</f>
        <v>3.1510000000000002</v>
      </c>
      <c r="AB46" s="15">
        <v>0</v>
      </c>
      <c r="AC46" s="15" t="str">
        <f>VLOOKUP(A:A,[1]TDSheet!$A:$AC,29,0)</f>
        <v>костик</v>
      </c>
      <c r="AD46" s="15" t="e">
        <f>VLOOKUP(A:A,[1]TDSheet!$A:$AD,30,0)</f>
        <v>#N/A</v>
      </c>
      <c r="AE46" s="15">
        <f t="shared" si="15"/>
        <v>10</v>
      </c>
      <c r="AF46" s="15">
        <f t="shared" si="16"/>
        <v>20</v>
      </c>
      <c r="AG46" s="15">
        <f t="shared" si="17"/>
        <v>0</v>
      </c>
      <c r="AH46" s="15">
        <f t="shared" si="18"/>
        <v>10</v>
      </c>
      <c r="AI46" s="15">
        <f t="shared" si="19"/>
        <v>0</v>
      </c>
      <c r="AJ46" s="15">
        <f t="shared" si="20"/>
        <v>10</v>
      </c>
    </row>
    <row r="47" spans="1:36" s="1" customFormat="1" ht="11.1" customHeight="1" outlineLevel="1" x14ac:dyDescent="0.2">
      <c r="A47" s="7" t="s">
        <v>92</v>
      </c>
      <c r="B47" s="7" t="s">
        <v>8</v>
      </c>
      <c r="C47" s="8"/>
      <c r="D47" s="8">
        <v>388</v>
      </c>
      <c r="E47" s="8">
        <v>308</v>
      </c>
      <c r="F47" s="8">
        <v>75</v>
      </c>
      <c r="G47" s="1">
        <f>VLOOKUP(A:A,[1]TDSheet!$A:$G,7,0)</f>
        <v>0.3</v>
      </c>
      <c r="H47" s="1" t="e">
        <f>VLOOKUP(A:A,[1]TDSheet!$A:$H,8,0)</f>
        <v>#N/A</v>
      </c>
      <c r="I47" s="15">
        <f>VLOOKUP(A:A,[2]TDSheet!$A:$F,6,0)</f>
        <v>377</v>
      </c>
      <c r="J47" s="15">
        <f t="shared" si="11"/>
        <v>-69</v>
      </c>
      <c r="K47" s="15">
        <f>VLOOKUP(A:A,[1]TDSheet!$A:$L,12,0)</f>
        <v>0</v>
      </c>
      <c r="L47" s="15">
        <f>VLOOKUP(A:A,[1]TDSheet!$A:$M,13,0)</f>
        <v>0</v>
      </c>
      <c r="M47" s="15">
        <f>VLOOKUP(A:A,[1]TDSheet!$A:$T,20,0)</f>
        <v>300</v>
      </c>
      <c r="N47" s="15"/>
      <c r="O47" s="15"/>
      <c r="P47" s="17"/>
      <c r="Q47" s="17">
        <v>150</v>
      </c>
      <c r="R47" s="17">
        <v>120</v>
      </c>
      <c r="S47" s="15">
        <f t="shared" si="12"/>
        <v>61.6</v>
      </c>
      <c r="T47" s="17">
        <v>120</v>
      </c>
      <c r="U47" s="18">
        <f t="shared" si="13"/>
        <v>12.418831168831169</v>
      </c>
      <c r="V47" s="15">
        <f t="shared" si="14"/>
        <v>1.2175324675324675</v>
      </c>
      <c r="W47" s="15"/>
      <c r="X47" s="15"/>
      <c r="Y47" s="15">
        <f>VLOOKUP(A:A,[1]TDSheet!$A:$Y,25,0)</f>
        <v>0</v>
      </c>
      <c r="Z47" s="15">
        <f>VLOOKUP(A:A,[1]TDSheet!$A:$Z,26,0)</f>
        <v>0</v>
      </c>
      <c r="AA47" s="15">
        <f>VLOOKUP(A:A,[1]TDSheet!$A:$AA,27,0)</f>
        <v>18.8</v>
      </c>
      <c r="AB47" s="15">
        <f>VLOOKUP(A:A,[3]TDSheet!$A:$D,4,0)</f>
        <v>62</v>
      </c>
      <c r="AC47" s="21" t="str">
        <f>VLOOKUP(A:A,[1]TDSheet!$A:$AC,29,0)</f>
        <v>костик</v>
      </c>
      <c r="AD47" s="15" t="e">
        <f>VLOOKUP(A:A,[1]TDSheet!$A:$AD,30,0)</f>
        <v>#N/A</v>
      </c>
      <c r="AE47" s="15">
        <f t="shared" si="15"/>
        <v>0</v>
      </c>
      <c r="AF47" s="15">
        <f t="shared" si="16"/>
        <v>45</v>
      </c>
      <c r="AG47" s="15">
        <f t="shared" si="17"/>
        <v>36</v>
      </c>
      <c r="AH47" s="15">
        <f t="shared" si="18"/>
        <v>36</v>
      </c>
      <c r="AI47" s="15">
        <f t="shared" si="19"/>
        <v>0</v>
      </c>
      <c r="AJ47" s="15">
        <f t="shared" si="20"/>
        <v>0</v>
      </c>
    </row>
    <row r="48" spans="1:36" s="1" customFormat="1" ht="11.1" customHeight="1" outlineLevel="1" x14ac:dyDescent="0.2">
      <c r="A48" s="7" t="s">
        <v>48</v>
      </c>
      <c r="B48" s="7" t="s">
        <v>9</v>
      </c>
      <c r="C48" s="8">
        <v>104.414</v>
      </c>
      <c r="D48" s="8">
        <v>768.04700000000003</v>
      </c>
      <c r="E48" s="8">
        <v>471.78</v>
      </c>
      <c r="F48" s="8">
        <v>397.27600000000001</v>
      </c>
      <c r="G48" s="1">
        <f>VLOOKUP(A:A,[1]TDSheet!$A:$G,7,0)</f>
        <v>1</v>
      </c>
      <c r="H48" s="1">
        <f>VLOOKUP(A:A,[1]TDSheet!$A:$H,8,0)</f>
        <v>45</v>
      </c>
      <c r="I48" s="15">
        <f>VLOOKUP(A:A,[2]TDSheet!$A:$F,6,0)</f>
        <v>475.7</v>
      </c>
      <c r="J48" s="15">
        <f t="shared" si="11"/>
        <v>-3.9200000000000159</v>
      </c>
      <c r="K48" s="15">
        <f>VLOOKUP(A:A,[1]TDSheet!$A:$L,12,0)</f>
        <v>40</v>
      </c>
      <c r="L48" s="15">
        <f>VLOOKUP(A:A,[1]TDSheet!$A:$M,13,0)</f>
        <v>100</v>
      </c>
      <c r="M48" s="15">
        <f>VLOOKUP(A:A,[1]TDSheet!$A:$T,20,0)</f>
        <v>0</v>
      </c>
      <c r="N48" s="15"/>
      <c r="O48" s="15"/>
      <c r="P48" s="17">
        <v>100</v>
      </c>
      <c r="Q48" s="17">
        <v>20</v>
      </c>
      <c r="R48" s="17">
        <f t="shared" ref="R48" si="21">7.5*S48-F48-K48-L48-M48-Q48</f>
        <v>150.39399999999995</v>
      </c>
      <c r="S48" s="15">
        <f t="shared" si="12"/>
        <v>94.355999999999995</v>
      </c>
      <c r="T48" s="17">
        <v>90</v>
      </c>
      <c r="U48" s="18">
        <f t="shared" si="13"/>
        <v>9.5136504302853044</v>
      </c>
      <c r="V48" s="15">
        <f t="shared" si="14"/>
        <v>4.210394675484336</v>
      </c>
      <c r="W48" s="15"/>
      <c r="X48" s="15"/>
      <c r="Y48" s="15">
        <f>VLOOKUP(A:A,[1]TDSheet!$A:$Y,25,0)</f>
        <v>112.3896</v>
      </c>
      <c r="Z48" s="15">
        <f>VLOOKUP(A:A,[1]TDSheet!$A:$Z,26,0)</f>
        <v>109.9614</v>
      </c>
      <c r="AA48" s="15">
        <f>VLOOKUP(A:A,[1]TDSheet!$A:$AA,27,0)</f>
        <v>121.60319999999999</v>
      </c>
      <c r="AB48" s="15">
        <f>VLOOKUP(A:A,[3]TDSheet!$A:$D,4,0)</f>
        <v>107.32</v>
      </c>
      <c r="AC48" s="15">
        <f>VLOOKUP(A:A,[1]TDSheet!$A:$AC,29,0)</f>
        <v>0</v>
      </c>
      <c r="AD48" s="15" t="e">
        <f>VLOOKUP(A:A,[1]TDSheet!$A:$AD,30,0)</f>
        <v>#N/A</v>
      </c>
      <c r="AE48" s="15">
        <f t="shared" si="15"/>
        <v>100</v>
      </c>
      <c r="AF48" s="15">
        <f t="shared" si="16"/>
        <v>20</v>
      </c>
      <c r="AG48" s="15">
        <f t="shared" si="17"/>
        <v>150.39399999999995</v>
      </c>
      <c r="AH48" s="15">
        <f t="shared" si="18"/>
        <v>90</v>
      </c>
      <c r="AI48" s="15">
        <f t="shared" si="19"/>
        <v>0</v>
      </c>
      <c r="AJ48" s="15">
        <f t="shared" si="20"/>
        <v>100</v>
      </c>
    </row>
    <row r="49" spans="1:36" s="1" customFormat="1" ht="11.1" customHeight="1" outlineLevel="1" x14ac:dyDescent="0.2">
      <c r="A49" s="7" t="s">
        <v>93</v>
      </c>
      <c r="B49" s="7" t="s">
        <v>8</v>
      </c>
      <c r="C49" s="8">
        <v>24</v>
      </c>
      <c r="D49" s="8">
        <v>7</v>
      </c>
      <c r="E49" s="8">
        <v>17</v>
      </c>
      <c r="F49" s="8">
        <v>6</v>
      </c>
      <c r="G49" s="1">
        <f>VLOOKUP(A:A,[1]TDSheet!$A:$G,7,0)</f>
        <v>0</v>
      </c>
      <c r="H49" s="1" t="e">
        <f>VLOOKUP(A:A,[1]TDSheet!$A:$H,8,0)</f>
        <v>#N/A</v>
      </c>
      <c r="I49" s="15">
        <f>VLOOKUP(A:A,[2]TDSheet!$A:$F,6,0)</f>
        <v>24</v>
      </c>
      <c r="J49" s="15">
        <f t="shared" si="11"/>
        <v>-7</v>
      </c>
      <c r="K49" s="15">
        <f>VLOOKUP(A:A,[1]TDSheet!$A:$L,12,0)</f>
        <v>0</v>
      </c>
      <c r="L49" s="15">
        <f>VLOOKUP(A:A,[1]TDSheet!$A:$M,13,0)</f>
        <v>0</v>
      </c>
      <c r="M49" s="15">
        <f>VLOOKUP(A:A,[1]TDSheet!$A:$T,20,0)</f>
        <v>0</v>
      </c>
      <c r="N49" s="15"/>
      <c r="O49" s="15"/>
      <c r="P49" s="17"/>
      <c r="Q49" s="17"/>
      <c r="R49" s="17"/>
      <c r="S49" s="15">
        <f t="shared" si="12"/>
        <v>3.4</v>
      </c>
      <c r="T49" s="17"/>
      <c r="U49" s="18">
        <f t="shared" si="13"/>
        <v>1.7647058823529411</v>
      </c>
      <c r="V49" s="15">
        <f t="shared" si="14"/>
        <v>1.7647058823529411</v>
      </c>
      <c r="W49" s="15"/>
      <c r="X49" s="15"/>
      <c r="Y49" s="15">
        <f>VLOOKUP(A:A,[1]TDSheet!$A:$Y,25,0)</f>
        <v>0</v>
      </c>
      <c r="Z49" s="15">
        <f>VLOOKUP(A:A,[1]TDSheet!$A:$Z,26,0)</f>
        <v>0</v>
      </c>
      <c r="AA49" s="15">
        <f>VLOOKUP(A:A,[1]TDSheet!$A:$AA,27,0)</f>
        <v>0</v>
      </c>
      <c r="AB49" s="15">
        <v>0</v>
      </c>
      <c r="AC49" s="15" t="str">
        <f>VLOOKUP(A:A,[1]TDSheet!$A:$AC,29,0)</f>
        <v>пуд</v>
      </c>
      <c r="AD49" s="15" t="e">
        <f>VLOOKUP(A:A,[1]TDSheet!$A:$AD,30,0)</f>
        <v>#N/A</v>
      </c>
      <c r="AE49" s="15">
        <f t="shared" si="15"/>
        <v>0</v>
      </c>
      <c r="AF49" s="15">
        <f t="shared" si="16"/>
        <v>0</v>
      </c>
      <c r="AG49" s="15">
        <f t="shared" si="17"/>
        <v>0</v>
      </c>
      <c r="AH49" s="15">
        <f t="shared" si="18"/>
        <v>0</v>
      </c>
      <c r="AI49" s="15">
        <f t="shared" si="19"/>
        <v>0</v>
      </c>
      <c r="AJ49" s="15">
        <f t="shared" si="20"/>
        <v>0</v>
      </c>
    </row>
    <row r="50" spans="1:36" s="1" customFormat="1" ht="11.1" customHeight="1" outlineLevel="1" x14ac:dyDescent="0.2">
      <c r="A50" s="7" t="s">
        <v>94</v>
      </c>
      <c r="B50" s="7" t="s">
        <v>8</v>
      </c>
      <c r="C50" s="8"/>
      <c r="D50" s="8">
        <v>200</v>
      </c>
      <c r="E50" s="8">
        <v>0</v>
      </c>
      <c r="F50" s="8">
        <v>200</v>
      </c>
      <c r="G50" s="14">
        <v>0</v>
      </c>
      <c r="H50" s="1" t="e">
        <f>VLOOKUP(A:A,[1]TDSheet!$A:$H,8,0)</f>
        <v>#N/A</v>
      </c>
      <c r="I50" s="15">
        <v>0</v>
      </c>
      <c r="J50" s="15">
        <f t="shared" si="11"/>
        <v>0</v>
      </c>
      <c r="K50" s="15">
        <v>0</v>
      </c>
      <c r="L50" s="15">
        <v>0</v>
      </c>
      <c r="M50" s="15">
        <v>0</v>
      </c>
      <c r="N50" s="15"/>
      <c r="O50" s="15"/>
      <c r="P50" s="17"/>
      <c r="Q50" s="17"/>
      <c r="R50" s="17"/>
      <c r="S50" s="15">
        <f t="shared" si="12"/>
        <v>0</v>
      </c>
      <c r="T50" s="17"/>
      <c r="U50" s="18" t="e">
        <f t="shared" si="13"/>
        <v>#DIV/0!</v>
      </c>
      <c r="V50" s="15" t="e">
        <f t="shared" si="14"/>
        <v>#DIV/0!</v>
      </c>
      <c r="W50" s="15"/>
      <c r="X50" s="15"/>
      <c r="Y50" s="15">
        <v>0</v>
      </c>
      <c r="Z50" s="15">
        <v>0</v>
      </c>
      <c r="AA50" s="15">
        <v>0</v>
      </c>
      <c r="AB50" s="15">
        <v>0</v>
      </c>
      <c r="AC50" s="15" t="e">
        <f>VLOOKUP(A:A,[1]TDSheet!$A:$AC,29,0)</f>
        <v>#N/A</v>
      </c>
      <c r="AD50" s="15" t="e">
        <f>VLOOKUP(A:A,[1]TDSheet!$A:$AD,30,0)</f>
        <v>#N/A</v>
      </c>
      <c r="AE50" s="15">
        <f t="shared" si="15"/>
        <v>0</v>
      </c>
      <c r="AF50" s="15">
        <f t="shared" si="16"/>
        <v>0</v>
      </c>
      <c r="AG50" s="15">
        <f t="shared" si="17"/>
        <v>0</v>
      </c>
      <c r="AH50" s="15">
        <f t="shared" si="18"/>
        <v>0</v>
      </c>
      <c r="AI50" s="15">
        <f t="shared" si="19"/>
        <v>0</v>
      </c>
      <c r="AJ50" s="15">
        <f t="shared" si="20"/>
        <v>0</v>
      </c>
    </row>
    <row r="51" spans="1:36" s="1" customFormat="1" ht="11.1" customHeight="1" outlineLevel="1" x14ac:dyDescent="0.2">
      <c r="A51" s="7" t="s">
        <v>89</v>
      </c>
      <c r="B51" s="7" t="s">
        <v>8</v>
      </c>
      <c r="C51" s="8">
        <v>12</v>
      </c>
      <c r="D51" s="8">
        <v>2</v>
      </c>
      <c r="E51" s="8">
        <v>12</v>
      </c>
      <c r="F51" s="8"/>
      <c r="G51" s="1">
        <f>VLOOKUP(A:A,[1]TDSheet!$A:$G,7,0)</f>
        <v>0</v>
      </c>
      <c r="H51" s="1" t="e">
        <f>VLOOKUP(A:A,[1]TDSheet!$A:$H,8,0)</f>
        <v>#N/A</v>
      </c>
      <c r="I51" s="15">
        <f>VLOOKUP(A:A,[2]TDSheet!$A:$F,6,0)</f>
        <v>17</v>
      </c>
      <c r="J51" s="15">
        <f t="shared" si="11"/>
        <v>-5</v>
      </c>
      <c r="K51" s="15">
        <f>VLOOKUP(A:A,[1]TDSheet!$A:$L,12,0)</f>
        <v>0</v>
      </c>
      <c r="L51" s="15">
        <f>VLOOKUP(A:A,[1]TDSheet!$A:$M,13,0)</f>
        <v>0</v>
      </c>
      <c r="M51" s="15">
        <f>VLOOKUP(A:A,[1]TDSheet!$A:$T,20,0)</f>
        <v>0</v>
      </c>
      <c r="N51" s="15"/>
      <c r="O51" s="15"/>
      <c r="P51" s="17"/>
      <c r="Q51" s="17"/>
      <c r="R51" s="17"/>
      <c r="S51" s="15">
        <f t="shared" si="12"/>
        <v>2.4</v>
      </c>
      <c r="T51" s="17"/>
      <c r="U51" s="18">
        <f t="shared" si="13"/>
        <v>0</v>
      </c>
      <c r="V51" s="15">
        <f t="shared" si="14"/>
        <v>0</v>
      </c>
      <c r="W51" s="15"/>
      <c r="X51" s="15"/>
      <c r="Y51" s="15">
        <f>VLOOKUP(A:A,[1]TDSheet!$A:$Y,25,0)</f>
        <v>0</v>
      </c>
      <c r="Z51" s="15">
        <f>VLOOKUP(A:A,[1]TDSheet!$A:$Z,26,0)</f>
        <v>0</v>
      </c>
      <c r="AA51" s="15">
        <f>VLOOKUP(A:A,[1]TDSheet!$A:$AA,27,0)</f>
        <v>0</v>
      </c>
      <c r="AB51" s="15">
        <v>0</v>
      </c>
      <c r="AC51" s="15" t="str">
        <f>VLOOKUP(A:A,[1]TDSheet!$A:$AC,29,0)</f>
        <v>пуд</v>
      </c>
      <c r="AD51" s="15" t="e">
        <f>VLOOKUP(A:A,[1]TDSheet!$A:$AD,30,0)</f>
        <v>#N/A</v>
      </c>
      <c r="AE51" s="15">
        <f t="shared" si="15"/>
        <v>0</v>
      </c>
      <c r="AF51" s="15">
        <f t="shared" si="16"/>
        <v>0</v>
      </c>
      <c r="AG51" s="15">
        <f t="shared" si="17"/>
        <v>0</v>
      </c>
      <c r="AH51" s="15">
        <f t="shared" si="18"/>
        <v>0</v>
      </c>
      <c r="AI51" s="15">
        <f t="shared" si="19"/>
        <v>0</v>
      </c>
      <c r="AJ51" s="15">
        <f t="shared" si="20"/>
        <v>0</v>
      </c>
    </row>
    <row r="52" spans="1:36" s="1" customFormat="1" ht="11.1" customHeight="1" outlineLevel="1" x14ac:dyDescent="0.2">
      <c r="A52" s="7" t="s">
        <v>49</v>
      </c>
      <c r="B52" s="7" t="s">
        <v>8</v>
      </c>
      <c r="C52" s="8">
        <v>138</v>
      </c>
      <c r="D52" s="8">
        <v>284</v>
      </c>
      <c r="E52" s="8">
        <v>188</v>
      </c>
      <c r="F52" s="8">
        <v>232</v>
      </c>
      <c r="G52" s="1">
        <f>VLOOKUP(A:A,[1]TDSheet!$A:$G,7,0)</f>
        <v>0.09</v>
      </c>
      <c r="H52" s="1">
        <f>VLOOKUP(A:A,[1]TDSheet!$A:$H,8,0)</f>
        <v>45</v>
      </c>
      <c r="I52" s="15">
        <f>VLOOKUP(A:A,[2]TDSheet!$A:$F,6,0)</f>
        <v>189</v>
      </c>
      <c r="J52" s="15">
        <f t="shared" si="11"/>
        <v>-1</v>
      </c>
      <c r="K52" s="15">
        <f>VLOOKUP(A:A,[1]TDSheet!$A:$L,12,0)</f>
        <v>20</v>
      </c>
      <c r="L52" s="15">
        <f>VLOOKUP(A:A,[1]TDSheet!$A:$M,13,0)</f>
        <v>0</v>
      </c>
      <c r="M52" s="15">
        <f>VLOOKUP(A:A,[1]TDSheet!$A:$T,20,0)</f>
        <v>0</v>
      </c>
      <c r="N52" s="15"/>
      <c r="O52" s="15"/>
      <c r="P52" s="17">
        <v>50</v>
      </c>
      <c r="Q52" s="17"/>
      <c r="R52" s="17">
        <v>30</v>
      </c>
      <c r="S52" s="15">
        <f t="shared" si="12"/>
        <v>37.6</v>
      </c>
      <c r="T52" s="17">
        <v>50</v>
      </c>
      <c r="U52" s="18">
        <f t="shared" si="13"/>
        <v>10.159574468085106</v>
      </c>
      <c r="V52" s="15">
        <f t="shared" si="14"/>
        <v>6.1702127659574462</v>
      </c>
      <c r="W52" s="15"/>
      <c r="X52" s="15"/>
      <c r="Y52" s="15">
        <f>VLOOKUP(A:A,[1]TDSheet!$A:$Y,25,0)</f>
        <v>81.8</v>
      </c>
      <c r="Z52" s="15">
        <f>VLOOKUP(A:A,[1]TDSheet!$A:$Z,26,0)</f>
        <v>68.8</v>
      </c>
      <c r="AA52" s="15">
        <f>VLOOKUP(A:A,[1]TDSheet!$A:$AA,27,0)</f>
        <v>58</v>
      </c>
      <c r="AB52" s="15">
        <f>VLOOKUP(A:A,[3]TDSheet!$A:$D,4,0)</f>
        <v>19</v>
      </c>
      <c r="AC52" s="15">
        <f>VLOOKUP(A:A,[1]TDSheet!$A:$AC,29,0)</f>
        <v>0</v>
      </c>
      <c r="AD52" s="15" t="e">
        <f>VLOOKUP(A:A,[1]TDSheet!$A:$AD,30,0)</f>
        <v>#N/A</v>
      </c>
      <c r="AE52" s="15">
        <f t="shared" si="15"/>
        <v>4.5</v>
      </c>
      <c r="AF52" s="15">
        <f t="shared" si="16"/>
        <v>0</v>
      </c>
      <c r="AG52" s="15">
        <f t="shared" si="17"/>
        <v>2.6999999999999997</v>
      </c>
      <c r="AH52" s="15">
        <f t="shared" si="18"/>
        <v>4.5</v>
      </c>
      <c r="AI52" s="15">
        <f t="shared" si="19"/>
        <v>0</v>
      </c>
      <c r="AJ52" s="15">
        <f t="shared" si="20"/>
        <v>4.5</v>
      </c>
    </row>
    <row r="53" spans="1:36" s="1" customFormat="1" ht="11.1" customHeight="1" outlineLevel="1" x14ac:dyDescent="0.2">
      <c r="A53" s="7" t="s">
        <v>50</v>
      </c>
      <c r="B53" s="7" t="s">
        <v>8</v>
      </c>
      <c r="C53" s="8">
        <v>127</v>
      </c>
      <c r="D53" s="8">
        <v>493</v>
      </c>
      <c r="E53" s="8">
        <v>212</v>
      </c>
      <c r="F53" s="8"/>
      <c r="G53" s="1">
        <f>VLOOKUP(A:A,[1]TDSheet!$A:$G,7,0)</f>
        <v>0</v>
      </c>
      <c r="H53" s="1">
        <f>VLOOKUP(A:A,[1]TDSheet!$A:$H,8,0)</f>
        <v>45</v>
      </c>
      <c r="I53" s="15">
        <f>VLOOKUP(A:A,[2]TDSheet!$A:$F,6,0)</f>
        <v>280</v>
      </c>
      <c r="J53" s="15">
        <f t="shared" si="11"/>
        <v>-68</v>
      </c>
      <c r="K53" s="15">
        <f>VLOOKUP(A:A,[1]TDSheet!$A:$L,12,0)</f>
        <v>0</v>
      </c>
      <c r="L53" s="15">
        <f>VLOOKUP(A:A,[1]TDSheet!$A:$M,13,0)</f>
        <v>0</v>
      </c>
      <c r="M53" s="15">
        <f>VLOOKUP(A:A,[1]TDSheet!$A:$T,20,0)</f>
        <v>0</v>
      </c>
      <c r="N53" s="15"/>
      <c r="O53" s="15"/>
      <c r="P53" s="17"/>
      <c r="Q53" s="17"/>
      <c r="R53" s="17"/>
      <c r="S53" s="15">
        <f t="shared" si="12"/>
        <v>42.4</v>
      </c>
      <c r="T53" s="17"/>
      <c r="U53" s="18">
        <f t="shared" si="13"/>
        <v>0</v>
      </c>
      <c r="V53" s="15">
        <f t="shared" si="14"/>
        <v>0</v>
      </c>
      <c r="W53" s="15"/>
      <c r="X53" s="15"/>
      <c r="Y53" s="15">
        <f>VLOOKUP(A:A,[1]TDSheet!$A:$Y,25,0)</f>
        <v>58.2</v>
      </c>
      <c r="Z53" s="15">
        <f>VLOOKUP(A:A,[1]TDSheet!$A:$Z,26,0)</f>
        <v>62.2</v>
      </c>
      <c r="AA53" s="15">
        <f>VLOOKUP(A:A,[1]TDSheet!$A:$AA,27,0)</f>
        <v>59.4</v>
      </c>
      <c r="AB53" s="15">
        <f>VLOOKUP(A:A,[3]TDSheet!$A:$D,4,0)</f>
        <v>-4</v>
      </c>
      <c r="AC53" s="15" t="str">
        <f>VLOOKUP(A:A,[1]TDSheet!$A:$AC,29,0)</f>
        <v>вывод</v>
      </c>
      <c r="AD53" s="15" t="e">
        <f>VLOOKUP(A:A,[1]TDSheet!$A:$AD,30,0)</f>
        <v>#N/A</v>
      </c>
      <c r="AE53" s="15">
        <f t="shared" si="15"/>
        <v>0</v>
      </c>
      <c r="AF53" s="15">
        <f t="shared" si="16"/>
        <v>0</v>
      </c>
      <c r="AG53" s="15">
        <f t="shared" si="17"/>
        <v>0</v>
      </c>
      <c r="AH53" s="15">
        <f t="shared" si="18"/>
        <v>0</v>
      </c>
      <c r="AI53" s="15">
        <f t="shared" si="19"/>
        <v>0</v>
      </c>
      <c r="AJ53" s="15">
        <f t="shared" si="20"/>
        <v>0</v>
      </c>
    </row>
    <row r="54" spans="1:36" s="1" customFormat="1" ht="11.1" customHeight="1" outlineLevel="1" x14ac:dyDescent="0.2">
      <c r="A54" s="7" t="s">
        <v>51</v>
      </c>
      <c r="B54" s="7" t="s">
        <v>9</v>
      </c>
      <c r="C54" s="8">
        <v>51</v>
      </c>
      <c r="D54" s="8">
        <v>1.5449999999999999</v>
      </c>
      <c r="E54" s="8">
        <v>47.86</v>
      </c>
      <c r="F54" s="8">
        <v>1.5860000000000001</v>
      </c>
      <c r="G54" s="1">
        <f>VLOOKUP(A:A,[1]TDSheet!$A:$G,7,0)</f>
        <v>0</v>
      </c>
      <c r="H54" s="1">
        <f>VLOOKUP(A:A,[1]TDSheet!$A:$H,8,0)</f>
        <v>45</v>
      </c>
      <c r="I54" s="15">
        <f>VLOOKUP(A:A,[2]TDSheet!$A:$F,6,0)</f>
        <v>54.7</v>
      </c>
      <c r="J54" s="15">
        <f t="shared" si="11"/>
        <v>-6.8400000000000034</v>
      </c>
      <c r="K54" s="15">
        <f>VLOOKUP(A:A,[1]TDSheet!$A:$L,12,0)</f>
        <v>0</v>
      </c>
      <c r="L54" s="15">
        <f>VLOOKUP(A:A,[1]TDSheet!$A:$M,13,0)</f>
        <v>0</v>
      </c>
      <c r="M54" s="15">
        <f>VLOOKUP(A:A,[1]TDSheet!$A:$T,20,0)</f>
        <v>0</v>
      </c>
      <c r="N54" s="15"/>
      <c r="O54" s="15"/>
      <c r="P54" s="17"/>
      <c r="Q54" s="17"/>
      <c r="R54" s="17"/>
      <c r="S54" s="15">
        <f t="shared" si="12"/>
        <v>9.5719999999999992</v>
      </c>
      <c r="T54" s="17"/>
      <c r="U54" s="18">
        <f t="shared" si="13"/>
        <v>0.16569160050146262</v>
      </c>
      <c r="V54" s="15">
        <f t="shared" si="14"/>
        <v>0.16569160050146262</v>
      </c>
      <c r="W54" s="15"/>
      <c r="X54" s="15"/>
      <c r="Y54" s="15">
        <f>VLOOKUP(A:A,[1]TDSheet!$A:$Y,25,0)</f>
        <v>13.350399999999999</v>
      </c>
      <c r="Z54" s="15">
        <f>VLOOKUP(A:A,[1]TDSheet!$A:$Z,26,0)</f>
        <v>14.940799999999999</v>
      </c>
      <c r="AA54" s="15">
        <f>VLOOKUP(A:A,[1]TDSheet!$A:$AA,27,0)</f>
        <v>10.226600000000001</v>
      </c>
      <c r="AB54" s="15">
        <f>VLOOKUP(A:A,[3]TDSheet!$A:$D,4,0)</f>
        <v>-0.86</v>
      </c>
      <c r="AC54" s="15" t="str">
        <f>VLOOKUP(A:A,[1]TDSheet!$A:$AC,29,0)</f>
        <v>вывод</v>
      </c>
      <c r="AD54" s="15" t="e">
        <f>VLOOKUP(A:A,[1]TDSheet!$A:$AD,30,0)</f>
        <v>#N/A</v>
      </c>
      <c r="AE54" s="15">
        <f t="shared" si="15"/>
        <v>0</v>
      </c>
      <c r="AF54" s="15">
        <f t="shared" si="16"/>
        <v>0</v>
      </c>
      <c r="AG54" s="15">
        <f t="shared" si="17"/>
        <v>0</v>
      </c>
      <c r="AH54" s="15">
        <f t="shared" si="18"/>
        <v>0</v>
      </c>
      <c r="AI54" s="15">
        <f t="shared" si="19"/>
        <v>0</v>
      </c>
      <c r="AJ54" s="15">
        <f t="shared" si="20"/>
        <v>0</v>
      </c>
    </row>
    <row r="55" spans="1:36" s="1" customFormat="1" ht="11.1" customHeight="1" outlineLevel="1" x14ac:dyDescent="0.2">
      <c r="A55" s="7" t="s">
        <v>52</v>
      </c>
      <c r="B55" s="7" t="s">
        <v>8</v>
      </c>
      <c r="C55" s="8">
        <v>599</v>
      </c>
      <c r="D55" s="8">
        <v>1742</v>
      </c>
      <c r="E55" s="8">
        <v>1575</v>
      </c>
      <c r="F55" s="8">
        <v>747</v>
      </c>
      <c r="G55" s="1">
        <f>VLOOKUP(A:A,[1]TDSheet!$A:$G,7,0)</f>
        <v>0.28000000000000003</v>
      </c>
      <c r="H55" s="1">
        <f>VLOOKUP(A:A,[1]TDSheet!$A:$H,8,0)</f>
        <v>45</v>
      </c>
      <c r="I55" s="15">
        <f>VLOOKUP(A:A,[2]TDSheet!$A:$F,6,0)</f>
        <v>1586</v>
      </c>
      <c r="J55" s="15">
        <f t="shared" si="11"/>
        <v>-11</v>
      </c>
      <c r="K55" s="15">
        <f>VLOOKUP(A:A,[1]TDSheet!$A:$L,12,0)</f>
        <v>80</v>
      </c>
      <c r="L55" s="15">
        <f>VLOOKUP(A:A,[1]TDSheet!$A:$M,13,0)</f>
        <v>520</v>
      </c>
      <c r="M55" s="15">
        <f>VLOOKUP(A:A,[1]TDSheet!$A:$T,20,0)</f>
        <v>400</v>
      </c>
      <c r="N55" s="15"/>
      <c r="O55" s="15"/>
      <c r="P55" s="17">
        <v>400</v>
      </c>
      <c r="Q55" s="17">
        <v>200</v>
      </c>
      <c r="R55" s="17">
        <v>600</v>
      </c>
      <c r="S55" s="15">
        <f t="shared" si="12"/>
        <v>315</v>
      </c>
      <c r="T55" s="17">
        <v>200</v>
      </c>
      <c r="U55" s="18">
        <f t="shared" si="13"/>
        <v>9.9904761904761905</v>
      </c>
      <c r="V55" s="15">
        <f t="shared" si="14"/>
        <v>2.3714285714285714</v>
      </c>
      <c r="W55" s="15"/>
      <c r="X55" s="15"/>
      <c r="Y55" s="15">
        <f>VLOOKUP(A:A,[1]TDSheet!$A:$Y,25,0)</f>
        <v>363.4</v>
      </c>
      <c r="Z55" s="15">
        <f>VLOOKUP(A:A,[1]TDSheet!$A:$Z,26,0)</f>
        <v>339.2</v>
      </c>
      <c r="AA55" s="15">
        <f>VLOOKUP(A:A,[1]TDSheet!$A:$AA,27,0)</f>
        <v>316.8</v>
      </c>
      <c r="AB55" s="15">
        <f>VLOOKUP(A:A,[3]TDSheet!$A:$D,4,0)</f>
        <v>182</v>
      </c>
      <c r="AC55" s="15">
        <f>VLOOKUP(A:A,[1]TDSheet!$A:$AC,29,0)</f>
        <v>0</v>
      </c>
      <c r="AD55" s="15" t="e">
        <f>VLOOKUP(A:A,[1]TDSheet!$A:$AD,30,0)</f>
        <v>#N/A</v>
      </c>
      <c r="AE55" s="15">
        <f t="shared" si="15"/>
        <v>112.00000000000001</v>
      </c>
      <c r="AF55" s="15">
        <f t="shared" si="16"/>
        <v>56.000000000000007</v>
      </c>
      <c r="AG55" s="15">
        <f t="shared" si="17"/>
        <v>168.00000000000003</v>
      </c>
      <c r="AH55" s="15">
        <f t="shared" si="18"/>
        <v>56.000000000000007</v>
      </c>
      <c r="AI55" s="15">
        <f t="shared" si="19"/>
        <v>0</v>
      </c>
      <c r="AJ55" s="15">
        <f t="shared" si="20"/>
        <v>112.00000000000001</v>
      </c>
    </row>
    <row r="56" spans="1:36" s="1" customFormat="1" ht="11.1" customHeight="1" outlineLevel="1" x14ac:dyDescent="0.2">
      <c r="A56" s="7" t="s">
        <v>53</v>
      </c>
      <c r="B56" s="7" t="s">
        <v>8</v>
      </c>
      <c r="C56" s="8">
        <v>1558</v>
      </c>
      <c r="D56" s="8">
        <v>5191</v>
      </c>
      <c r="E56" s="8">
        <v>3760</v>
      </c>
      <c r="F56" s="8">
        <v>2904</v>
      </c>
      <c r="G56" s="1">
        <f>VLOOKUP(A:A,[1]TDSheet!$A:$G,7,0)</f>
        <v>0.35</v>
      </c>
      <c r="H56" s="1">
        <f>VLOOKUP(A:A,[1]TDSheet!$A:$H,8,0)</f>
        <v>45</v>
      </c>
      <c r="I56" s="15">
        <f>VLOOKUP(A:A,[2]TDSheet!$A:$F,6,0)</f>
        <v>3822</v>
      </c>
      <c r="J56" s="15">
        <f t="shared" si="11"/>
        <v>-62</v>
      </c>
      <c r="K56" s="15">
        <f>VLOOKUP(A:A,[1]TDSheet!$A:$L,12,0)</f>
        <v>200</v>
      </c>
      <c r="L56" s="15">
        <f>VLOOKUP(A:A,[1]TDSheet!$A:$M,13,0)</f>
        <v>600</v>
      </c>
      <c r="M56" s="15">
        <f>VLOOKUP(A:A,[1]TDSheet!$A:$T,20,0)</f>
        <v>400</v>
      </c>
      <c r="N56" s="15"/>
      <c r="O56" s="15"/>
      <c r="P56" s="17">
        <v>800</v>
      </c>
      <c r="Q56" s="17">
        <v>600</v>
      </c>
      <c r="R56" s="17">
        <v>1000</v>
      </c>
      <c r="S56" s="15">
        <f t="shared" si="12"/>
        <v>752</v>
      </c>
      <c r="T56" s="17">
        <v>800</v>
      </c>
      <c r="U56" s="18">
        <f t="shared" si="13"/>
        <v>9.712765957446809</v>
      </c>
      <c r="V56" s="15">
        <f t="shared" si="14"/>
        <v>3.8617021276595747</v>
      </c>
      <c r="W56" s="15"/>
      <c r="X56" s="15"/>
      <c r="Y56" s="15">
        <f>VLOOKUP(A:A,[1]TDSheet!$A:$Y,25,0)</f>
        <v>969</v>
      </c>
      <c r="Z56" s="15">
        <f>VLOOKUP(A:A,[1]TDSheet!$A:$Z,26,0)</f>
        <v>873</v>
      </c>
      <c r="AA56" s="15">
        <f>VLOOKUP(A:A,[1]TDSheet!$A:$AA,27,0)</f>
        <v>836</v>
      </c>
      <c r="AB56" s="15">
        <f>VLOOKUP(A:A,[3]TDSheet!$A:$D,4,0)</f>
        <v>676</v>
      </c>
      <c r="AC56" s="15" t="str">
        <f>VLOOKUP(A:A,[1]TDSheet!$A:$AC,29,0)</f>
        <v>пл600</v>
      </c>
      <c r="AD56" s="15" t="e">
        <f>VLOOKUP(A:A,[1]TDSheet!$A:$AD,30,0)</f>
        <v>#N/A</v>
      </c>
      <c r="AE56" s="15">
        <f t="shared" si="15"/>
        <v>280</v>
      </c>
      <c r="AF56" s="15">
        <f t="shared" si="16"/>
        <v>210</v>
      </c>
      <c r="AG56" s="15">
        <f t="shared" si="17"/>
        <v>350</v>
      </c>
      <c r="AH56" s="15">
        <f t="shared" si="18"/>
        <v>280</v>
      </c>
      <c r="AI56" s="15">
        <f t="shared" si="19"/>
        <v>0</v>
      </c>
      <c r="AJ56" s="15">
        <f t="shared" si="20"/>
        <v>280</v>
      </c>
    </row>
    <row r="57" spans="1:36" s="1" customFormat="1" ht="11.1" customHeight="1" outlineLevel="1" x14ac:dyDescent="0.2">
      <c r="A57" s="7" t="s">
        <v>54</v>
      </c>
      <c r="B57" s="7" t="s">
        <v>8</v>
      </c>
      <c r="C57" s="8">
        <v>1348</v>
      </c>
      <c r="D57" s="8">
        <v>4653</v>
      </c>
      <c r="E57" s="8">
        <v>3500</v>
      </c>
      <c r="F57" s="8">
        <v>1274</v>
      </c>
      <c r="G57" s="1">
        <f>VLOOKUP(A:A,[1]TDSheet!$A:$G,7,0)</f>
        <v>0.28000000000000003</v>
      </c>
      <c r="H57" s="1">
        <f>VLOOKUP(A:A,[1]TDSheet!$A:$H,8,0)</f>
        <v>45</v>
      </c>
      <c r="I57" s="15">
        <f>VLOOKUP(A:A,[2]TDSheet!$A:$F,6,0)</f>
        <v>3592</v>
      </c>
      <c r="J57" s="15">
        <f t="shared" si="11"/>
        <v>-92</v>
      </c>
      <c r="K57" s="15">
        <f>VLOOKUP(A:A,[1]TDSheet!$A:$L,12,0)</f>
        <v>200</v>
      </c>
      <c r="L57" s="15">
        <f>VLOOKUP(A:A,[1]TDSheet!$A:$M,13,0)</f>
        <v>1480</v>
      </c>
      <c r="M57" s="15">
        <f>VLOOKUP(A:A,[1]TDSheet!$A:$T,20,0)</f>
        <v>800</v>
      </c>
      <c r="N57" s="15"/>
      <c r="O57" s="15"/>
      <c r="P57" s="17">
        <v>800</v>
      </c>
      <c r="Q57" s="17">
        <v>600</v>
      </c>
      <c r="R57" s="17">
        <v>1000</v>
      </c>
      <c r="S57" s="15">
        <f t="shared" si="12"/>
        <v>700</v>
      </c>
      <c r="T57" s="17">
        <v>600</v>
      </c>
      <c r="U57" s="18">
        <f t="shared" si="13"/>
        <v>9.6485714285714277</v>
      </c>
      <c r="V57" s="15">
        <f t="shared" si="14"/>
        <v>1.82</v>
      </c>
      <c r="W57" s="15"/>
      <c r="X57" s="15"/>
      <c r="Y57" s="15">
        <f>VLOOKUP(A:A,[1]TDSheet!$A:$Y,25,0)</f>
        <v>711.4</v>
      </c>
      <c r="Z57" s="15">
        <f>VLOOKUP(A:A,[1]TDSheet!$A:$Z,26,0)</f>
        <v>730.2</v>
      </c>
      <c r="AA57" s="15">
        <f>VLOOKUP(A:A,[1]TDSheet!$A:$AA,27,0)</f>
        <v>673.8</v>
      </c>
      <c r="AB57" s="15">
        <f>VLOOKUP(A:A,[3]TDSheet!$A:$D,4,0)</f>
        <v>494</v>
      </c>
      <c r="AC57" s="15" t="str">
        <f>VLOOKUP(A:A,[1]TDSheet!$A:$AC,29,0)</f>
        <v>м335з</v>
      </c>
      <c r="AD57" s="15" t="str">
        <f>VLOOKUP(A:A,[1]TDSheet!$A:$AD,30,0)</f>
        <v>м303з</v>
      </c>
      <c r="AE57" s="15">
        <f t="shared" si="15"/>
        <v>224.00000000000003</v>
      </c>
      <c r="AF57" s="15">
        <f t="shared" si="16"/>
        <v>168.00000000000003</v>
      </c>
      <c r="AG57" s="15">
        <f t="shared" si="17"/>
        <v>280</v>
      </c>
      <c r="AH57" s="15">
        <f t="shared" si="18"/>
        <v>168.00000000000003</v>
      </c>
      <c r="AI57" s="15">
        <f t="shared" si="19"/>
        <v>0</v>
      </c>
      <c r="AJ57" s="15">
        <f t="shared" si="20"/>
        <v>224.00000000000003</v>
      </c>
    </row>
    <row r="58" spans="1:36" s="1" customFormat="1" ht="11.1" customHeight="1" outlineLevel="1" x14ac:dyDescent="0.2">
      <c r="A58" s="7" t="s">
        <v>55</v>
      </c>
      <c r="B58" s="7" t="s">
        <v>8</v>
      </c>
      <c r="C58" s="8">
        <v>1753</v>
      </c>
      <c r="D58" s="8">
        <v>12209</v>
      </c>
      <c r="E58" s="8">
        <v>3893</v>
      </c>
      <c r="F58" s="8">
        <v>3729</v>
      </c>
      <c r="G58" s="1">
        <f>VLOOKUP(A:A,[1]TDSheet!$A:$G,7,0)</f>
        <v>0.35</v>
      </c>
      <c r="H58" s="1">
        <f>VLOOKUP(A:A,[1]TDSheet!$A:$H,8,0)</f>
        <v>45</v>
      </c>
      <c r="I58" s="15">
        <f>VLOOKUP(A:A,[2]TDSheet!$A:$F,6,0)</f>
        <v>3978</v>
      </c>
      <c r="J58" s="15">
        <f t="shared" si="11"/>
        <v>-85</v>
      </c>
      <c r="K58" s="15">
        <f>VLOOKUP(A:A,[1]TDSheet!$A:$L,12,0)</f>
        <v>280</v>
      </c>
      <c r="L58" s="15">
        <f>VLOOKUP(A:A,[1]TDSheet!$A:$M,13,0)</f>
        <v>800</v>
      </c>
      <c r="M58" s="15">
        <f>VLOOKUP(A:A,[1]TDSheet!$A:$T,20,0)</f>
        <v>400</v>
      </c>
      <c r="N58" s="15"/>
      <c r="O58" s="15"/>
      <c r="P58" s="17">
        <v>800</v>
      </c>
      <c r="Q58" s="17"/>
      <c r="R58" s="17">
        <v>800</v>
      </c>
      <c r="S58" s="15">
        <f t="shared" si="12"/>
        <v>778.6</v>
      </c>
      <c r="T58" s="17">
        <v>600</v>
      </c>
      <c r="U58" s="18">
        <f t="shared" si="13"/>
        <v>9.5157975854097092</v>
      </c>
      <c r="V58" s="15">
        <f t="shared" si="14"/>
        <v>4.7893655278705367</v>
      </c>
      <c r="W58" s="15"/>
      <c r="X58" s="15"/>
      <c r="Y58" s="15">
        <f>VLOOKUP(A:A,[1]TDSheet!$A:$Y,25,0)</f>
        <v>1154.5999999999999</v>
      </c>
      <c r="Z58" s="15">
        <f>VLOOKUP(A:A,[1]TDSheet!$A:$Z,26,0)</f>
        <v>1096</v>
      </c>
      <c r="AA58" s="15">
        <f>VLOOKUP(A:A,[1]TDSheet!$A:$AA,27,0)</f>
        <v>1072.8</v>
      </c>
      <c r="AB58" s="15">
        <f>VLOOKUP(A:A,[3]TDSheet!$A:$D,4,0)</f>
        <v>747</v>
      </c>
      <c r="AC58" s="15" t="str">
        <f>VLOOKUP(A:A,[1]TDSheet!$A:$AC,29,0)</f>
        <v>пл600</v>
      </c>
      <c r="AD58" s="15">
        <f>VLOOKUP(A:A,[1]TDSheet!$A:$AD,30,0)</f>
        <v>0</v>
      </c>
      <c r="AE58" s="15">
        <f t="shared" si="15"/>
        <v>280</v>
      </c>
      <c r="AF58" s="15">
        <f t="shared" si="16"/>
        <v>0</v>
      </c>
      <c r="AG58" s="15">
        <f t="shared" si="17"/>
        <v>280</v>
      </c>
      <c r="AH58" s="15">
        <f t="shared" si="18"/>
        <v>210</v>
      </c>
      <c r="AI58" s="15">
        <f t="shared" si="19"/>
        <v>0</v>
      </c>
      <c r="AJ58" s="15">
        <f t="shared" si="20"/>
        <v>280</v>
      </c>
    </row>
    <row r="59" spans="1:36" s="1" customFormat="1" ht="11.1" customHeight="1" outlineLevel="1" x14ac:dyDescent="0.2">
      <c r="A59" s="7" t="s">
        <v>56</v>
      </c>
      <c r="B59" s="7" t="s">
        <v>8</v>
      </c>
      <c r="C59" s="8">
        <v>2107</v>
      </c>
      <c r="D59" s="8">
        <v>16330</v>
      </c>
      <c r="E59" s="8">
        <v>6029</v>
      </c>
      <c r="F59" s="8">
        <v>5045</v>
      </c>
      <c r="G59" s="1">
        <f>VLOOKUP(A:A,[1]TDSheet!$A:$G,7,0)</f>
        <v>0.35</v>
      </c>
      <c r="H59" s="1">
        <f>VLOOKUP(A:A,[1]TDSheet!$A:$H,8,0)</f>
        <v>45</v>
      </c>
      <c r="I59" s="15">
        <f>VLOOKUP(A:A,[2]TDSheet!$A:$F,6,0)</f>
        <v>6165</v>
      </c>
      <c r="J59" s="15">
        <f t="shared" si="11"/>
        <v>-136</v>
      </c>
      <c r="K59" s="15">
        <f>VLOOKUP(A:A,[1]TDSheet!$A:$L,12,0)</f>
        <v>400</v>
      </c>
      <c r="L59" s="15">
        <f>VLOOKUP(A:A,[1]TDSheet!$A:$M,13,0)</f>
        <v>1280</v>
      </c>
      <c r="M59" s="15">
        <f>VLOOKUP(A:A,[1]TDSheet!$A:$T,20,0)</f>
        <v>1200</v>
      </c>
      <c r="N59" s="15"/>
      <c r="O59" s="15"/>
      <c r="P59" s="17">
        <v>1200</v>
      </c>
      <c r="Q59" s="17"/>
      <c r="R59" s="17">
        <v>1200</v>
      </c>
      <c r="S59" s="15">
        <f t="shared" si="12"/>
        <v>1205.8</v>
      </c>
      <c r="T59" s="17">
        <v>1200</v>
      </c>
      <c r="U59" s="18">
        <f t="shared" si="13"/>
        <v>9.5579698125725656</v>
      </c>
      <c r="V59" s="15">
        <f t="shared" si="14"/>
        <v>4.1839442693647371</v>
      </c>
      <c r="W59" s="15"/>
      <c r="X59" s="15"/>
      <c r="Y59" s="15">
        <f>VLOOKUP(A:A,[1]TDSheet!$A:$Y,25,0)</f>
        <v>1603.4</v>
      </c>
      <c r="Z59" s="15">
        <f>VLOOKUP(A:A,[1]TDSheet!$A:$Z,26,0)</f>
        <v>1538</v>
      </c>
      <c r="AA59" s="15">
        <f>VLOOKUP(A:A,[1]TDSheet!$A:$AA,27,0)</f>
        <v>1550.8</v>
      </c>
      <c r="AB59" s="15">
        <f>VLOOKUP(A:A,[3]TDSheet!$A:$D,4,0)</f>
        <v>1274</v>
      </c>
      <c r="AC59" s="15" t="str">
        <f>VLOOKUP(A:A,[1]TDSheet!$A:$AC,29,0)</f>
        <v>пл600</v>
      </c>
      <c r="AD59" s="15">
        <f>VLOOKUP(A:A,[1]TDSheet!$A:$AD,30,0)</f>
        <v>0</v>
      </c>
      <c r="AE59" s="15">
        <f t="shared" si="15"/>
        <v>420</v>
      </c>
      <c r="AF59" s="15">
        <f t="shared" si="16"/>
        <v>0</v>
      </c>
      <c r="AG59" s="15">
        <f t="shared" si="17"/>
        <v>420</v>
      </c>
      <c r="AH59" s="15">
        <f t="shared" si="18"/>
        <v>420</v>
      </c>
      <c r="AI59" s="15">
        <f t="shared" si="19"/>
        <v>0</v>
      </c>
      <c r="AJ59" s="15">
        <f t="shared" si="20"/>
        <v>420</v>
      </c>
    </row>
    <row r="60" spans="1:36" s="1" customFormat="1" ht="11.1" customHeight="1" outlineLevel="1" x14ac:dyDescent="0.2">
      <c r="A60" s="7" t="s">
        <v>57</v>
      </c>
      <c r="B60" s="7" t="s">
        <v>8</v>
      </c>
      <c r="C60" s="8">
        <v>1006</v>
      </c>
      <c r="D60" s="8">
        <v>1483</v>
      </c>
      <c r="E60" s="8">
        <v>1543</v>
      </c>
      <c r="F60" s="8">
        <v>909</v>
      </c>
      <c r="G60" s="1">
        <f>VLOOKUP(A:A,[1]TDSheet!$A:$G,7,0)</f>
        <v>0.41</v>
      </c>
      <c r="H60" s="1">
        <f>VLOOKUP(A:A,[1]TDSheet!$A:$H,8,0)</f>
        <v>45</v>
      </c>
      <c r="I60" s="15">
        <f>VLOOKUP(A:A,[2]TDSheet!$A:$F,6,0)</f>
        <v>1582</v>
      </c>
      <c r="J60" s="15">
        <f t="shared" si="11"/>
        <v>-39</v>
      </c>
      <c r="K60" s="15">
        <f>VLOOKUP(A:A,[1]TDSheet!$A:$L,12,0)</f>
        <v>120</v>
      </c>
      <c r="L60" s="15">
        <f>VLOOKUP(A:A,[1]TDSheet!$A:$M,13,0)</f>
        <v>1000</v>
      </c>
      <c r="M60" s="15">
        <f>VLOOKUP(A:A,[1]TDSheet!$A:$T,20,0)</f>
        <v>200</v>
      </c>
      <c r="N60" s="15"/>
      <c r="O60" s="15"/>
      <c r="P60" s="17">
        <v>400</v>
      </c>
      <c r="Q60" s="17"/>
      <c r="R60" s="17">
        <v>120</v>
      </c>
      <c r="S60" s="15">
        <f t="shared" si="12"/>
        <v>308.60000000000002</v>
      </c>
      <c r="T60" s="17">
        <v>280</v>
      </c>
      <c r="U60" s="18">
        <f t="shared" si="13"/>
        <v>9.8152948801036928</v>
      </c>
      <c r="V60" s="15">
        <f t="shared" si="14"/>
        <v>2.9455605962410885</v>
      </c>
      <c r="W60" s="15"/>
      <c r="X60" s="15"/>
      <c r="Y60" s="15">
        <f>VLOOKUP(A:A,[1]TDSheet!$A:$Y,25,0)</f>
        <v>455.6</v>
      </c>
      <c r="Z60" s="15">
        <f>VLOOKUP(A:A,[1]TDSheet!$A:$Z,26,0)</f>
        <v>406.6</v>
      </c>
      <c r="AA60" s="15">
        <f>VLOOKUP(A:A,[1]TDSheet!$A:$AA,27,0)</f>
        <v>326.2</v>
      </c>
      <c r="AB60" s="15">
        <f>VLOOKUP(A:A,[3]TDSheet!$A:$D,4,0)</f>
        <v>244</v>
      </c>
      <c r="AC60" s="15" t="str">
        <f>VLOOKUP(A:A,[1]TDSheet!$A:$AC,29,0)</f>
        <v>плакат</v>
      </c>
      <c r="AD60" s="15">
        <f>VLOOKUP(A:A,[1]TDSheet!$A:$AD,30,0)</f>
        <v>0</v>
      </c>
      <c r="AE60" s="15">
        <f t="shared" si="15"/>
        <v>164</v>
      </c>
      <c r="AF60" s="15">
        <f t="shared" si="16"/>
        <v>0</v>
      </c>
      <c r="AG60" s="15">
        <f t="shared" si="17"/>
        <v>49.199999999999996</v>
      </c>
      <c r="AH60" s="15">
        <f t="shared" si="18"/>
        <v>114.8</v>
      </c>
      <c r="AI60" s="15">
        <f t="shared" si="19"/>
        <v>0</v>
      </c>
      <c r="AJ60" s="15">
        <f t="shared" si="20"/>
        <v>164</v>
      </c>
    </row>
    <row r="61" spans="1:36" s="1" customFormat="1" ht="11.1" customHeight="1" outlineLevel="1" x14ac:dyDescent="0.2">
      <c r="A61" s="7" t="s">
        <v>58</v>
      </c>
      <c r="B61" s="7" t="s">
        <v>8</v>
      </c>
      <c r="C61" s="8">
        <v>2040</v>
      </c>
      <c r="D61" s="8">
        <v>10210</v>
      </c>
      <c r="E61" s="19">
        <v>8963</v>
      </c>
      <c r="F61" s="19">
        <v>4244</v>
      </c>
      <c r="G61" s="1">
        <f>VLOOKUP(A:A,[1]TDSheet!$A:$G,7,0)</f>
        <v>0.41</v>
      </c>
      <c r="H61" s="1">
        <f>VLOOKUP(A:A,[1]TDSheet!$A:$H,8,0)</f>
        <v>45</v>
      </c>
      <c r="I61" s="15">
        <f>VLOOKUP(A:A,[2]TDSheet!$A:$F,6,0)</f>
        <v>8883</v>
      </c>
      <c r="J61" s="15">
        <f t="shared" si="11"/>
        <v>80</v>
      </c>
      <c r="K61" s="15">
        <f>VLOOKUP(A:A,[1]TDSheet!$A:$L,12,0)</f>
        <v>1100</v>
      </c>
      <c r="L61" s="15">
        <f>VLOOKUP(A:A,[1]TDSheet!$A:$M,13,0)</f>
        <v>500</v>
      </c>
      <c r="M61" s="15">
        <f>VLOOKUP(A:A,[1]TDSheet!$A:$T,20,0)</f>
        <v>1200</v>
      </c>
      <c r="N61" s="15">
        <v>1400</v>
      </c>
      <c r="O61" s="15"/>
      <c r="P61" s="17">
        <v>1000</v>
      </c>
      <c r="Q61" s="17">
        <v>3200</v>
      </c>
      <c r="R61" s="17">
        <v>3200</v>
      </c>
      <c r="S61" s="15">
        <f t="shared" si="12"/>
        <v>1792.6</v>
      </c>
      <c r="T61" s="17">
        <v>1800</v>
      </c>
      <c r="U61" s="18">
        <f t="shared" si="13"/>
        <v>9.8426866004685944</v>
      </c>
      <c r="V61" s="15">
        <f t="shared" si="14"/>
        <v>2.3675108780542229</v>
      </c>
      <c r="W61" s="15"/>
      <c r="X61" s="15"/>
      <c r="Y61" s="15">
        <f>VLOOKUP(A:A,[1]TDSheet!$A:$Y,25,0)</f>
        <v>1905.6</v>
      </c>
      <c r="Z61" s="15">
        <f>VLOOKUP(A:A,[1]TDSheet!$A:$Z,26,0)</f>
        <v>1904.8</v>
      </c>
      <c r="AA61" s="15">
        <f>VLOOKUP(A:A,[1]TDSheet!$A:$AA,27,0)</f>
        <v>1836.8</v>
      </c>
      <c r="AB61" s="15">
        <f>VLOOKUP(A:A,[3]TDSheet!$A:$D,4,0)</f>
        <v>1326</v>
      </c>
      <c r="AC61" s="15" t="e">
        <f>VLOOKUP(A:A,[1]TDSheet!$A:$AC,29,0)</f>
        <v>#N/A</v>
      </c>
      <c r="AD61" s="15" t="e">
        <f>VLOOKUP(A:A,[1]TDSheet!$A:$AD,30,0)</f>
        <v>#N/A</v>
      </c>
      <c r="AE61" s="15">
        <f t="shared" si="15"/>
        <v>410</v>
      </c>
      <c r="AF61" s="15">
        <f t="shared" si="16"/>
        <v>1312</v>
      </c>
      <c r="AG61" s="15">
        <f t="shared" si="17"/>
        <v>1312</v>
      </c>
      <c r="AH61" s="15">
        <f t="shared" si="18"/>
        <v>738</v>
      </c>
      <c r="AI61" s="15">
        <f t="shared" si="19"/>
        <v>574</v>
      </c>
      <c r="AJ61" s="15">
        <f t="shared" si="20"/>
        <v>410</v>
      </c>
    </row>
    <row r="62" spans="1:36" s="1" customFormat="1" ht="11.1" customHeight="1" outlineLevel="1" x14ac:dyDescent="0.2">
      <c r="A62" s="7" t="s">
        <v>59</v>
      </c>
      <c r="B62" s="7" t="s">
        <v>8</v>
      </c>
      <c r="C62" s="8">
        <v>2309</v>
      </c>
      <c r="D62" s="8">
        <v>3069</v>
      </c>
      <c r="E62" s="8">
        <v>2907</v>
      </c>
      <c r="F62" s="8">
        <v>2387</v>
      </c>
      <c r="G62" s="1">
        <f>VLOOKUP(A:A,[1]TDSheet!$A:$G,7,0)</f>
        <v>0.41</v>
      </c>
      <c r="H62" s="1">
        <f>VLOOKUP(A:A,[1]TDSheet!$A:$H,8,0)</f>
        <v>45</v>
      </c>
      <c r="I62" s="15">
        <f>VLOOKUP(A:A,[2]TDSheet!$A:$F,6,0)</f>
        <v>2988</v>
      </c>
      <c r="J62" s="15">
        <f t="shared" si="11"/>
        <v>-81</v>
      </c>
      <c r="K62" s="15">
        <f>VLOOKUP(A:A,[1]TDSheet!$A:$L,12,0)</f>
        <v>200</v>
      </c>
      <c r="L62" s="15">
        <f>VLOOKUP(A:A,[1]TDSheet!$A:$M,13,0)</f>
        <v>600</v>
      </c>
      <c r="M62" s="15">
        <f>VLOOKUP(A:A,[1]TDSheet!$A:$T,20,0)</f>
        <v>600</v>
      </c>
      <c r="N62" s="15"/>
      <c r="O62" s="15"/>
      <c r="P62" s="17">
        <v>700</v>
      </c>
      <c r="Q62" s="17"/>
      <c r="R62" s="17">
        <v>600</v>
      </c>
      <c r="S62" s="15">
        <f t="shared" si="12"/>
        <v>581.4</v>
      </c>
      <c r="T62" s="17">
        <v>600</v>
      </c>
      <c r="U62" s="18">
        <f t="shared" si="13"/>
        <v>9.7815617475060197</v>
      </c>
      <c r="V62" s="15">
        <f t="shared" si="14"/>
        <v>4.1056071551427591</v>
      </c>
      <c r="W62" s="15"/>
      <c r="X62" s="15"/>
      <c r="Y62" s="15">
        <f>VLOOKUP(A:A,[1]TDSheet!$A:$Y,25,0)</f>
        <v>911.4</v>
      </c>
      <c r="Z62" s="15">
        <f>VLOOKUP(A:A,[1]TDSheet!$A:$Z,26,0)</f>
        <v>909.2</v>
      </c>
      <c r="AA62" s="15">
        <f>VLOOKUP(A:A,[1]TDSheet!$A:$AA,27,0)</f>
        <v>723.2</v>
      </c>
      <c r="AB62" s="15">
        <f>VLOOKUP(A:A,[3]TDSheet!$A:$D,4,0)</f>
        <v>500</v>
      </c>
      <c r="AC62" s="15">
        <f>VLOOKUP(A:A,[1]TDSheet!$A:$AC,29,0)</f>
        <v>0</v>
      </c>
      <c r="AD62" s="15">
        <f>VLOOKUP(A:A,[1]TDSheet!$A:$AD,30,0)</f>
        <v>0</v>
      </c>
      <c r="AE62" s="15">
        <f t="shared" si="15"/>
        <v>287</v>
      </c>
      <c r="AF62" s="15">
        <f t="shared" si="16"/>
        <v>0</v>
      </c>
      <c r="AG62" s="15">
        <f t="shared" si="17"/>
        <v>245.99999999999997</v>
      </c>
      <c r="AH62" s="15">
        <f t="shared" si="18"/>
        <v>245.99999999999997</v>
      </c>
      <c r="AI62" s="15">
        <f t="shared" si="19"/>
        <v>0</v>
      </c>
      <c r="AJ62" s="15">
        <f t="shared" si="20"/>
        <v>287</v>
      </c>
    </row>
    <row r="63" spans="1:36" s="1" customFormat="1" ht="11.1" customHeight="1" outlineLevel="1" x14ac:dyDescent="0.2">
      <c r="A63" s="7" t="s">
        <v>60</v>
      </c>
      <c r="B63" s="7" t="s">
        <v>9</v>
      </c>
      <c r="C63" s="8">
        <v>56.805</v>
      </c>
      <c r="D63" s="8">
        <v>26.914999999999999</v>
      </c>
      <c r="E63" s="8">
        <v>49.225000000000001</v>
      </c>
      <c r="F63" s="8">
        <v>19.574999999999999</v>
      </c>
      <c r="G63" s="1">
        <f>VLOOKUP(A:A,[1]TDSheet!$A:$G,7,0)</f>
        <v>1</v>
      </c>
      <c r="H63" s="1">
        <f>VLOOKUP(A:A,[1]TDSheet!$A:$H,8,0)</f>
        <v>30</v>
      </c>
      <c r="I63" s="15">
        <f>VLOOKUP(A:A,[2]TDSheet!$A:$F,6,0)</f>
        <v>64.5</v>
      </c>
      <c r="J63" s="15">
        <f t="shared" si="11"/>
        <v>-15.274999999999999</v>
      </c>
      <c r="K63" s="15">
        <f>VLOOKUP(A:A,[1]TDSheet!$A:$L,12,0)</f>
        <v>0</v>
      </c>
      <c r="L63" s="15">
        <f>VLOOKUP(A:A,[1]TDSheet!$A:$M,13,0)</f>
        <v>0</v>
      </c>
      <c r="M63" s="15">
        <f>VLOOKUP(A:A,[1]TDSheet!$A:$T,20,0)</f>
        <v>10</v>
      </c>
      <c r="N63" s="15"/>
      <c r="O63" s="15"/>
      <c r="P63" s="17">
        <v>10</v>
      </c>
      <c r="Q63" s="17">
        <v>20</v>
      </c>
      <c r="R63" s="17">
        <v>20</v>
      </c>
      <c r="S63" s="15">
        <f t="shared" si="12"/>
        <v>9.8450000000000006</v>
      </c>
      <c r="T63" s="17"/>
      <c r="U63" s="18">
        <f t="shared" si="13"/>
        <v>8.0827831386490594</v>
      </c>
      <c r="V63" s="15">
        <f t="shared" si="14"/>
        <v>1.9883189436262061</v>
      </c>
      <c r="W63" s="15"/>
      <c r="X63" s="15"/>
      <c r="Y63" s="15">
        <f>VLOOKUP(A:A,[1]TDSheet!$A:$Y,25,0)</f>
        <v>14.161799999999999</v>
      </c>
      <c r="Z63" s="15">
        <f>VLOOKUP(A:A,[1]TDSheet!$A:$Z,26,0)</f>
        <v>10.532</v>
      </c>
      <c r="AA63" s="15">
        <f>VLOOKUP(A:A,[1]TDSheet!$A:$AA,27,0)</f>
        <v>4.4610000000000003</v>
      </c>
      <c r="AB63" s="15">
        <f>VLOOKUP(A:A,[3]TDSheet!$A:$D,4,0)</f>
        <v>14.445</v>
      </c>
      <c r="AC63" s="15" t="str">
        <f>VLOOKUP(A:A,[1]TDSheet!$A:$AC,29,0)</f>
        <v>костик</v>
      </c>
      <c r="AD63" s="15">
        <f>VLOOKUP(A:A,[1]TDSheet!$A:$AD,30,0)</f>
        <v>0</v>
      </c>
      <c r="AE63" s="15">
        <f t="shared" si="15"/>
        <v>10</v>
      </c>
      <c r="AF63" s="15">
        <f t="shared" si="16"/>
        <v>20</v>
      </c>
      <c r="AG63" s="15">
        <f t="shared" si="17"/>
        <v>20</v>
      </c>
      <c r="AH63" s="15">
        <f t="shared" si="18"/>
        <v>0</v>
      </c>
      <c r="AI63" s="15">
        <f t="shared" si="19"/>
        <v>0</v>
      </c>
      <c r="AJ63" s="15">
        <f t="shared" si="20"/>
        <v>10</v>
      </c>
    </row>
    <row r="64" spans="1:36" s="1" customFormat="1" ht="11.1" customHeight="1" outlineLevel="1" x14ac:dyDescent="0.2">
      <c r="A64" s="7" t="s">
        <v>61</v>
      </c>
      <c r="B64" s="7" t="s">
        <v>8</v>
      </c>
      <c r="C64" s="8">
        <v>104</v>
      </c>
      <c r="D64" s="8">
        <v>58</v>
      </c>
      <c r="E64" s="8">
        <v>107</v>
      </c>
      <c r="F64" s="8">
        <v>-5</v>
      </c>
      <c r="G64" s="1">
        <f>VLOOKUP(A:A,[1]TDSheet!$A:$G,7,0)</f>
        <v>0</v>
      </c>
      <c r="H64" s="1">
        <f>VLOOKUP(A:A,[1]TDSheet!$A:$H,8,0)</f>
        <v>30</v>
      </c>
      <c r="I64" s="15">
        <f>VLOOKUP(A:A,[2]TDSheet!$A:$F,6,0)</f>
        <v>189</v>
      </c>
      <c r="J64" s="15">
        <f t="shared" si="11"/>
        <v>-82</v>
      </c>
      <c r="K64" s="15">
        <f>VLOOKUP(A:A,[1]TDSheet!$A:$L,12,0)</f>
        <v>40</v>
      </c>
      <c r="L64" s="15">
        <f>VLOOKUP(A:A,[1]TDSheet!$A:$M,13,0)</f>
        <v>0</v>
      </c>
      <c r="M64" s="15">
        <f>VLOOKUP(A:A,[1]TDSheet!$A:$T,20,0)</f>
        <v>0</v>
      </c>
      <c r="N64" s="15"/>
      <c r="O64" s="15"/>
      <c r="P64" s="17"/>
      <c r="Q64" s="17"/>
      <c r="R64" s="17"/>
      <c r="S64" s="15">
        <f t="shared" si="12"/>
        <v>21.4</v>
      </c>
      <c r="T64" s="17"/>
      <c r="U64" s="18">
        <f t="shared" si="13"/>
        <v>1.6355140186915889</v>
      </c>
      <c r="V64" s="15">
        <f t="shared" si="14"/>
        <v>-0.23364485981308414</v>
      </c>
      <c r="W64" s="15"/>
      <c r="X64" s="15"/>
      <c r="Y64" s="15">
        <f>VLOOKUP(A:A,[1]TDSheet!$A:$Y,25,0)</f>
        <v>29.8</v>
      </c>
      <c r="Z64" s="15">
        <f>VLOOKUP(A:A,[1]TDSheet!$A:$Z,26,0)</f>
        <v>13.8</v>
      </c>
      <c r="AA64" s="15">
        <f>VLOOKUP(A:A,[1]TDSheet!$A:$AA,27,0)</f>
        <v>22</v>
      </c>
      <c r="AB64" s="15">
        <f>VLOOKUP(A:A,[3]TDSheet!$A:$D,4,0)</f>
        <v>9</v>
      </c>
      <c r="AC64" s="15" t="str">
        <f>VLOOKUP(A:A,[1]TDSheet!$A:$AC,29,0)</f>
        <v>вывод</v>
      </c>
      <c r="AD64" s="15" t="e">
        <f>VLOOKUP(A:A,[1]TDSheet!$A:$AD,30,0)</f>
        <v>#N/A</v>
      </c>
      <c r="AE64" s="15">
        <f t="shared" si="15"/>
        <v>0</v>
      </c>
      <c r="AF64" s="15">
        <f t="shared" si="16"/>
        <v>0</v>
      </c>
      <c r="AG64" s="15">
        <f t="shared" si="17"/>
        <v>0</v>
      </c>
      <c r="AH64" s="15">
        <f t="shared" si="18"/>
        <v>0</v>
      </c>
      <c r="AI64" s="15">
        <f t="shared" si="19"/>
        <v>0</v>
      </c>
      <c r="AJ64" s="15">
        <f t="shared" si="20"/>
        <v>0</v>
      </c>
    </row>
    <row r="65" spans="1:36" s="1" customFormat="1" ht="11.1" customHeight="1" outlineLevel="1" x14ac:dyDescent="0.2">
      <c r="A65" s="7" t="s">
        <v>62</v>
      </c>
      <c r="B65" s="7" t="s">
        <v>9</v>
      </c>
      <c r="C65" s="8">
        <v>43.402000000000001</v>
      </c>
      <c r="D65" s="8">
        <v>24.548999999999999</v>
      </c>
      <c r="E65" s="8">
        <v>28.722000000000001</v>
      </c>
      <c r="F65" s="8">
        <v>2.8519999999999999</v>
      </c>
      <c r="G65" s="1">
        <f>VLOOKUP(A:A,[1]TDSheet!$A:$G,7,0)</f>
        <v>0</v>
      </c>
      <c r="H65" s="1">
        <f>VLOOKUP(A:A,[1]TDSheet!$A:$H,8,0)</f>
        <v>30</v>
      </c>
      <c r="I65" s="15">
        <f>VLOOKUP(A:A,[2]TDSheet!$A:$F,6,0)</f>
        <v>52</v>
      </c>
      <c r="J65" s="15">
        <f t="shared" si="11"/>
        <v>-23.277999999999999</v>
      </c>
      <c r="K65" s="15">
        <f>VLOOKUP(A:A,[1]TDSheet!$A:$L,12,0)</f>
        <v>10</v>
      </c>
      <c r="L65" s="15">
        <f>VLOOKUP(A:A,[1]TDSheet!$A:$M,13,0)</f>
        <v>0</v>
      </c>
      <c r="M65" s="15">
        <f>VLOOKUP(A:A,[1]TDSheet!$A:$T,20,0)</f>
        <v>0</v>
      </c>
      <c r="N65" s="15"/>
      <c r="O65" s="15"/>
      <c r="P65" s="17"/>
      <c r="Q65" s="17"/>
      <c r="R65" s="17"/>
      <c r="S65" s="15">
        <f t="shared" si="12"/>
        <v>5.7444000000000006</v>
      </c>
      <c r="T65" s="17"/>
      <c r="U65" s="18">
        <f t="shared" si="13"/>
        <v>2.2373093795696675</v>
      </c>
      <c r="V65" s="15">
        <f t="shared" si="14"/>
        <v>0.49648353178747989</v>
      </c>
      <c r="W65" s="15"/>
      <c r="X65" s="15"/>
      <c r="Y65" s="15">
        <f>VLOOKUP(A:A,[1]TDSheet!$A:$Y,25,0)</f>
        <v>10.684799999999999</v>
      </c>
      <c r="Z65" s="15">
        <f>VLOOKUP(A:A,[1]TDSheet!$A:$Z,26,0)</f>
        <v>4.3273999999999999</v>
      </c>
      <c r="AA65" s="15">
        <f>VLOOKUP(A:A,[1]TDSheet!$A:$AA,27,0)</f>
        <v>10.6654</v>
      </c>
      <c r="AB65" s="15">
        <f>VLOOKUP(A:A,[3]TDSheet!$A:$D,4,0)</f>
        <v>3.7549999999999999</v>
      </c>
      <c r="AC65" s="15" t="str">
        <f>VLOOKUP(A:A,[1]TDSheet!$A:$AC,29,0)</f>
        <v>вывод</v>
      </c>
      <c r="AD65" s="15" t="e">
        <f>VLOOKUP(A:A,[1]TDSheet!$A:$AD,30,0)</f>
        <v>#N/A</v>
      </c>
      <c r="AE65" s="15">
        <f t="shared" si="15"/>
        <v>0</v>
      </c>
      <c r="AF65" s="15">
        <f t="shared" si="16"/>
        <v>0</v>
      </c>
      <c r="AG65" s="15">
        <f t="shared" si="17"/>
        <v>0</v>
      </c>
      <c r="AH65" s="15">
        <f t="shared" si="18"/>
        <v>0</v>
      </c>
      <c r="AI65" s="15">
        <f t="shared" si="19"/>
        <v>0</v>
      </c>
      <c r="AJ65" s="15">
        <f t="shared" si="20"/>
        <v>0</v>
      </c>
    </row>
    <row r="66" spans="1:36" s="1" customFormat="1" ht="11.1" customHeight="1" outlineLevel="1" x14ac:dyDescent="0.2">
      <c r="A66" s="7" t="s">
        <v>63</v>
      </c>
      <c r="B66" s="7" t="s">
        <v>8</v>
      </c>
      <c r="C66" s="8">
        <v>90</v>
      </c>
      <c r="D66" s="8">
        <v>249</v>
      </c>
      <c r="E66" s="8">
        <v>190</v>
      </c>
      <c r="F66" s="8">
        <v>100</v>
      </c>
      <c r="G66" s="1">
        <f>VLOOKUP(A:A,[1]TDSheet!$A:$G,7,0)</f>
        <v>0.41</v>
      </c>
      <c r="H66" s="1" t="e">
        <f>VLOOKUP(A:A,[1]TDSheet!$A:$H,8,0)</f>
        <v>#N/A</v>
      </c>
      <c r="I66" s="15">
        <f>VLOOKUP(A:A,[2]TDSheet!$A:$F,6,0)</f>
        <v>213</v>
      </c>
      <c r="J66" s="15">
        <f t="shared" si="11"/>
        <v>-23</v>
      </c>
      <c r="K66" s="15">
        <f>VLOOKUP(A:A,[1]TDSheet!$A:$L,12,0)</f>
        <v>40</v>
      </c>
      <c r="L66" s="15">
        <f>VLOOKUP(A:A,[1]TDSheet!$A:$M,13,0)</f>
        <v>0</v>
      </c>
      <c r="M66" s="15">
        <f>VLOOKUP(A:A,[1]TDSheet!$A:$T,20,0)</f>
        <v>0</v>
      </c>
      <c r="N66" s="15"/>
      <c r="O66" s="15"/>
      <c r="P66" s="17">
        <v>40</v>
      </c>
      <c r="Q66" s="17">
        <v>80</v>
      </c>
      <c r="R66" s="17">
        <v>80</v>
      </c>
      <c r="S66" s="15">
        <f t="shared" si="12"/>
        <v>38</v>
      </c>
      <c r="T66" s="17"/>
      <c r="U66" s="18">
        <f t="shared" si="13"/>
        <v>8.9473684210526319</v>
      </c>
      <c r="V66" s="15">
        <f t="shared" si="14"/>
        <v>2.6315789473684212</v>
      </c>
      <c r="W66" s="15"/>
      <c r="X66" s="15"/>
      <c r="Y66" s="15">
        <f>VLOOKUP(A:A,[1]TDSheet!$A:$Y,25,0)</f>
        <v>56</v>
      </c>
      <c r="Z66" s="15">
        <f>VLOOKUP(A:A,[1]TDSheet!$A:$Z,26,0)</f>
        <v>42.8</v>
      </c>
      <c r="AA66" s="15">
        <f>VLOOKUP(A:A,[1]TDSheet!$A:$AA,27,0)</f>
        <v>48</v>
      </c>
      <c r="AB66" s="15">
        <f>VLOOKUP(A:A,[3]TDSheet!$A:$D,4,0)</f>
        <v>63</v>
      </c>
      <c r="AC66" s="15" t="str">
        <f>VLOOKUP(A:A,[1]TDSheet!$A:$AC,29,0)</f>
        <v>?</v>
      </c>
      <c r="AD66" s="15" t="e">
        <f>VLOOKUP(A:A,[1]TDSheet!$A:$AD,30,0)</f>
        <v>#N/A</v>
      </c>
      <c r="AE66" s="15">
        <f t="shared" si="15"/>
        <v>16.399999999999999</v>
      </c>
      <c r="AF66" s="15">
        <f t="shared" si="16"/>
        <v>32.799999999999997</v>
      </c>
      <c r="AG66" s="15">
        <f t="shared" si="17"/>
        <v>32.799999999999997</v>
      </c>
      <c r="AH66" s="15">
        <f t="shared" si="18"/>
        <v>0</v>
      </c>
      <c r="AI66" s="15">
        <f t="shared" si="19"/>
        <v>0</v>
      </c>
      <c r="AJ66" s="15">
        <f t="shared" si="20"/>
        <v>16.399999999999999</v>
      </c>
    </row>
    <row r="67" spans="1:36" s="1" customFormat="1" ht="11.1" customHeight="1" outlineLevel="1" x14ac:dyDescent="0.2">
      <c r="A67" s="7" t="s">
        <v>64</v>
      </c>
      <c r="B67" s="7" t="s">
        <v>9</v>
      </c>
      <c r="C67" s="8">
        <v>32.012999999999998</v>
      </c>
      <c r="D67" s="8">
        <v>13.757</v>
      </c>
      <c r="E67" s="8">
        <v>13.494999999999999</v>
      </c>
      <c r="F67" s="8">
        <v>31.274999999999999</v>
      </c>
      <c r="G67" s="1">
        <f>VLOOKUP(A:A,[1]TDSheet!$A:$G,7,0)</f>
        <v>1</v>
      </c>
      <c r="H67" s="1" t="e">
        <f>VLOOKUP(A:A,[1]TDSheet!$A:$H,8,0)</f>
        <v>#N/A</v>
      </c>
      <c r="I67" s="15">
        <f>VLOOKUP(A:A,[2]TDSheet!$A:$F,6,0)</f>
        <v>18.2</v>
      </c>
      <c r="J67" s="15">
        <f t="shared" si="11"/>
        <v>-4.7050000000000001</v>
      </c>
      <c r="K67" s="15">
        <f>VLOOKUP(A:A,[1]TDSheet!$A:$L,12,0)</f>
        <v>10</v>
      </c>
      <c r="L67" s="15">
        <f>VLOOKUP(A:A,[1]TDSheet!$A:$M,13,0)</f>
        <v>0</v>
      </c>
      <c r="M67" s="15">
        <f>VLOOKUP(A:A,[1]TDSheet!$A:$T,20,0)</f>
        <v>0</v>
      </c>
      <c r="N67" s="15"/>
      <c r="O67" s="15"/>
      <c r="P67" s="17"/>
      <c r="Q67" s="17"/>
      <c r="R67" s="17"/>
      <c r="S67" s="15">
        <f t="shared" si="12"/>
        <v>2.6989999999999998</v>
      </c>
      <c r="T67" s="17"/>
      <c r="U67" s="18">
        <f t="shared" si="13"/>
        <v>15.292701000370508</v>
      </c>
      <c r="V67" s="15">
        <f t="shared" si="14"/>
        <v>11.58762504631345</v>
      </c>
      <c r="W67" s="15"/>
      <c r="X67" s="15"/>
      <c r="Y67" s="15">
        <f>VLOOKUP(A:A,[1]TDSheet!$A:$Y,25,0)</f>
        <v>7.2695999999999996</v>
      </c>
      <c r="Z67" s="15">
        <f>VLOOKUP(A:A,[1]TDSheet!$A:$Z,26,0)</f>
        <v>5.3048000000000002</v>
      </c>
      <c r="AA67" s="15">
        <f>VLOOKUP(A:A,[1]TDSheet!$A:$AA,27,0)</f>
        <v>14.779400000000001</v>
      </c>
      <c r="AB67" s="15">
        <f>VLOOKUP(A:A,[3]TDSheet!$A:$D,4,0)</f>
        <v>3.613</v>
      </c>
      <c r="AC67" s="21" t="str">
        <f>VLOOKUP(A:A,[1]TDSheet!$A:$AC,29,0)</f>
        <v>костик</v>
      </c>
      <c r="AD67" s="15" t="e">
        <f>VLOOKUP(A:A,[1]TDSheet!$A:$AD,30,0)</f>
        <v>#N/A</v>
      </c>
      <c r="AE67" s="15">
        <f t="shared" si="15"/>
        <v>0</v>
      </c>
      <c r="AF67" s="15">
        <f t="shared" si="16"/>
        <v>0</v>
      </c>
      <c r="AG67" s="15">
        <f t="shared" si="17"/>
        <v>0</v>
      </c>
      <c r="AH67" s="15">
        <f t="shared" si="18"/>
        <v>0</v>
      </c>
      <c r="AI67" s="15">
        <f t="shared" si="19"/>
        <v>0</v>
      </c>
      <c r="AJ67" s="15">
        <f t="shared" si="20"/>
        <v>0</v>
      </c>
    </row>
    <row r="68" spans="1:36" s="1" customFormat="1" ht="11.1" customHeight="1" outlineLevel="1" x14ac:dyDescent="0.2">
      <c r="A68" s="7" t="s">
        <v>65</v>
      </c>
      <c r="B68" s="7" t="s">
        <v>8</v>
      </c>
      <c r="C68" s="8">
        <v>524</v>
      </c>
      <c r="D68" s="8">
        <v>2083</v>
      </c>
      <c r="E68" s="8">
        <v>846</v>
      </c>
      <c r="F68" s="8">
        <v>918</v>
      </c>
      <c r="G68" s="1">
        <f>VLOOKUP(A:A,[1]TDSheet!$A:$G,7,0)</f>
        <v>0.36</v>
      </c>
      <c r="H68" s="1" t="e">
        <f>VLOOKUP(A:A,[1]TDSheet!$A:$H,8,0)</f>
        <v>#N/A</v>
      </c>
      <c r="I68" s="15">
        <f>VLOOKUP(A:A,[2]TDSheet!$A:$F,6,0)</f>
        <v>872</v>
      </c>
      <c r="J68" s="15">
        <f t="shared" si="11"/>
        <v>-26</v>
      </c>
      <c r="K68" s="15">
        <f>VLOOKUP(A:A,[1]TDSheet!$A:$L,12,0)</f>
        <v>40</v>
      </c>
      <c r="L68" s="15">
        <f>VLOOKUP(A:A,[1]TDSheet!$A:$M,13,0)</f>
        <v>320</v>
      </c>
      <c r="M68" s="15">
        <f>VLOOKUP(A:A,[1]TDSheet!$A:$T,20,0)</f>
        <v>0</v>
      </c>
      <c r="N68" s="15"/>
      <c r="O68" s="15"/>
      <c r="P68" s="17">
        <v>200</v>
      </c>
      <c r="Q68" s="17"/>
      <c r="R68" s="17"/>
      <c r="S68" s="15">
        <f t="shared" si="12"/>
        <v>169.2</v>
      </c>
      <c r="T68" s="17">
        <v>160</v>
      </c>
      <c r="U68" s="18">
        <f t="shared" si="13"/>
        <v>9.6808510638297882</v>
      </c>
      <c r="V68" s="15">
        <f t="shared" si="14"/>
        <v>5.4255319148936172</v>
      </c>
      <c r="W68" s="15"/>
      <c r="X68" s="15"/>
      <c r="Y68" s="15">
        <f>VLOOKUP(A:A,[1]TDSheet!$A:$Y,25,0)</f>
        <v>241.6</v>
      </c>
      <c r="Z68" s="15">
        <f>VLOOKUP(A:A,[1]TDSheet!$A:$Z,26,0)</f>
        <v>184.4</v>
      </c>
      <c r="AA68" s="15">
        <f>VLOOKUP(A:A,[1]TDSheet!$A:$AA,27,0)</f>
        <v>154.6</v>
      </c>
      <c r="AB68" s="15">
        <f>VLOOKUP(A:A,[3]TDSheet!$A:$D,4,0)</f>
        <v>127</v>
      </c>
      <c r="AC68" s="15" t="str">
        <f>VLOOKUP(A:A,[1]TDSheet!$A:$AC,29,0)</f>
        <v>к720</v>
      </c>
      <c r="AD68" s="15" t="e">
        <f>VLOOKUP(A:A,[1]TDSheet!$A:$AD,30,0)</f>
        <v>#N/A</v>
      </c>
      <c r="AE68" s="15">
        <f t="shared" si="15"/>
        <v>72</v>
      </c>
      <c r="AF68" s="15">
        <f t="shared" si="16"/>
        <v>0</v>
      </c>
      <c r="AG68" s="15">
        <f t="shared" si="17"/>
        <v>0</v>
      </c>
      <c r="AH68" s="15">
        <f t="shared" si="18"/>
        <v>57.599999999999994</v>
      </c>
      <c r="AI68" s="15">
        <f t="shared" si="19"/>
        <v>0</v>
      </c>
      <c r="AJ68" s="15">
        <f t="shared" si="20"/>
        <v>72</v>
      </c>
    </row>
    <row r="69" spans="1:36" s="1" customFormat="1" ht="11.1" customHeight="1" outlineLevel="1" x14ac:dyDescent="0.2">
      <c r="A69" s="7" t="s">
        <v>66</v>
      </c>
      <c r="B69" s="7" t="s">
        <v>9</v>
      </c>
      <c r="C69" s="8">
        <v>4.133</v>
      </c>
      <c r="D69" s="8">
        <v>119.146</v>
      </c>
      <c r="E69" s="8">
        <v>50.875999999999998</v>
      </c>
      <c r="F69" s="8">
        <v>72.403000000000006</v>
      </c>
      <c r="G69" s="1">
        <f>VLOOKUP(A:A,[1]TDSheet!$A:$G,7,0)</f>
        <v>1</v>
      </c>
      <c r="H69" s="1" t="e">
        <f>VLOOKUP(A:A,[1]TDSheet!$A:$H,8,0)</f>
        <v>#N/A</v>
      </c>
      <c r="I69" s="15">
        <f>VLOOKUP(A:A,[2]TDSheet!$A:$F,6,0)</f>
        <v>47.2</v>
      </c>
      <c r="J69" s="15">
        <f t="shared" si="11"/>
        <v>3.6759999999999948</v>
      </c>
      <c r="K69" s="15">
        <f>VLOOKUP(A:A,[1]TDSheet!$A:$L,12,0)</f>
        <v>10</v>
      </c>
      <c r="L69" s="15">
        <f>VLOOKUP(A:A,[1]TDSheet!$A:$M,13,0)</f>
        <v>0</v>
      </c>
      <c r="M69" s="15">
        <f>VLOOKUP(A:A,[1]TDSheet!$A:$T,20,0)</f>
        <v>0</v>
      </c>
      <c r="N69" s="15"/>
      <c r="O69" s="15"/>
      <c r="P69" s="17">
        <v>10</v>
      </c>
      <c r="Q69" s="17"/>
      <c r="R69" s="17"/>
      <c r="S69" s="15">
        <f t="shared" si="12"/>
        <v>10.1752</v>
      </c>
      <c r="T69" s="17"/>
      <c r="U69" s="18">
        <f t="shared" si="13"/>
        <v>9.0811974211809101</v>
      </c>
      <c r="V69" s="15">
        <f t="shared" si="14"/>
        <v>7.1156340907304036</v>
      </c>
      <c r="W69" s="15"/>
      <c r="X69" s="15"/>
      <c r="Y69" s="15">
        <f>VLOOKUP(A:A,[1]TDSheet!$A:$Y,25,0)</f>
        <v>17.910800000000002</v>
      </c>
      <c r="Z69" s="15">
        <f>VLOOKUP(A:A,[1]TDSheet!$A:$Z,26,0)</f>
        <v>12.2088</v>
      </c>
      <c r="AA69" s="15">
        <f>VLOOKUP(A:A,[1]TDSheet!$A:$AA,27,0)</f>
        <v>17.117799999999999</v>
      </c>
      <c r="AB69" s="15">
        <f>VLOOKUP(A:A,[3]TDSheet!$A:$D,4,0)</f>
        <v>8.9740000000000002</v>
      </c>
      <c r="AC69" s="15" t="e">
        <f>VLOOKUP(A:A,[1]TDSheet!$A:$AC,29,0)</f>
        <v>#N/A</v>
      </c>
      <c r="AD69" s="15" t="e">
        <f>VLOOKUP(A:A,[1]TDSheet!$A:$AD,30,0)</f>
        <v>#N/A</v>
      </c>
      <c r="AE69" s="15">
        <f t="shared" si="15"/>
        <v>10</v>
      </c>
      <c r="AF69" s="15">
        <f t="shared" si="16"/>
        <v>0</v>
      </c>
      <c r="AG69" s="15">
        <f t="shared" si="17"/>
        <v>0</v>
      </c>
      <c r="AH69" s="15">
        <f t="shared" si="18"/>
        <v>0</v>
      </c>
      <c r="AI69" s="15">
        <f t="shared" si="19"/>
        <v>0</v>
      </c>
      <c r="AJ69" s="15">
        <f t="shared" si="20"/>
        <v>10</v>
      </c>
    </row>
    <row r="70" spans="1:36" s="1" customFormat="1" ht="11.1" customHeight="1" outlineLevel="1" x14ac:dyDescent="0.2">
      <c r="A70" s="7" t="s">
        <v>67</v>
      </c>
      <c r="B70" s="7" t="s">
        <v>8</v>
      </c>
      <c r="C70" s="8">
        <v>106</v>
      </c>
      <c r="D70" s="8">
        <v>163</v>
      </c>
      <c r="E70" s="8">
        <v>249</v>
      </c>
      <c r="F70" s="8">
        <v>7</v>
      </c>
      <c r="G70" s="1">
        <f>VLOOKUP(A:A,[1]TDSheet!$A:$G,7,0)</f>
        <v>0.41</v>
      </c>
      <c r="H70" s="1" t="e">
        <f>VLOOKUP(A:A,[1]TDSheet!$A:$H,8,0)</f>
        <v>#N/A</v>
      </c>
      <c r="I70" s="15">
        <f>VLOOKUP(A:A,[2]TDSheet!$A:$F,6,0)</f>
        <v>260</v>
      </c>
      <c r="J70" s="15">
        <f t="shared" si="11"/>
        <v>-11</v>
      </c>
      <c r="K70" s="15">
        <f>VLOOKUP(A:A,[1]TDSheet!$A:$L,12,0)</f>
        <v>0</v>
      </c>
      <c r="L70" s="15">
        <f>VLOOKUP(A:A,[1]TDSheet!$A:$M,13,0)</f>
        <v>30</v>
      </c>
      <c r="M70" s="15">
        <f>VLOOKUP(A:A,[1]TDSheet!$A:$T,20,0)</f>
        <v>240</v>
      </c>
      <c r="N70" s="15"/>
      <c r="O70" s="15"/>
      <c r="P70" s="17">
        <v>60</v>
      </c>
      <c r="Q70" s="17">
        <v>30</v>
      </c>
      <c r="R70" s="17">
        <v>60</v>
      </c>
      <c r="S70" s="15">
        <f t="shared" si="12"/>
        <v>49.8</v>
      </c>
      <c r="T70" s="17">
        <v>60</v>
      </c>
      <c r="U70" s="18">
        <f t="shared" si="13"/>
        <v>9.7791164658634546</v>
      </c>
      <c r="V70" s="15">
        <f t="shared" si="14"/>
        <v>0.14056224899598393</v>
      </c>
      <c r="W70" s="15"/>
      <c r="X70" s="15"/>
      <c r="Y70" s="15">
        <f>VLOOKUP(A:A,[1]TDSheet!$A:$Y,25,0)</f>
        <v>43.8</v>
      </c>
      <c r="Z70" s="15">
        <f>VLOOKUP(A:A,[1]TDSheet!$A:$Z,26,0)</f>
        <v>42.4</v>
      </c>
      <c r="AA70" s="15">
        <f>VLOOKUP(A:A,[1]TDSheet!$A:$AA,27,0)</f>
        <v>32.4</v>
      </c>
      <c r="AB70" s="15">
        <f>VLOOKUP(A:A,[3]TDSheet!$A:$D,4,0)</f>
        <v>3</v>
      </c>
      <c r="AC70" s="15" t="str">
        <f>VLOOKUP(A:A,[1]TDSheet!$A:$AC,29,0)</f>
        <v>костик</v>
      </c>
      <c r="AD70" s="15" t="e">
        <f>VLOOKUP(A:A,[1]TDSheet!$A:$AD,30,0)</f>
        <v>#N/A</v>
      </c>
      <c r="AE70" s="15">
        <f t="shared" si="15"/>
        <v>24.599999999999998</v>
      </c>
      <c r="AF70" s="15">
        <f t="shared" si="16"/>
        <v>12.299999999999999</v>
      </c>
      <c r="AG70" s="15">
        <f t="shared" si="17"/>
        <v>24.599999999999998</v>
      </c>
      <c r="AH70" s="15">
        <f t="shared" si="18"/>
        <v>24.599999999999998</v>
      </c>
      <c r="AI70" s="15">
        <f t="shared" si="19"/>
        <v>0</v>
      </c>
      <c r="AJ70" s="15">
        <f t="shared" si="20"/>
        <v>24.599999999999998</v>
      </c>
    </row>
    <row r="71" spans="1:36" s="1" customFormat="1" ht="11.1" customHeight="1" outlineLevel="1" x14ac:dyDescent="0.2">
      <c r="A71" s="7" t="s">
        <v>68</v>
      </c>
      <c r="B71" s="7" t="s">
        <v>8</v>
      </c>
      <c r="C71" s="8">
        <v>93</v>
      </c>
      <c r="D71" s="8">
        <v>981</v>
      </c>
      <c r="E71" s="8">
        <v>217</v>
      </c>
      <c r="F71" s="8">
        <v>854</v>
      </c>
      <c r="G71" s="1">
        <f>VLOOKUP(A:A,[1]TDSheet!$A:$G,7,0)</f>
        <v>0.41</v>
      </c>
      <c r="H71" s="1" t="e">
        <f>VLOOKUP(A:A,[1]TDSheet!$A:$H,8,0)</f>
        <v>#N/A</v>
      </c>
      <c r="I71" s="15">
        <f>VLOOKUP(A:A,[2]TDSheet!$A:$F,6,0)</f>
        <v>243</v>
      </c>
      <c r="J71" s="15">
        <f t="shared" si="11"/>
        <v>-26</v>
      </c>
      <c r="K71" s="15">
        <f>VLOOKUP(A:A,[1]TDSheet!$A:$L,12,0)</f>
        <v>210</v>
      </c>
      <c r="L71" s="15">
        <f>VLOOKUP(A:A,[1]TDSheet!$A:$M,13,0)</f>
        <v>0</v>
      </c>
      <c r="M71" s="15">
        <f>VLOOKUP(A:A,[1]TDSheet!$A:$T,20,0)</f>
        <v>0</v>
      </c>
      <c r="N71" s="15"/>
      <c r="O71" s="15"/>
      <c r="P71" s="17"/>
      <c r="Q71" s="17"/>
      <c r="R71" s="17"/>
      <c r="S71" s="15">
        <f t="shared" si="12"/>
        <v>43.4</v>
      </c>
      <c r="T71" s="17"/>
      <c r="U71" s="18">
        <f t="shared" si="13"/>
        <v>24.516129032258064</v>
      </c>
      <c r="V71" s="15">
        <f t="shared" si="14"/>
        <v>19.677419354838712</v>
      </c>
      <c r="W71" s="15"/>
      <c r="X71" s="15"/>
      <c r="Y71" s="15">
        <f>VLOOKUP(A:A,[1]TDSheet!$A:$Y,25,0)</f>
        <v>41.2</v>
      </c>
      <c r="Z71" s="15">
        <f>VLOOKUP(A:A,[1]TDSheet!$A:$Z,26,0)</f>
        <v>30.6</v>
      </c>
      <c r="AA71" s="15">
        <f>VLOOKUP(A:A,[1]TDSheet!$A:$AA,27,0)</f>
        <v>24.2</v>
      </c>
      <c r="AB71" s="15">
        <f>VLOOKUP(A:A,[3]TDSheet!$A:$D,4,0)</f>
        <v>86</v>
      </c>
      <c r="AC71" s="21" t="str">
        <f>VLOOKUP(A:A,[1]TDSheet!$A:$AC,29,0)</f>
        <v>к840</v>
      </c>
      <c r="AD71" s="15" t="e">
        <f>VLOOKUP(A:A,[1]TDSheet!$A:$AD,30,0)</f>
        <v>#N/A</v>
      </c>
      <c r="AE71" s="15">
        <f t="shared" si="15"/>
        <v>0</v>
      </c>
      <c r="AF71" s="15">
        <f t="shared" si="16"/>
        <v>0</v>
      </c>
      <c r="AG71" s="15">
        <f t="shared" si="17"/>
        <v>0</v>
      </c>
      <c r="AH71" s="15">
        <f t="shared" si="18"/>
        <v>0</v>
      </c>
      <c r="AI71" s="15">
        <f t="shared" si="19"/>
        <v>0</v>
      </c>
      <c r="AJ71" s="15">
        <f t="shared" si="20"/>
        <v>0</v>
      </c>
    </row>
    <row r="72" spans="1:36" s="1" customFormat="1" ht="11.1" customHeight="1" outlineLevel="1" x14ac:dyDescent="0.2">
      <c r="A72" s="7" t="s">
        <v>69</v>
      </c>
      <c r="B72" s="7" t="s">
        <v>8</v>
      </c>
      <c r="C72" s="8">
        <v>160</v>
      </c>
      <c r="D72" s="8">
        <v>959</v>
      </c>
      <c r="E72" s="8">
        <v>681</v>
      </c>
      <c r="F72" s="8">
        <v>402</v>
      </c>
      <c r="G72" s="1">
        <f>VLOOKUP(A:A,[1]TDSheet!$A:$G,7,0)</f>
        <v>0.28000000000000003</v>
      </c>
      <c r="H72" s="1" t="e">
        <f>VLOOKUP(A:A,[1]TDSheet!$A:$H,8,0)</f>
        <v>#N/A</v>
      </c>
      <c r="I72" s="15">
        <f>VLOOKUP(A:A,[2]TDSheet!$A:$F,6,0)</f>
        <v>715</v>
      </c>
      <c r="J72" s="15">
        <f t="shared" ref="J72:J97" si="22">E72-I72</f>
        <v>-34</v>
      </c>
      <c r="K72" s="15">
        <f>VLOOKUP(A:A,[1]TDSheet!$A:$L,12,0)</f>
        <v>40</v>
      </c>
      <c r="L72" s="15">
        <f>VLOOKUP(A:A,[1]TDSheet!$A:$M,13,0)</f>
        <v>240</v>
      </c>
      <c r="M72" s="15">
        <f>VLOOKUP(A:A,[1]TDSheet!$A:$T,20,0)</f>
        <v>120</v>
      </c>
      <c r="N72" s="15"/>
      <c r="O72" s="15"/>
      <c r="P72" s="17">
        <v>160</v>
      </c>
      <c r="Q72" s="17">
        <v>40</v>
      </c>
      <c r="R72" s="17">
        <v>160</v>
      </c>
      <c r="S72" s="15">
        <f t="shared" ref="S72:S97" si="23">E72/5</f>
        <v>136.19999999999999</v>
      </c>
      <c r="T72" s="17">
        <v>160</v>
      </c>
      <c r="U72" s="18">
        <f t="shared" ref="U72:U97" si="24">(F72+K72+L72+M72+N72+P72+Q72+R72+T72)/S72</f>
        <v>9.706314243759179</v>
      </c>
      <c r="V72" s="15">
        <f t="shared" ref="V72:V97" si="25">F72/S72</f>
        <v>2.9515418502202646</v>
      </c>
      <c r="W72" s="15"/>
      <c r="X72" s="15"/>
      <c r="Y72" s="15">
        <f>VLOOKUP(A:A,[1]TDSheet!$A:$Y,25,0)</f>
        <v>154</v>
      </c>
      <c r="Z72" s="15">
        <f>VLOOKUP(A:A,[1]TDSheet!$A:$Z,26,0)</f>
        <v>140.19999999999999</v>
      </c>
      <c r="AA72" s="15">
        <f>VLOOKUP(A:A,[1]TDSheet!$A:$AA,27,0)</f>
        <v>151</v>
      </c>
      <c r="AB72" s="15">
        <f>VLOOKUP(A:A,[3]TDSheet!$A:$D,4,0)</f>
        <v>106</v>
      </c>
      <c r="AC72" s="15" t="str">
        <f>VLOOKUP(A:A,[1]TDSheet!$A:$AC,29,0)</f>
        <v>м10з</v>
      </c>
      <c r="AD72" s="15" t="e">
        <f>VLOOKUP(A:A,[1]TDSheet!$A:$AD,30,0)</f>
        <v>#N/A</v>
      </c>
      <c r="AE72" s="15">
        <f t="shared" ref="AE72:AE97" si="26">P72*G72</f>
        <v>44.800000000000004</v>
      </c>
      <c r="AF72" s="15">
        <f t="shared" ref="AF72:AF97" si="27">Q72*G72</f>
        <v>11.200000000000001</v>
      </c>
      <c r="AG72" s="15">
        <f t="shared" ref="AG72:AG97" si="28">R72*G72</f>
        <v>44.800000000000004</v>
      </c>
      <c r="AH72" s="15">
        <f t="shared" ref="AH72:AH97" si="29">T72*G72</f>
        <v>44.800000000000004</v>
      </c>
      <c r="AI72" s="15">
        <f t="shared" ref="AI72:AI97" si="30">N72*G72</f>
        <v>0</v>
      </c>
      <c r="AJ72" s="15">
        <f t="shared" ref="AJ72:AJ97" si="31">P72*G72</f>
        <v>44.800000000000004</v>
      </c>
    </row>
    <row r="73" spans="1:36" s="1" customFormat="1" ht="11.1" customHeight="1" outlineLevel="1" x14ac:dyDescent="0.2">
      <c r="A73" s="7" t="s">
        <v>70</v>
      </c>
      <c r="B73" s="7" t="s">
        <v>8</v>
      </c>
      <c r="C73" s="8">
        <v>814.98</v>
      </c>
      <c r="D73" s="8">
        <v>1737</v>
      </c>
      <c r="E73" s="8">
        <v>1438</v>
      </c>
      <c r="F73" s="8">
        <v>1088.98</v>
      </c>
      <c r="G73" s="1">
        <f>VLOOKUP(A:A,[1]TDSheet!$A:$G,7,0)</f>
        <v>0.4</v>
      </c>
      <c r="H73" s="1" t="e">
        <f>VLOOKUP(A:A,[1]TDSheet!$A:$H,8,0)</f>
        <v>#N/A</v>
      </c>
      <c r="I73" s="15">
        <f>VLOOKUP(A:A,[2]TDSheet!$A:$F,6,0)</f>
        <v>1452</v>
      </c>
      <c r="J73" s="15">
        <f t="shared" si="22"/>
        <v>-14</v>
      </c>
      <c r="K73" s="15">
        <f>VLOOKUP(A:A,[1]TDSheet!$A:$L,12,0)</f>
        <v>80</v>
      </c>
      <c r="L73" s="15">
        <f>VLOOKUP(A:A,[1]TDSheet!$A:$M,13,0)</f>
        <v>400</v>
      </c>
      <c r="M73" s="15">
        <f>VLOOKUP(A:A,[1]TDSheet!$A:$T,20,0)</f>
        <v>0</v>
      </c>
      <c r="N73" s="15"/>
      <c r="O73" s="15"/>
      <c r="P73" s="17">
        <v>400</v>
      </c>
      <c r="Q73" s="17">
        <v>160</v>
      </c>
      <c r="R73" s="17">
        <v>400</v>
      </c>
      <c r="S73" s="15">
        <f t="shared" si="23"/>
        <v>287.60000000000002</v>
      </c>
      <c r="T73" s="17">
        <v>320</v>
      </c>
      <c r="U73" s="18">
        <f t="shared" si="24"/>
        <v>9.9060500695410276</v>
      </c>
      <c r="V73" s="15">
        <f t="shared" si="25"/>
        <v>3.7864394993045893</v>
      </c>
      <c r="W73" s="15"/>
      <c r="X73" s="15"/>
      <c r="Y73" s="15">
        <f>VLOOKUP(A:A,[1]TDSheet!$A:$Y,25,0)</f>
        <v>394.8</v>
      </c>
      <c r="Z73" s="15">
        <f>VLOOKUP(A:A,[1]TDSheet!$A:$Z,26,0)</f>
        <v>399.8</v>
      </c>
      <c r="AA73" s="15">
        <f>VLOOKUP(A:A,[1]TDSheet!$A:$AA,27,0)</f>
        <v>350.4</v>
      </c>
      <c r="AB73" s="15">
        <f>VLOOKUP(A:A,[3]TDSheet!$A:$D,4,0)</f>
        <v>298</v>
      </c>
      <c r="AC73" s="15" t="str">
        <f>VLOOKUP(A:A,[1]TDSheet!$A:$AC,29,0)</f>
        <v>м122з</v>
      </c>
      <c r="AD73" s="15" t="e">
        <f>VLOOKUP(A:A,[1]TDSheet!$A:$AD,30,0)</f>
        <v>#N/A</v>
      </c>
      <c r="AE73" s="15">
        <f t="shared" si="26"/>
        <v>160</v>
      </c>
      <c r="AF73" s="15">
        <f t="shared" si="27"/>
        <v>64</v>
      </c>
      <c r="AG73" s="15">
        <f t="shared" si="28"/>
        <v>160</v>
      </c>
      <c r="AH73" s="15">
        <f t="shared" si="29"/>
        <v>128</v>
      </c>
      <c r="AI73" s="15">
        <f t="shared" si="30"/>
        <v>0</v>
      </c>
      <c r="AJ73" s="15">
        <f t="shared" si="31"/>
        <v>160</v>
      </c>
    </row>
    <row r="74" spans="1:36" s="1" customFormat="1" ht="11.1" customHeight="1" outlineLevel="1" x14ac:dyDescent="0.2">
      <c r="A74" s="7" t="s">
        <v>71</v>
      </c>
      <c r="B74" s="7" t="s">
        <v>8</v>
      </c>
      <c r="C74" s="8">
        <v>422</v>
      </c>
      <c r="D74" s="8">
        <v>182</v>
      </c>
      <c r="E74" s="8">
        <v>572</v>
      </c>
      <c r="F74" s="8"/>
      <c r="G74" s="1">
        <f>VLOOKUP(A:A,[1]TDSheet!$A:$G,7,0)</f>
        <v>0.33</v>
      </c>
      <c r="H74" s="1" t="e">
        <f>VLOOKUP(A:A,[1]TDSheet!$A:$H,8,0)</f>
        <v>#N/A</v>
      </c>
      <c r="I74" s="15">
        <f>VLOOKUP(A:A,[2]TDSheet!$A:$F,6,0)</f>
        <v>758</v>
      </c>
      <c r="J74" s="15">
        <f t="shared" si="22"/>
        <v>-186</v>
      </c>
      <c r="K74" s="15">
        <f>VLOOKUP(A:A,[1]TDSheet!$A:$L,12,0)</f>
        <v>200</v>
      </c>
      <c r="L74" s="15">
        <f>VLOOKUP(A:A,[1]TDSheet!$A:$M,13,0)</f>
        <v>400</v>
      </c>
      <c r="M74" s="15">
        <f>VLOOKUP(A:A,[1]TDSheet!$A:$T,20,0)</f>
        <v>240</v>
      </c>
      <c r="N74" s="15"/>
      <c r="O74" s="15"/>
      <c r="P74" s="17">
        <v>120</v>
      </c>
      <c r="Q74" s="17"/>
      <c r="R74" s="17"/>
      <c r="S74" s="15">
        <f t="shared" si="23"/>
        <v>114.4</v>
      </c>
      <c r="T74" s="17"/>
      <c r="U74" s="18">
        <f t="shared" si="24"/>
        <v>8.3916083916083917</v>
      </c>
      <c r="V74" s="15">
        <f t="shared" si="25"/>
        <v>0</v>
      </c>
      <c r="W74" s="15"/>
      <c r="X74" s="15"/>
      <c r="Y74" s="15">
        <f>VLOOKUP(A:A,[1]TDSheet!$A:$Y,25,0)</f>
        <v>138.19999999999999</v>
      </c>
      <c r="Z74" s="15">
        <f>VLOOKUP(A:A,[1]TDSheet!$A:$Z,26,0)</f>
        <v>115.6</v>
      </c>
      <c r="AA74" s="15">
        <f>VLOOKUP(A:A,[1]TDSheet!$A:$AA,27,0)</f>
        <v>81.400000000000006</v>
      </c>
      <c r="AB74" s="15">
        <f>VLOOKUP(A:A,[3]TDSheet!$A:$D,4,0)</f>
        <v>128</v>
      </c>
      <c r="AC74" s="15" t="str">
        <f>VLOOKUP(A:A,[1]TDSheet!$A:$AC,29,0)</f>
        <v>костик</v>
      </c>
      <c r="AD74" s="15" t="e">
        <f>VLOOKUP(A:A,[1]TDSheet!$A:$AD,30,0)</f>
        <v>#N/A</v>
      </c>
      <c r="AE74" s="15">
        <f t="shared" si="26"/>
        <v>39.6</v>
      </c>
      <c r="AF74" s="15">
        <f t="shared" si="27"/>
        <v>0</v>
      </c>
      <c r="AG74" s="15">
        <f t="shared" si="28"/>
        <v>0</v>
      </c>
      <c r="AH74" s="15">
        <f t="shared" si="29"/>
        <v>0</v>
      </c>
      <c r="AI74" s="15">
        <f t="shared" si="30"/>
        <v>0</v>
      </c>
      <c r="AJ74" s="15">
        <f t="shared" si="31"/>
        <v>39.6</v>
      </c>
    </row>
    <row r="75" spans="1:36" s="1" customFormat="1" ht="11.1" customHeight="1" outlineLevel="1" x14ac:dyDescent="0.2">
      <c r="A75" s="7" t="s">
        <v>72</v>
      </c>
      <c r="B75" s="7" t="s">
        <v>8</v>
      </c>
      <c r="C75" s="8">
        <v>119</v>
      </c>
      <c r="D75" s="8">
        <v>965</v>
      </c>
      <c r="E75" s="8">
        <v>322</v>
      </c>
      <c r="F75" s="8">
        <v>760</v>
      </c>
      <c r="G75" s="1">
        <f>VLOOKUP(A:A,[1]TDSheet!$A:$G,7,0)</f>
        <v>0.33</v>
      </c>
      <c r="H75" s="1" t="e">
        <f>VLOOKUP(A:A,[1]TDSheet!$A:$H,8,0)</f>
        <v>#N/A</v>
      </c>
      <c r="I75" s="15">
        <f>VLOOKUP(A:A,[2]TDSheet!$A:$F,6,0)</f>
        <v>330</v>
      </c>
      <c r="J75" s="15">
        <f t="shared" si="22"/>
        <v>-8</v>
      </c>
      <c r="K75" s="15">
        <f>VLOOKUP(A:A,[1]TDSheet!$A:$L,12,0)</f>
        <v>40</v>
      </c>
      <c r="L75" s="15">
        <f>VLOOKUP(A:A,[1]TDSheet!$A:$M,13,0)</f>
        <v>80</v>
      </c>
      <c r="M75" s="15">
        <f>VLOOKUP(A:A,[1]TDSheet!$A:$T,20,0)</f>
        <v>0</v>
      </c>
      <c r="N75" s="15"/>
      <c r="O75" s="15"/>
      <c r="P75" s="17"/>
      <c r="Q75" s="17"/>
      <c r="R75" s="17"/>
      <c r="S75" s="15">
        <f t="shared" si="23"/>
        <v>64.400000000000006</v>
      </c>
      <c r="T75" s="17"/>
      <c r="U75" s="18">
        <f t="shared" si="24"/>
        <v>13.664596273291924</v>
      </c>
      <c r="V75" s="15">
        <f t="shared" si="25"/>
        <v>11.801242236024844</v>
      </c>
      <c r="W75" s="15"/>
      <c r="X75" s="15"/>
      <c r="Y75" s="15">
        <f>VLOOKUP(A:A,[1]TDSheet!$A:$Y,25,0)</f>
        <v>72</v>
      </c>
      <c r="Z75" s="15">
        <f>VLOOKUP(A:A,[1]TDSheet!$A:$Z,26,0)</f>
        <v>58.4</v>
      </c>
      <c r="AA75" s="15">
        <f>VLOOKUP(A:A,[1]TDSheet!$A:$AA,27,0)</f>
        <v>50.2</v>
      </c>
      <c r="AB75" s="15">
        <f>VLOOKUP(A:A,[3]TDSheet!$A:$D,4,0)</f>
        <v>88</v>
      </c>
      <c r="AC75" s="15" t="str">
        <f>VLOOKUP(A:A,[1]TDSheet!$A:$AC,29,0)</f>
        <v>к720</v>
      </c>
      <c r="AD75" s="15" t="e">
        <f>VLOOKUP(A:A,[1]TDSheet!$A:$AD,30,0)</f>
        <v>#N/A</v>
      </c>
      <c r="AE75" s="15">
        <f t="shared" si="26"/>
        <v>0</v>
      </c>
      <c r="AF75" s="15">
        <f t="shared" si="27"/>
        <v>0</v>
      </c>
      <c r="AG75" s="15">
        <f t="shared" si="28"/>
        <v>0</v>
      </c>
      <c r="AH75" s="15">
        <f t="shared" si="29"/>
        <v>0</v>
      </c>
      <c r="AI75" s="15">
        <f t="shared" si="30"/>
        <v>0</v>
      </c>
      <c r="AJ75" s="15">
        <f t="shared" si="31"/>
        <v>0</v>
      </c>
    </row>
    <row r="76" spans="1:36" s="1" customFormat="1" ht="11.1" customHeight="1" outlineLevel="1" x14ac:dyDescent="0.2">
      <c r="A76" s="7" t="s">
        <v>73</v>
      </c>
      <c r="B76" s="7" t="s">
        <v>8</v>
      </c>
      <c r="C76" s="8"/>
      <c r="D76" s="8">
        <v>880</v>
      </c>
      <c r="E76" s="8">
        <v>11</v>
      </c>
      <c r="F76" s="8">
        <v>869</v>
      </c>
      <c r="G76" s="1">
        <f>VLOOKUP(A:A,[1]TDSheet!$A:$G,7,0)</f>
        <v>0</v>
      </c>
      <c r="H76" s="1" t="e">
        <f>VLOOKUP(A:A,[1]TDSheet!$A:$H,8,0)</f>
        <v>#N/A</v>
      </c>
      <c r="I76" s="15">
        <f>VLOOKUP(A:A,[2]TDSheet!$A:$F,6,0)</f>
        <v>12</v>
      </c>
      <c r="J76" s="15">
        <f t="shared" si="22"/>
        <v>-1</v>
      </c>
      <c r="K76" s="15">
        <f>VLOOKUP(A:A,[1]TDSheet!$A:$L,12,0)</f>
        <v>0</v>
      </c>
      <c r="L76" s="15">
        <f>VLOOKUP(A:A,[1]TDSheet!$A:$M,13,0)</f>
        <v>0</v>
      </c>
      <c r="M76" s="15">
        <f>VLOOKUP(A:A,[1]TDSheet!$A:$T,20,0)</f>
        <v>0</v>
      </c>
      <c r="N76" s="15"/>
      <c r="O76" s="15"/>
      <c r="P76" s="17"/>
      <c r="Q76" s="17"/>
      <c r="R76" s="17"/>
      <c r="S76" s="15">
        <f t="shared" si="23"/>
        <v>2.2000000000000002</v>
      </c>
      <c r="T76" s="17"/>
      <c r="U76" s="18">
        <f t="shared" si="24"/>
        <v>394.99999999999994</v>
      </c>
      <c r="V76" s="15">
        <f t="shared" si="25"/>
        <v>394.99999999999994</v>
      </c>
      <c r="W76" s="15"/>
      <c r="X76" s="15"/>
      <c r="Y76" s="15">
        <f>VLOOKUP(A:A,[1]TDSheet!$A:$Y,25,0)</f>
        <v>0</v>
      </c>
      <c r="Z76" s="15">
        <f>VLOOKUP(A:A,[1]TDSheet!$A:$Z,26,0)</f>
        <v>0</v>
      </c>
      <c r="AA76" s="15">
        <f>VLOOKUP(A:A,[1]TDSheet!$A:$AA,27,0)</f>
        <v>0</v>
      </c>
      <c r="AB76" s="15">
        <f>VLOOKUP(A:A,[3]TDSheet!$A:$D,4,0)</f>
        <v>94</v>
      </c>
      <c r="AC76" s="21" t="str">
        <f>VLOOKUP(A:A,[1]TDSheet!$A:$AC,29,0)</f>
        <v>к840</v>
      </c>
      <c r="AD76" s="15" t="e">
        <f>VLOOKUP(A:A,[1]TDSheet!$A:$AD,30,0)</f>
        <v>#N/A</v>
      </c>
      <c r="AE76" s="15">
        <f t="shared" si="26"/>
        <v>0</v>
      </c>
      <c r="AF76" s="15">
        <f t="shared" si="27"/>
        <v>0</v>
      </c>
      <c r="AG76" s="15">
        <f t="shared" si="28"/>
        <v>0</v>
      </c>
      <c r="AH76" s="15">
        <f t="shared" si="29"/>
        <v>0</v>
      </c>
      <c r="AI76" s="15">
        <f t="shared" si="30"/>
        <v>0</v>
      </c>
      <c r="AJ76" s="15">
        <f t="shared" si="31"/>
        <v>0</v>
      </c>
    </row>
    <row r="77" spans="1:36" s="1" customFormat="1" ht="11.1" customHeight="1" outlineLevel="1" x14ac:dyDescent="0.2">
      <c r="A77" s="7" t="s">
        <v>74</v>
      </c>
      <c r="B77" s="7" t="s">
        <v>8</v>
      </c>
      <c r="C77" s="8">
        <v>339</v>
      </c>
      <c r="D77" s="8">
        <v>675</v>
      </c>
      <c r="E77" s="8">
        <v>922</v>
      </c>
      <c r="F77" s="8">
        <v>49</v>
      </c>
      <c r="G77" s="1">
        <f>VLOOKUP(A:A,[1]TDSheet!$A:$G,7,0)</f>
        <v>0.33</v>
      </c>
      <c r="H77" s="1" t="e">
        <f>VLOOKUP(A:A,[1]TDSheet!$A:$H,8,0)</f>
        <v>#N/A</v>
      </c>
      <c r="I77" s="15">
        <f>VLOOKUP(A:A,[2]TDSheet!$A:$F,6,0)</f>
        <v>986</v>
      </c>
      <c r="J77" s="15">
        <f t="shared" si="22"/>
        <v>-64</v>
      </c>
      <c r="K77" s="15">
        <f>VLOOKUP(A:A,[1]TDSheet!$A:$L,12,0)</f>
        <v>40</v>
      </c>
      <c r="L77" s="15">
        <f>VLOOKUP(A:A,[1]TDSheet!$A:$M,13,0)</f>
        <v>400</v>
      </c>
      <c r="M77" s="15">
        <f>VLOOKUP(A:A,[1]TDSheet!$A:$T,20,0)</f>
        <v>440</v>
      </c>
      <c r="N77" s="15"/>
      <c r="O77" s="15"/>
      <c r="P77" s="17">
        <v>200</v>
      </c>
      <c r="Q77" s="17">
        <v>200</v>
      </c>
      <c r="R77" s="17">
        <v>240</v>
      </c>
      <c r="S77" s="15">
        <f t="shared" si="23"/>
        <v>184.4</v>
      </c>
      <c r="T77" s="17">
        <v>200</v>
      </c>
      <c r="U77" s="18">
        <f t="shared" si="24"/>
        <v>9.5932754880694144</v>
      </c>
      <c r="V77" s="15">
        <f t="shared" si="25"/>
        <v>0.26572668112798264</v>
      </c>
      <c r="W77" s="15"/>
      <c r="X77" s="15"/>
      <c r="Y77" s="15">
        <f>VLOOKUP(A:A,[1]TDSheet!$A:$Y,25,0)</f>
        <v>212.6</v>
      </c>
      <c r="Z77" s="15">
        <f>VLOOKUP(A:A,[1]TDSheet!$A:$Z,26,0)</f>
        <v>191.8</v>
      </c>
      <c r="AA77" s="15">
        <f>VLOOKUP(A:A,[1]TDSheet!$A:$AA,27,0)</f>
        <v>140</v>
      </c>
      <c r="AB77" s="15">
        <f>VLOOKUP(A:A,[3]TDSheet!$A:$D,4,0)</f>
        <v>20</v>
      </c>
      <c r="AC77" s="15" t="str">
        <f>VLOOKUP(A:A,[1]TDSheet!$A:$AC,29,0)</f>
        <v>костик</v>
      </c>
      <c r="AD77" s="15" t="e">
        <f>VLOOKUP(A:A,[1]TDSheet!$A:$AD,30,0)</f>
        <v>#N/A</v>
      </c>
      <c r="AE77" s="15">
        <f t="shared" si="26"/>
        <v>66</v>
      </c>
      <c r="AF77" s="15">
        <f t="shared" si="27"/>
        <v>66</v>
      </c>
      <c r="AG77" s="15">
        <f t="shared" si="28"/>
        <v>79.2</v>
      </c>
      <c r="AH77" s="15">
        <f t="shared" si="29"/>
        <v>66</v>
      </c>
      <c r="AI77" s="15">
        <f t="shared" si="30"/>
        <v>0</v>
      </c>
      <c r="AJ77" s="15">
        <f t="shared" si="31"/>
        <v>66</v>
      </c>
    </row>
    <row r="78" spans="1:36" s="1" customFormat="1" ht="11.1" customHeight="1" outlineLevel="1" x14ac:dyDescent="0.2">
      <c r="A78" s="7" t="s">
        <v>95</v>
      </c>
      <c r="B78" s="7" t="s">
        <v>9</v>
      </c>
      <c r="C78" s="8">
        <v>10.436</v>
      </c>
      <c r="D78" s="8">
        <v>42.451000000000001</v>
      </c>
      <c r="E78" s="8">
        <v>30.202000000000002</v>
      </c>
      <c r="F78" s="8">
        <v>22.501999999999999</v>
      </c>
      <c r="G78" s="1">
        <f>VLOOKUP(A:A,[1]TDSheet!$A:$G,7,0)</f>
        <v>1</v>
      </c>
      <c r="H78" s="1" t="e">
        <f>VLOOKUP(A:A,[1]TDSheet!$A:$H,8,0)</f>
        <v>#N/A</v>
      </c>
      <c r="I78" s="15">
        <f>VLOOKUP(A:A,[2]TDSheet!$A:$F,6,0)</f>
        <v>29.92</v>
      </c>
      <c r="J78" s="15">
        <f t="shared" si="22"/>
        <v>0.28200000000000003</v>
      </c>
      <c r="K78" s="15">
        <f>VLOOKUP(A:A,[1]TDSheet!$A:$L,12,0)</f>
        <v>0</v>
      </c>
      <c r="L78" s="15">
        <f>VLOOKUP(A:A,[1]TDSheet!$A:$M,13,0)</f>
        <v>0</v>
      </c>
      <c r="M78" s="15">
        <f>VLOOKUP(A:A,[1]TDSheet!$A:$T,20,0)</f>
        <v>0</v>
      </c>
      <c r="N78" s="15"/>
      <c r="O78" s="15"/>
      <c r="P78" s="17">
        <v>10</v>
      </c>
      <c r="Q78" s="17">
        <v>10</v>
      </c>
      <c r="R78" s="17"/>
      <c r="S78" s="15">
        <f t="shared" si="23"/>
        <v>6.0404</v>
      </c>
      <c r="T78" s="17"/>
      <c r="U78" s="18">
        <f t="shared" si="24"/>
        <v>7.036288987484272</v>
      </c>
      <c r="V78" s="15">
        <f t="shared" si="25"/>
        <v>3.725249983444805</v>
      </c>
      <c r="W78" s="15"/>
      <c r="X78" s="15"/>
      <c r="Y78" s="15">
        <f>VLOOKUP(A:A,[1]TDSheet!$A:$Y,25,0)</f>
        <v>7.4090000000000007</v>
      </c>
      <c r="Z78" s="15">
        <f>VLOOKUP(A:A,[1]TDSheet!$A:$Z,26,0)</f>
        <v>7.045399999999999</v>
      </c>
      <c r="AA78" s="15">
        <f>VLOOKUP(A:A,[1]TDSheet!$A:$AA,27,0)</f>
        <v>6.5110000000000001</v>
      </c>
      <c r="AB78" s="15">
        <f>VLOOKUP(A:A,[3]TDSheet!$A:$D,4,0)</f>
        <v>0.66</v>
      </c>
      <c r="AC78" s="15" t="e">
        <f>VLOOKUP(A:A,[1]TDSheet!$A:$AC,29,0)</f>
        <v>#N/A</v>
      </c>
      <c r="AD78" s="15" t="e">
        <f>VLOOKUP(A:A,[1]TDSheet!$A:$AD,30,0)</f>
        <v>#N/A</v>
      </c>
      <c r="AE78" s="15">
        <f t="shared" si="26"/>
        <v>10</v>
      </c>
      <c r="AF78" s="15">
        <f t="shared" si="27"/>
        <v>10</v>
      </c>
      <c r="AG78" s="15">
        <f t="shared" si="28"/>
        <v>0</v>
      </c>
      <c r="AH78" s="15">
        <f t="shared" si="29"/>
        <v>0</v>
      </c>
      <c r="AI78" s="15">
        <f t="shared" si="30"/>
        <v>0</v>
      </c>
      <c r="AJ78" s="15">
        <f t="shared" si="31"/>
        <v>10</v>
      </c>
    </row>
    <row r="79" spans="1:36" s="1" customFormat="1" ht="11.1" customHeight="1" outlineLevel="1" x14ac:dyDescent="0.2">
      <c r="A79" s="7" t="s">
        <v>75</v>
      </c>
      <c r="B79" s="7" t="s">
        <v>8</v>
      </c>
      <c r="C79" s="8">
        <v>58</v>
      </c>
      <c r="D79" s="8">
        <v>45</v>
      </c>
      <c r="E79" s="8">
        <v>62</v>
      </c>
      <c r="F79" s="8">
        <v>35</v>
      </c>
      <c r="G79" s="1">
        <f>VLOOKUP(A:A,[1]TDSheet!$A:$G,7,0)</f>
        <v>0.33</v>
      </c>
      <c r="H79" s="1" t="e">
        <f>VLOOKUP(A:A,[1]TDSheet!$A:$H,8,0)</f>
        <v>#N/A</v>
      </c>
      <c r="I79" s="15">
        <f>VLOOKUP(A:A,[2]TDSheet!$A:$F,6,0)</f>
        <v>68</v>
      </c>
      <c r="J79" s="15">
        <f t="shared" si="22"/>
        <v>-6</v>
      </c>
      <c r="K79" s="15">
        <f>VLOOKUP(A:A,[1]TDSheet!$A:$L,12,0)</f>
        <v>0</v>
      </c>
      <c r="L79" s="15">
        <f>VLOOKUP(A:A,[1]TDSheet!$A:$M,13,0)</f>
        <v>0</v>
      </c>
      <c r="M79" s="15">
        <f>VLOOKUP(A:A,[1]TDSheet!$A:$T,20,0)</f>
        <v>0</v>
      </c>
      <c r="N79" s="15"/>
      <c r="O79" s="15"/>
      <c r="P79" s="17">
        <v>40</v>
      </c>
      <c r="Q79" s="17"/>
      <c r="R79" s="17"/>
      <c r="S79" s="15">
        <f t="shared" si="23"/>
        <v>12.4</v>
      </c>
      <c r="T79" s="17"/>
      <c r="U79" s="18">
        <f t="shared" si="24"/>
        <v>6.0483870967741931</v>
      </c>
      <c r="V79" s="15">
        <f t="shared" si="25"/>
        <v>2.82258064516129</v>
      </c>
      <c r="W79" s="15"/>
      <c r="X79" s="15"/>
      <c r="Y79" s="15">
        <f>VLOOKUP(A:A,[1]TDSheet!$A:$Y,25,0)</f>
        <v>21.4</v>
      </c>
      <c r="Z79" s="15">
        <f>VLOOKUP(A:A,[1]TDSheet!$A:$Z,26,0)</f>
        <v>11</v>
      </c>
      <c r="AA79" s="15">
        <f>VLOOKUP(A:A,[1]TDSheet!$A:$AA,27,0)</f>
        <v>12</v>
      </c>
      <c r="AB79" s="15">
        <f>VLOOKUP(A:A,[3]TDSheet!$A:$D,4,0)</f>
        <v>10</v>
      </c>
      <c r="AC79" s="21" t="str">
        <f>VLOOKUP(A:A,[1]TDSheet!$A:$AC,29,0)</f>
        <v>костик</v>
      </c>
      <c r="AD79" s="15" t="e">
        <f>VLOOKUP(A:A,[1]TDSheet!$A:$AD,30,0)</f>
        <v>#N/A</v>
      </c>
      <c r="AE79" s="15">
        <f t="shared" si="26"/>
        <v>13.200000000000001</v>
      </c>
      <c r="AF79" s="15">
        <f t="shared" si="27"/>
        <v>0</v>
      </c>
      <c r="AG79" s="15">
        <f t="shared" si="28"/>
        <v>0</v>
      </c>
      <c r="AH79" s="15">
        <f t="shared" si="29"/>
        <v>0</v>
      </c>
      <c r="AI79" s="15">
        <f t="shared" si="30"/>
        <v>0</v>
      </c>
      <c r="AJ79" s="15">
        <f t="shared" si="31"/>
        <v>13.200000000000001</v>
      </c>
    </row>
    <row r="80" spans="1:36" s="1" customFormat="1" ht="11.1" customHeight="1" outlineLevel="1" x14ac:dyDescent="0.2">
      <c r="A80" s="7" t="s">
        <v>76</v>
      </c>
      <c r="B80" s="7" t="s">
        <v>8</v>
      </c>
      <c r="C80" s="8">
        <v>167</v>
      </c>
      <c r="D80" s="8">
        <v>95</v>
      </c>
      <c r="E80" s="8">
        <v>237</v>
      </c>
      <c r="F80" s="8">
        <v>12</v>
      </c>
      <c r="G80" s="1">
        <f>VLOOKUP(A:A,[1]TDSheet!$A:$G,7,0)</f>
        <v>0.33</v>
      </c>
      <c r="H80" s="1" t="e">
        <f>VLOOKUP(A:A,[1]TDSheet!$A:$H,8,0)</f>
        <v>#N/A</v>
      </c>
      <c r="I80" s="15">
        <f>VLOOKUP(A:A,[2]TDSheet!$A:$F,6,0)</f>
        <v>275</v>
      </c>
      <c r="J80" s="15">
        <f t="shared" si="22"/>
        <v>-38</v>
      </c>
      <c r="K80" s="15">
        <f>VLOOKUP(A:A,[1]TDSheet!$A:$L,12,0)</f>
        <v>0</v>
      </c>
      <c r="L80" s="15">
        <f>VLOOKUP(A:A,[1]TDSheet!$A:$M,13,0)</f>
        <v>40</v>
      </c>
      <c r="M80" s="15">
        <f>VLOOKUP(A:A,[1]TDSheet!$A:$T,20,0)</f>
        <v>200</v>
      </c>
      <c r="N80" s="15"/>
      <c r="O80" s="15"/>
      <c r="P80" s="17">
        <v>80</v>
      </c>
      <c r="Q80" s="17"/>
      <c r="R80" s="17"/>
      <c r="S80" s="15">
        <f t="shared" si="23"/>
        <v>47.4</v>
      </c>
      <c r="T80" s="17"/>
      <c r="U80" s="18">
        <f t="shared" si="24"/>
        <v>7.004219409282701</v>
      </c>
      <c r="V80" s="15">
        <f t="shared" si="25"/>
        <v>0.25316455696202533</v>
      </c>
      <c r="W80" s="15"/>
      <c r="X80" s="15"/>
      <c r="Y80" s="15">
        <f>VLOOKUP(A:A,[1]TDSheet!$A:$Y,25,0)</f>
        <v>64</v>
      </c>
      <c r="Z80" s="15">
        <f>VLOOKUP(A:A,[1]TDSheet!$A:$Z,26,0)</f>
        <v>40</v>
      </c>
      <c r="AA80" s="15">
        <f>VLOOKUP(A:A,[1]TDSheet!$A:$AA,27,0)</f>
        <v>30.6</v>
      </c>
      <c r="AB80" s="15">
        <f>VLOOKUP(A:A,[3]TDSheet!$A:$D,4,0)</f>
        <v>-6</v>
      </c>
      <c r="AC80" s="21" t="str">
        <f>VLOOKUP(A:A,[1]TDSheet!$A:$AC,29,0)</f>
        <v>костик</v>
      </c>
      <c r="AD80" s="15" t="e">
        <f>VLOOKUP(A:A,[1]TDSheet!$A:$AD,30,0)</f>
        <v>#N/A</v>
      </c>
      <c r="AE80" s="15">
        <f t="shared" si="26"/>
        <v>26.400000000000002</v>
      </c>
      <c r="AF80" s="15">
        <f t="shared" si="27"/>
        <v>0</v>
      </c>
      <c r="AG80" s="15">
        <f t="shared" si="28"/>
        <v>0</v>
      </c>
      <c r="AH80" s="15">
        <f t="shared" si="29"/>
        <v>0</v>
      </c>
      <c r="AI80" s="15">
        <f t="shared" si="30"/>
        <v>0</v>
      </c>
      <c r="AJ80" s="15">
        <f t="shared" si="31"/>
        <v>26.400000000000002</v>
      </c>
    </row>
    <row r="81" spans="1:36" s="1" customFormat="1" ht="11.1" customHeight="1" outlineLevel="1" x14ac:dyDescent="0.2">
      <c r="A81" s="7" t="s">
        <v>77</v>
      </c>
      <c r="B81" s="7" t="s">
        <v>9</v>
      </c>
      <c r="C81" s="8">
        <v>228.45500000000001</v>
      </c>
      <c r="D81" s="8">
        <v>1101.6189999999999</v>
      </c>
      <c r="E81" s="8">
        <v>807.32799999999997</v>
      </c>
      <c r="F81" s="8">
        <v>497.63900000000001</v>
      </c>
      <c r="G81" s="1">
        <f>VLOOKUP(A:A,[1]TDSheet!$A:$G,7,0)</f>
        <v>1</v>
      </c>
      <c r="H81" s="1" t="e">
        <f>VLOOKUP(A:A,[1]TDSheet!$A:$H,8,0)</f>
        <v>#N/A</v>
      </c>
      <c r="I81" s="15">
        <f>VLOOKUP(A:A,[2]TDSheet!$A:$F,6,0)</f>
        <v>789.2</v>
      </c>
      <c r="J81" s="15">
        <f t="shared" si="22"/>
        <v>18.127999999999929</v>
      </c>
      <c r="K81" s="15">
        <f>VLOOKUP(A:A,[1]TDSheet!$A:$L,12,0)</f>
        <v>50</v>
      </c>
      <c r="L81" s="15">
        <f>VLOOKUP(A:A,[1]TDSheet!$A:$M,13,0)</f>
        <v>40</v>
      </c>
      <c r="M81" s="15">
        <f>VLOOKUP(A:A,[1]TDSheet!$A:$T,20,0)</f>
        <v>340</v>
      </c>
      <c r="N81" s="15"/>
      <c r="O81" s="15"/>
      <c r="P81" s="17">
        <v>200</v>
      </c>
      <c r="Q81" s="17">
        <v>50</v>
      </c>
      <c r="R81" s="17">
        <v>250</v>
      </c>
      <c r="S81" s="15">
        <f t="shared" si="23"/>
        <v>161.46559999999999</v>
      </c>
      <c r="T81" s="17">
        <v>150</v>
      </c>
      <c r="U81" s="18">
        <f t="shared" si="24"/>
        <v>9.7707437373657307</v>
      </c>
      <c r="V81" s="15">
        <f t="shared" si="25"/>
        <v>3.0820125153593088</v>
      </c>
      <c r="W81" s="15"/>
      <c r="X81" s="15"/>
      <c r="Y81" s="15">
        <f>VLOOKUP(A:A,[1]TDSheet!$A:$Y,25,0)</f>
        <v>177.91320000000002</v>
      </c>
      <c r="Z81" s="15">
        <f>VLOOKUP(A:A,[1]TDSheet!$A:$Z,26,0)</f>
        <v>171.13339999999999</v>
      </c>
      <c r="AA81" s="15">
        <f>VLOOKUP(A:A,[1]TDSheet!$A:$AA,27,0)</f>
        <v>182.90619999999998</v>
      </c>
      <c r="AB81" s="15">
        <f>VLOOKUP(A:A,[3]TDSheet!$A:$D,4,0)</f>
        <v>89.319000000000003</v>
      </c>
      <c r="AC81" s="15" t="e">
        <f>VLOOKUP(A:A,[1]TDSheet!$A:$AC,29,0)</f>
        <v>#N/A</v>
      </c>
      <c r="AD81" s="15" t="e">
        <f>VLOOKUP(A:A,[1]TDSheet!$A:$AD,30,0)</f>
        <v>#N/A</v>
      </c>
      <c r="AE81" s="15">
        <f t="shared" si="26"/>
        <v>200</v>
      </c>
      <c r="AF81" s="15">
        <f t="shared" si="27"/>
        <v>50</v>
      </c>
      <c r="AG81" s="15">
        <f t="shared" si="28"/>
        <v>250</v>
      </c>
      <c r="AH81" s="15">
        <f t="shared" si="29"/>
        <v>150</v>
      </c>
      <c r="AI81" s="15">
        <f t="shared" si="30"/>
        <v>0</v>
      </c>
      <c r="AJ81" s="15">
        <f t="shared" si="31"/>
        <v>200</v>
      </c>
    </row>
    <row r="82" spans="1:36" s="1" customFormat="1" ht="11.1" customHeight="1" outlineLevel="1" x14ac:dyDescent="0.2">
      <c r="A82" s="7" t="s">
        <v>78</v>
      </c>
      <c r="B82" s="7" t="s">
        <v>8</v>
      </c>
      <c r="C82" s="8">
        <v>515</v>
      </c>
      <c r="D82" s="8">
        <v>336</v>
      </c>
      <c r="E82" s="8">
        <v>650</v>
      </c>
      <c r="F82" s="8">
        <v>196</v>
      </c>
      <c r="G82" s="1">
        <f>VLOOKUP(A:A,[1]TDSheet!$A:$G,7,0)</f>
        <v>0.1</v>
      </c>
      <c r="H82" s="1" t="e">
        <f>VLOOKUP(A:A,[1]TDSheet!$A:$H,8,0)</f>
        <v>#N/A</v>
      </c>
      <c r="I82" s="15">
        <f>VLOOKUP(A:A,[2]TDSheet!$A:$F,6,0)</f>
        <v>652</v>
      </c>
      <c r="J82" s="15">
        <f t="shared" si="22"/>
        <v>-2</v>
      </c>
      <c r="K82" s="15">
        <f>VLOOKUP(A:A,[1]TDSheet!$A:$L,12,0)</f>
        <v>0</v>
      </c>
      <c r="L82" s="15">
        <f>VLOOKUP(A:A,[1]TDSheet!$A:$M,13,0)</f>
        <v>50</v>
      </c>
      <c r="M82" s="15">
        <f>VLOOKUP(A:A,[1]TDSheet!$A:$T,20,0)</f>
        <v>280</v>
      </c>
      <c r="N82" s="15"/>
      <c r="O82" s="15"/>
      <c r="P82" s="17">
        <v>100</v>
      </c>
      <c r="Q82" s="17">
        <v>250</v>
      </c>
      <c r="R82" s="17">
        <v>200</v>
      </c>
      <c r="S82" s="15">
        <f t="shared" si="23"/>
        <v>130</v>
      </c>
      <c r="T82" s="17">
        <v>150</v>
      </c>
      <c r="U82" s="18">
        <f t="shared" si="24"/>
        <v>9.430769230769231</v>
      </c>
      <c r="V82" s="15">
        <f t="shared" si="25"/>
        <v>1.5076923076923077</v>
      </c>
      <c r="W82" s="15"/>
      <c r="X82" s="15"/>
      <c r="Y82" s="15">
        <f>VLOOKUP(A:A,[1]TDSheet!$A:$Y,25,0)</f>
        <v>203.4</v>
      </c>
      <c r="Z82" s="15">
        <f>VLOOKUP(A:A,[1]TDSheet!$A:$Z,26,0)</f>
        <v>137.4</v>
      </c>
      <c r="AA82" s="15">
        <f>VLOOKUP(A:A,[1]TDSheet!$A:$AA,27,0)</f>
        <v>98.4</v>
      </c>
      <c r="AB82" s="15">
        <f>VLOOKUP(A:A,[3]TDSheet!$A:$D,4,0)</f>
        <v>90</v>
      </c>
      <c r="AC82" s="15" t="e">
        <f>VLOOKUP(A:A,[1]TDSheet!$A:$AC,29,0)</f>
        <v>#N/A</v>
      </c>
      <c r="AD82" s="15" t="e">
        <f>VLOOKUP(A:A,[1]TDSheet!$A:$AD,30,0)</f>
        <v>#N/A</v>
      </c>
      <c r="AE82" s="15">
        <f t="shared" si="26"/>
        <v>10</v>
      </c>
      <c r="AF82" s="15">
        <f t="shared" si="27"/>
        <v>25</v>
      </c>
      <c r="AG82" s="15">
        <f t="shared" si="28"/>
        <v>20</v>
      </c>
      <c r="AH82" s="15">
        <f t="shared" si="29"/>
        <v>15</v>
      </c>
      <c r="AI82" s="15">
        <f t="shared" si="30"/>
        <v>0</v>
      </c>
      <c r="AJ82" s="15">
        <f t="shared" si="31"/>
        <v>10</v>
      </c>
    </row>
    <row r="83" spans="1:36" s="1" customFormat="1" ht="11.1" customHeight="1" outlineLevel="1" x14ac:dyDescent="0.2">
      <c r="A83" s="7" t="s">
        <v>79</v>
      </c>
      <c r="B83" s="7" t="s">
        <v>8</v>
      </c>
      <c r="C83" s="8">
        <v>864</v>
      </c>
      <c r="D83" s="8">
        <v>1289</v>
      </c>
      <c r="E83" s="8">
        <v>1365</v>
      </c>
      <c r="F83" s="8">
        <v>769</v>
      </c>
      <c r="G83" s="1">
        <f>VLOOKUP(A:A,[1]TDSheet!$A:$G,7,0)</f>
        <v>0.4</v>
      </c>
      <c r="H83" s="1" t="e">
        <f>VLOOKUP(A:A,[1]TDSheet!$A:$H,8,0)</f>
        <v>#N/A</v>
      </c>
      <c r="I83" s="15">
        <f>VLOOKUP(A:A,[2]TDSheet!$A:$F,6,0)</f>
        <v>1360</v>
      </c>
      <c r="J83" s="15">
        <f t="shared" si="22"/>
        <v>5</v>
      </c>
      <c r="K83" s="15">
        <f>VLOOKUP(A:A,[1]TDSheet!$A:$L,12,0)</f>
        <v>0</v>
      </c>
      <c r="L83" s="15">
        <f>VLOOKUP(A:A,[1]TDSheet!$A:$M,13,0)</f>
        <v>400</v>
      </c>
      <c r="M83" s="15">
        <f>VLOOKUP(A:A,[1]TDSheet!$A:$T,20,0)</f>
        <v>200</v>
      </c>
      <c r="N83" s="15"/>
      <c r="O83" s="15"/>
      <c r="P83" s="17">
        <v>240</v>
      </c>
      <c r="Q83" s="17">
        <v>400</v>
      </c>
      <c r="R83" s="17">
        <v>400</v>
      </c>
      <c r="S83" s="15">
        <f t="shared" si="23"/>
        <v>273</v>
      </c>
      <c r="T83" s="17">
        <v>200</v>
      </c>
      <c r="U83" s="18">
        <f t="shared" si="24"/>
        <v>9.5567765567765566</v>
      </c>
      <c r="V83" s="15">
        <f t="shared" si="25"/>
        <v>2.8168498168498171</v>
      </c>
      <c r="W83" s="15"/>
      <c r="X83" s="15"/>
      <c r="Y83" s="15">
        <f>VLOOKUP(A:A,[1]TDSheet!$A:$Y,25,0)</f>
        <v>362.8</v>
      </c>
      <c r="Z83" s="15">
        <f>VLOOKUP(A:A,[1]TDSheet!$A:$Z,26,0)</f>
        <v>334.4</v>
      </c>
      <c r="AA83" s="15">
        <f>VLOOKUP(A:A,[1]TDSheet!$A:$AA,27,0)</f>
        <v>266.2</v>
      </c>
      <c r="AB83" s="15">
        <f>VLOOKUP(A:A,[3]TDSheet!$A:$D,4,0)</f>
        <v>272</v>
      </c>
      <c r="AC83" s="15" t="e">
        <f>VLOOKUP(A:A,[1]TDSheet!$A:$AC,29,0)</f>
        <v>#N/A</v>
      </c>
      <c r="AD83" s="15" t="e">
        <f>VLOOKUP(A:A,[1]TDSheet!$A:$AD,30,0)</f>
        <v>#N/A</v>
      </c>
      <c r="AE83" s="15">
        <f t="shared" si="26"/>
        <v>96</v>
      </c>
      <c r="AF83" s="15">
        <f t="shared" si="27"/>
        <v>160</v>
      </c>
      <c r="AG83" s="15">
        <f t="shared" si="28"/>
        <v>160</v>
      </c>
      <c r="AH83" s="15">
        <f t="shared" si="29"/>
        <v>80</v>
      </c>
      <c r="AI83" s="15">
        <f t="shared" si="30"/>
        <v>0</v>
      </c>
      <c r="AJ83" s="15">
        <f t="shared" si="31"/>
        <v>96</v>
      </c>
    </row>
    <row r="84" spans="1:36" s="1" customFormat="1" ht="11.1" customHeight="1" outlineLevel="1" x14ac:dyDescent="0.2">
      <c r="A84" s="7" t="s">
        <v>80</v>
      </c>
      <c r="B84" s="7" t="s">
        <v>8</v>
      </c>
      <c r="C84" s="8">
        <v>1432</v>
      </c>
      <c r="D84" s="8">
        <v>4044</v>
      </c>
      <c r="E84" s="8">
        <v>2900</v>
      </c>
      <c r="F84" s="8">
        <v>2515</v>
      </c>
      <c r="G84" s="1">
        <f>VLOOKUP(A:A,[1]TDSheet!$A:$G,7,0)</f>
        <v>0.35</v>
      </c>
      <c r="H84" s="1" t="e">
        <f>VLOOKUP(A:A,[1]TDSheet!$A:$H,8,0)</f>
        <v>#N/A</v>
      </c>
      <c r="I84" s="15">
        <f>VLOOKUP(A:A,[2]TDSheet!$A:$F,6,0)</f>
        <v>2940</v>
      </c>
      <c r="J84" s="15">
        <f t="shared" si="22"/>
        <v>-40</v>
      </c>
      <c r="K84" s="15">
        <f>VLOOKUP(A:A,[1]TDSheet!$A:$L,12,0)</f>
        <v>0</v>
      </c>
      <c r="L84" s="15">
        <f>VLOOKUP(A:A,[1]TDSheet!$A:$M,13,0)</f>
        <v>400</v>
      </c>
      <c r="M84" s="15">
        <f>VLOOKUP(A:A,[1]TDSheet!$A:$T,20,0)</f>
        <v>280</v>
      </c>
      <c r="N84" s="15"/>
      <c r="O84" s="15"/>
      <c r="P84" s="17">
        <v>480</v>
      </c>
      <c r="Q84" s="17">
        <v>400</v>
      </c>
      <c r="R84" s="17">
        <v>800</v>
      </c>
      <c r="S84" s="15">
        <f t="shared" si="23"/>
        <v>580</v>
      </c>
      <c r="T84" s="17">
        <v>600</v>
      </c>
      <c r="U84" s="18">
        <f t="shared" si="24"/>
        <v>9.4396551724137936</v>
      </c>
      <c r="V84" s="15">
        <f t="shared" si="25"/>
        <v>4.3362068965517242</v>
      </c>
      <c r="W84" s="15"/>
      <c r="X84" s="15"/>
      <c r="Y84" s="15">
        <f>VLOOKUP(A:A,[1]TDSheet!$A:$Y,25,0)</f>
        <v>868.2</v>
      </c>
      <c r="Z84" s="15">
        <f>VLOOKUP(A:A,[1]TDSheet!$A:$Z,26,0)</f>
        <v>770.6</v>
      </c>
      <c r="AA84" s="15">
        <f>VLOOKUP(A:A,[1]TDSheet!$A:$AA,27,0)</f>
        <v>727.2</v>
      </c>
      <c r="AB84" s="15">
        <f>VLOOKUP(A:A,[3]TDSheet!$A:$D,4,0)</f>
        <v>475</v>
      </c>
      <c r="AC84" s="15" t="str">
        <f>VLOOKUP(A:A,[1]TDSheet!$A:$AC,29,0)</f>
        <v>увел</v>
      </c>
      <c r="AD84" s="15" t="str">
        <f>VLOOKUP(A:A,[1]TDSheet!$A:$AD,30,0)</f>
        <v>к500</v>
      </c>
      <c r="AE84" s="15">
        <f t="shared" si="26"/>
        <v>168</v>
      </c>
      <c r="AF84" s="15">
        <f t="shared" si="27"/>
        <v>140</v>
      </c>
      <c r="AG84" s="15">
        <f t="shared" si="28"/>
        <v>280</v>
      </c>
      <c r="AH84" s="15">
        <f t="shared" si="29"/>
        <v>210</v>
      </c>
      <c r="AI84" s="15">
        <f t="shared" si="30"/>
        <v>0</v>
      </c>
      <c r="AJ84" s="15">
        <f t="shared" si="31"/>
        <v>168</v>
      </c>
    </row>
    <row r="85" spans="1:36" s="1" customFormat="1" ht="11.1" customHeight="1" outlineLevel="1" x14ac:dyDescent="0.2">
      <c r="A85" s="7" t="s">
        <v>81</v>
      </c>
      <c r="B85" s="7" t="s">
        <v>9</v>
      </c>
      <c r="C85" s="8">
        <v>100.428</v>
      </c>
      <c r="D85" s="8">
        <v>153.97300000000001</v>
      </c>
      <c r="E85" s="8">
        <v>167.30099999999999</v>
      </c>
      <c r="F85" s="8">
        <v>86.073999999999998</v>
      </c>
      <c r="G85" s="1">
        <f>VLOOKUP(A:A,[1]TDSheet!$A:$G,7,0)</f>
        <v>1</v>
      </c>
      <c r="H85" s="1" t="e">
        <f>VLOOKUP(A:A,[1]TDSheet!$A:$H,8,0)</f>
        <v>#N/A</v>
      </c>
      <c r="I85" s="15">
        <f>VLOOKUP(A:A,[2]TDSheet!$A:$F,6,0)</f>
        <v>164.6</v>
      </c>
      <c r="J85" s="15">
        <f t="shared" si="22"/>
        <v>2.7009999999999934</v>
      </c>
      <c r="K85" s="15">
        <f>VLOOKUP(A:A,[1]TDSheet!$A:$L,12,0)</f>
        <v>0</v>
      </c>
      <c r="L85" s="15">
        <f>VLOOKUP(A:A,[1]TDSheet!$A:$M,13,0)</f>
        <v>30</v>
      </c>
      <c r="M85" s="15">
        <f>VLOOKUP(A:A,[1]TDSheet!$A:$T,20,0)</f>
        <v>60</v>
      </c>
      <c r="N85" s="15"/>
      <c r="O85" s="15"/>
      <c r="P85" s="17">
        <v>20</v>
      </c>
      <c r="Q85" s="17">
        <v>30</v>
      </c>
      <c r="R85" s="17">
        <v>50</v>
      </c>
      <c r="S85" s="15">
        <f t="shared" si="23"/>
        <v>33.4602</v>
      </c>
      <c r="T85" s="17">
        <v>50</v>
      </c>
      <c r="U85" s="18">
        <f t="shared" si="24"/>
        <v>9.7451300350864614</v>
      </c>
      <c r="V85" s="15">
        <f t="shared" si="25"/>
        <v>2.5724293339549673</v>
      </c>
      <c r="W85" s="15"/>
      <c r="X85" s="15"/>
      <c r="Y85" s="15">
        <f>VLOOKUP(A:A,[1]TDSheet!$A:$Y,25,0)</f>
        <v>46.787599999999998</v>
      </c>
      <c r="Z85" s="15">
        <f>VLOOKUP(A:A,[1]TDSheet!$A:$Z,26,0)</f>
        <v>36.936</v>
      </c>
      <c r="AA85" s="15">
        <f>VLOOKUP(A:A,[1]TDSheet!$A:$AA,27,0)</f>
        <v>29.925400000000003</v>
      </c>
      <c r="AB85" s="15">
        <f>VLOOKUP(A:A,[3]TDSheet!$A:$D,4,0)</f>
        <v>51.744</v>
      </c>
      <c r="AC85" s="15" t="str">
        <f>VLOOKUP(A:A,[1]TDSheet!$A:$AC,29,0)</f>
        <v>костик</v>
      </c>
      <c r="AD85" s="15" t="str">
        <f>VLOOKUP(A:A,[1]TDSheet!$A:$AD,30,0)</f>
        <v>к40</v>
      </c>
      <c r="AE85" s="15">
        <f t="shared" si="26"/>
        <v>20</v>
      </c>
      <c r="AF85" s="15">
        <f t="shared" si="27"/>
        <v>30</v>
      </c>
      <c r="AG85" s="15">
        <f t="shared" si="28"/>
        <v>50</v>
      </c>
      <c r="AH85" s="15">
        <f t="shared" si="29"/>
        <v>50</v>
      </c>
      <c r="AI85" s="15">
        <f t="shared" si="30"/>
        <v>0</v>
      </c>
      <c r="AJ85" s="15">
        <f t="shared" si="31"/>
        <v>20</v>
      </c>
    </row>
    <row r="86" spans="1:36" s="1" customFormat="1" ht="11.1" customHeight="1" outlineLevel="1" x14ac:dyDescent="0.2">
      <c r="A86" s="7" t="s">
        <v>82</v>
      </c>
      <c r="B86" s="7" t="s">
        <v>8</v>
      </c>
      <c r="C86" s="8">
        <v>335</v>
      </c>
      <c r="D86" s="8">
        <v>368</v>
      </c>
      <c r="E86" s="8">
        <v>424</v>
      </c>
      <c r="F86" s="8">
        <v>267</v>
      </c>
      <c r="G86" s="1">
        <f>VLOOKUP(A:A,[1]TDSheet!$A:$G,7,0)</f>
        <v>0.6</v>
      </c>
      <c r="H86" s="1" t="e">
        <f>VLOOKUP(A:A,[1]TDSheet!$A:$H,8,0)</f>
        <v>#N/A</v>
      </c>
      <c r="I86" s="15">
        <f>VLOOKUP(A:A,[2]TDSheet!$A:$F,6,0)</f>
        <v>436</v>
      </c>
      <c r="J86" s="15">
        <f t="shared" si="22"/>
        <v>-12</v>
      </c>
      <c r="K86" s="15">
        <f>VLOOKUP(A:A,[1]TDSheet!$A:$L,12,0)</f>
        <v>0</v>
      </c>
      <c r="L86" s="15">
        <f>VLOOKUP(A:A,[1]TDSheet!$A:$M,13,0)</f>
        <v>0</v>
      </c>
      <c r="M86" s="15">
        <f>VLOOKUP(A:A,[1]TDSheet!$A:$T,20,0)</f>
        <v>120</v>
      </c>
      <c r="N86" s="15"/>
      <c r="O86" s="15"/>
      <c r="P86" s="17">
        <v>80</v>
      </c>
      <c r="Q86" s="17">
        <v>120</v>
      </c>
      <c r="R86" s="17">
        <v>120</v>
      </c>
      <c r="S86" s="15">
        <f t="shared" si="23"/>
        <v>84.8</v>
      </c>
      <c r="T86" s="17">
        <v>120</v>
      </c>
      <c r="U86" s="18">
        <f t="shared" si="24"/>
        <v>9.7523584905660385</v>
      </c>
      <c r="V86" s="15">
        <f t="shared" si="25"/>
        <v>3.1485849056603774</v>
      </c>
      <c r="W86" s="15"/>
      <c r="X86" s="15"/>
      <c r="Y86" s="15">
        <f>VLOOKUP(A:A,[1]TDSheet!$A:$Y,25,0)</f>
        <v>125</v>
      </c>
      <c r="Z86" s="15">
        <f>VLOOKUP(A:A,[1]TDSheet!$A:$Z,26,0)</f>
        <v>109.2</v>
      </c>
      <c r="AA86" s="15">
        <f>VLOOKUP(A:A,[1]TDSheet!$A:$AA,27,0)</f>
        <v>77.2</v>
      </c>
      <c r="AB86" s="15">
        <f>VLOOKUP(A:A,[3]TDSheet!$A:$D,4,0)</f>
        <v>90</v>
      </c>
      <c r="AC86" s="15" t="str">
        <f>VLOOKUP(A:A,[1]TDSheet!$A:$AC,29,0)</f>
        <v>костик</v>
      </c>
      <c r="AD86" s="15" t="e">
        <f>VLOOKUP(A:A,[1]TDSheet!$A:$AD,30,0)</f>
        <v>#N/A</v>
      </c>
      <c r="AE86" s="15">
        <f t="shared" si="26"/>
        <v>48</v>
      </c>
      <c r="AF86" s="15">
        <f t="shared" si="27"/>
        <v>72</v>
      </c>
      <c r="AG86" s="15">
        <f t="shared" si="28"/>
        <v>72</v>
      </c>
      <c r="AH86" s="15">
        <f t="shared" si="29"/>
        <v>72</v>
      </c>
      <c r="AI86" s="15">
        <f t="shared" si="30"/>
        <v>0</v>
      </c>
      <c r="AJ86" s="15">
        <f t="shared" si="31"/>
        <v>48</v>
      </c>
    </row>
    <row r="87" spans="1:36" s="1" customFormat="1" ht="11.1" customHeight="1" outlineLevel="1" x14ac:dyDescent="0.2">
      <c r="A87" s="7" t="s">
        <v>83</v>
      </c>
      <c r="B87" s="7" t="s">
        <v>9</v>
      </c>
      <c r="C87" s="8">
        <v>338.19900000000001</v>
      </c>
      <c r="D87" s="8">
        <v>1184.212</v>
      </c>
      <c r="E87" s="19">
        <v>1050</v>
      </c>
      <c r="F87" s="19">
        <v>483</v>
      </c>
      <c r="G87" s="1">
        <f>VLOOKUP(A:A,[1]TDSheet!$A:$G,7,0)</f>
        <v>1</v>
      </c>
      <c r="H87" s="1" t="e">
        <f>VLOOKUP(A:A,[1]TDSheet!$A:$H,8,0)</f>
        <v>#N/A</v>
      </c>
      <c r="I87" s="15">
        <f>VLOOKUP(A:A,[2]TDSheet!$A:$F,6,0)</f>
        <v>1042</v>
      </c>
      <c r="J87" s="15">
        <f t="shared" si="22"/>
        <v>8</v>
      </c>
      <c r="K87" s="15">
        <f>VLOOKUP(A:A,[1]TDSheet!$A:$L,12,0)</f>
        <v>0</v>
      </c>
      <c r="L87" s="15">
        <f>VLOOKUP(A:A,[1]TDSheet!$A:$M,13,0)</f>
        <v>140</v>
      </c>
      <c r="M87" s="15">
        <f>VLOOKUP(A:A,[1]TDSheet!$A:$T,20,0)</f>
        <v>250</v>
      </c>
      <c r="N87" s="15"/>
      <c r="O87" s="15"/>
      <c r="P87" s="17">
        <v>200</v>
      </c>
      <c r="Q87" s="17">
        <v>450</v>
      </c>
      <c r="R87" s="17">
        <v>250</v>
      </c>
      <c r="S87" s="15">
        <f t="shared" si="23"/>
        <v>210</v>
      </c>
      <c r="T87" s="17">
        <v>250</v>
      </c>
      <c r="U87" s="18">
        <f t="shared" si="24"/>
        <v>9.6333333333333329</v>
      </c>
      <c r="V87" s="15">
        <f t="shared" si="25"/>
        <v>2.2999999999999998</v>
      </c>
      <c r="W87" s="15"/>
      <c r="X87" s="15"/>
      <c r="Y87" s="15">
        <f>VLOOKUP(A:A,[1]TDSheet!$A:$Y,25,0)</f>
        <v>177</v>
      </c>
      <c r="Z87" s="15">
        <f>VLOOKUP(A:A,[1]TDSheet!$A:$Z,26,0)</f>
        <v>204.6</v>
      </c>
      <c r="AA87" s="15">
        <f>VLOOKUP(A:A,[1]TDSheet!$A:$AA,27,0)</f>
        <v>193.2</v>
      </c>
      <c r="AB87" s="15">
        <f>VLOOKUP(A:A,[3]TDSheet!$A:$D,4,0)</f>
        <v>95.978999999999999</v>
      </c>
      <c r="AC87" s="15" t="e">
        <f>VLOOKUP(A:A,[1]TDSheet!$A:$AC,29,0)</f>
        <v>#N/A</v>
      </c>
      <c r="AD87" s="15" t="e">
        <f>VLOOKUP(A:A,[1]TDSheet!$A:$AD,30,0)</f>
        <v>#N/A</v>
      </c>
      <c r="AE87" s="15">
        <f t="shared" si="26"/>
        <v>200</v>
      </c>
      <c r="AF87" s="15">
        <f t="shared" si="27"/>
        <v>450</v>
      </c>
      <c r="AG87" s="15">
        <f t="shared" si="28"/>
        <v>250</v>
      </c>
      <c r="AH87" s="15">
        <f t="shared" si="29"/>
        <v>250</v>
      </c>
      <c r="AI87" s="15">
        <f t="shared" si="30"/>
        <v>0</v>
      </c>
      <c r="AJ87" s="15">
        <f t="shared" si="31"/>
        <v>200</v>
      </c>
    </row>
    <row r="88" spans="1:36" s="1" customFormat="1" ht="11.1" customHeight="1" outlineLevel="1" x14ac:dyDescent="0.2">
      <c r="A88" s="7" t="s">
        <v>84</v>
      </c>
      <c r="B88" s="7" t="s">
        <v>9</v>
      </c>
      <c r="C88" s="8">
        <v>44.597999999999999</v>
      </c>
      <c r="D88" s="8">
        <v>51.106000000000002</v>
      </c>
      <c r="E88" s="8">
        <v>69.403999999999996</v>
      </c>
      <c r="F88" s="8">
        <v>26.3</v>
      </c>
      <c r="G88" s="1">
        <f>VLOOKUP(A:A,[1]TDSheet!$A:$G,7,0)</f>
        <v>1</v>
      </c>
      <c r="H88" s="1" t="e">
        <f>VLOOKUP(A:A,[1]TDSheet!$A:$H,8,0)</f>
        <v>#N/A</v>
      </c>
      <c r="I88" s="15">
        <f>VLOOKUP(A:A,[2]TDSheet!$A:$F,6,0)</f>
        <v>69.900000000000006</v>
      </c>
      <c r="J88" s="15">
        <f t="shared" si="22"/>
        <v>-0.49600000000000932</v>
      </c>
      <c r="K88" s="15">
        <f>VLOOKUP(A:A,[1]TDSheet!$A:$L,12,0)</f>
        <v>0</v>
      </c>
      <c r="L88" s="15">
        <f>VLOOKUP(A:A,[1]TDSheet!$A:$M,13,0)</f>
        <v>10</v>
      </c>
      <c r="M88" s="15">
        <f>VLOOKUP(A:A,[1]TDSheet!$A:$T,20,0)</f>
        <v>50</v>
      </c>
      <c r="N88" s="15"/>
      <c r="O88" s="15"/>
      <c r="P88" s="17">
        <v>20</v>
      </c>
      <c r="Q88" s="17"/>
      <c r="R88" s="17">
        <v>30</v>
      </c>
      <c r="S88" s="15">
        <f t="shared" si="23"/>
        <v>13.880799999999999</v>
      </c>
      <c r="T88" s="17"/>
      <c r="U88" s="18">
        <f t="shared" si="24"/>
        <v>9.8193187712523784</v>
      </c>
      <c r="V88" s="15">
        <f t="shared" si="25"/>
        <v>1.8947034753040173</v>
      </c>
      <c r="W88" s="15"/>
      <c r="X88" s="15"/>
      <c r="Y88" s="15">
        <f>VLOOKUP(A:A,[1]TDSheet!$A:$Y,25,0)</f>
        <v>15.020799999999999</v>
      </c>
      <c r="Z88" s="15">
        <f>VLOOKUP(A:A,[1]TDSheet!$A:$Z,26,0)</f>
        <v>9.9192</v>
      </c>
      <c r="AA88" s="15">
        <f>VLOOKUP(A:A,[1]TDSheet!$A:$AA,27,0)</f>
        <v>12.1106</v>
      </c>
      <c r="AB88" s="15">
        <f>VLOOKUP(A:A,[3]TDSheet!$A:$D,4,0)</f>
        <v>7.6319999999999997</v>
      </c>
      <c r="AC88" s="15" t="e">
        <f>VLOOKUP(A:A,[1]TDSheet!$A:$AC,29,0)</f>
        <v>#N/A</v>
      </c>
      <c r="AD88" s="15" t="e">
        <f>VLOOKUP(A:A,[1]TDSheet!$A:$AD,30,0)</f>
        <v>#N/A</v>
      </c>
      <c r="AE88" s="15">
        <f t="shared" si="26"/>
        <v>20</v>
      </c>
      <c r="AF88" s="15">
        <f t="shared" si="27"/>
        <v>0</v>
      </c>
      <c r="AG88" s="15">
        <f t="shared" si="28"/>
        <v>30</v>
      </c>
      <c r="AH88" s="15">
        <f t="shared" si="29"/>
        <v>0</v>
      </c>
      <c r="AI88" s="15">
        <f t="shared" si="30"/>
        <v>0</v>
      </c>
      <c r="AJ88" s="15">
        <f t="shared" si="31"/>
        <v>20</v>
      </c>
    </row>
    <row r="89" spans="1:36" s="1" customFormat="1" ht="11.1" customHeight="1" outlineLevel="1" x14ac:dyDescent="0.2">
      <c r="A89" s="7" t="s">
        <v>85</v>
      </c>
      <c r="B89" s="7" t="s">
        <v>9</v>
      </c>
      <c r="C89" s="8">
        <v>114.61799999999999</v>
      </c>
      <c r="D89" s="8">
        <v>480.14</v>
      </c>
      <c r="E89" s="8">
        <v>218.99</v>
      </c>
      <c r="F89" s="8">
        <v>371.238</v>
      </c>
      <c r="G89" s="1">
        <f>VLOOKUP(A:A,[1]TDSheet!$A:$G,7,0)</f>
        <v>1</v>
      </c>
      <c r="H89" s="1" t="e">
        <f>VLOOKUP(A:A,[1]TDSheet!$A:$H,8,0)</f>
        <v>#N/A</v>
      </c>
      <c r="I89" s="15">
        <f>VLOOKUP(A:A,[2]TDSheet!$A:$F,6,0)</f>
        <v>212.8</v>
      </c>
      <c r="J89" s="15">
        <f t="shared" si="22"/>
        <v>6.1899999999999977</v>
      </c>
      <c r="K89" s="15">
        <f>VLOOKUP(A:A,[1]TDSheet!$A:$L,12,0)</f>
        <v>50</v>
      </c>
      <c r="L89" s="15">
        <f>VLOOKUP(A:A,[1]TDSheet!$A:$M,13,0)</f>
        <v>0</v>
      </c>
      <c r="M89" s="15">
        <f>VLOOKUP(A:A,[1]TDSheet!$A:$T,20,0)</f>
        <v>0</v>
      </c>
      <c r="N89" s="15"/>
      <c r="O89" s="15"/>
      <c r="P89" s="17"/>
      <c r="Q89" s="17"/>
      <c r="R89" s="17"/>
      <c r="S89" s="15">
        <f t="shared" si="23"/>
        <v>43.798000000000002</v>
      </c>
      <c r="T89" s="17"/>
      <c r="U89" s="18">
        <f t="shared" si="24"/>
        <v>9.6177451025160963</v>
      </c>
      <c r="V89" s="15">
        <f t="shared" si="25"/>
        <v>8.4761404630348416</v>
      </c>
      <c r="W89" s="15"/>
      <c r="X89" s="15"/>
      <c r="Y89" s="15">
        <f>VLOOKUP(A:A,[1]TDSheet!$A:$Y,25,0)</f>
        <v>75.567999999999998</v>
      </c>
      <c r="Z89" s="15">
        <f>VLOOKUP(A:A,[1]TDSheet!$A:$Z,26,0)</f>
        <v>74.844000000000008</v>
      </c>
      <c r="AA89" s="15">
        <f>VLOOKUP(A:A,[1]TDSheet!$A:$AA,27,0)</f>
        <v>81.265000000000001</v>
      </c>
      <c r="AB89" s="15">
        <f>VLOOKUP(A:A,[3]TDSheet!$A:$D,4,0)</f>
        <v>9.2509999999999994</v>
      </c>
      <c r="AC89" s="15" t="e">
        <f>VLOOKUP(A:A,[1]TDSheet!$A:$AC,29,0)</f>
        <v>#N/A</v>
      </c>
      <c r="AD89" s="15" t="str">
        <f>VLOOKUP(A:A,[1]TDSheet!$A:$AD,30,0)</f>
        <v>зв90</v>
      </c>
      <c r="AE89" s="15">
        <f t="shared" si="26"/>
        <v>0</v>
      </c>
      <c r="AF89" s="15">
        <f t="shared" si="27"/>
        <v>0</v>
      </c>
      <c r="AG89" s="15">
        <f t="shared" si="28"/>
        <v>0</v>
      </c>
      <c r="AH89" s="15">
        <f t="shared" si="29"/>
        <v>0</v>
      </c>
      <c r="AI89" s="15">
        <f t="shared" si="30"/>
        <v>0</v>
      </c>
      <c r="AJ89" s="15">
        <f t="shared" si="31"/>
        <v>0</v>
      </c>
    </row>
    <row r="90" spans="1:36" s="1" customFormat="1" ht="11.1" customHeight="1" outlineLevel="1" x14ac:dyDescent="0.2">
      <c r="A90" s="7" t="s">
        <v>86</v>
      </c>
      <c r="B90" s="7" t="s">
        <v>9</v>
      </c>
      <c r="C90" s="8">
        <v>18.86</v>
      </c>
      <c r="D90" s="8">
        <v>89.623000000000005</v>
      </c>
      <c r="E90" s="8">
        <v>90.703999999999994</v>
      </c>
      <c r="F90" s="8">
        <v>13.779</v>
      </c>
      <c r="G90" s="1">
        <f>VLOOKUP(A:A,[1]TDSheet!$A:$G,7,0)</f>
        <v>1</v>
      </c>
      <c r="H90" s="1" t="e">
        <f>VLOOKUP(A:A,[1]TDSheet!$A:$H,8,0)</f>
        <v>#N/A</v>
      </c>
      <c r="I90" s="15">
        <f>VLOOKUP(A:A,[2]TDSheet!$A:$F,6,0)</f>
        <v>89</v>
      </c>
      <c r="J90" s="15">
        <f t="shared" si="22"/>
        <v>1.7039999999999935</v>
      </c>
      <c r="K90" s="15">
        <f>VLOOKUP(A:A,[1]TDSheet!$A:$L,12,0)</f>
        <v>0</v>
      </c>
      <c r="L90" s="15">
        <f>VLOOKUP(A:A,[1]TDSheet!$A:$M,13,0)</f>
        <v>40</v>
      </c>
      <c r="M90" s="15">
        <f>VLOOKUP(A:A,[1]TDSheet!$A:$T,20,0)</f>
        <v>60</v>
      </c>
      <c r="N90" s="15"/>
      <c r="O90" s="15"/>
      <c r="P90" s="17">
        <v>20</v>
      </c>
      <c r="Q90" s="17"/>
      <c r="R90" s="17">
        <v>30</v>
      </c>
      <c r="S90" s="15">
        <f t="shared" si="23"/>
        <v>18.140799999999999</v>
      </c>
      <c r="T90" s="17">
        <v>20</v>
      </c>
      <c r="U90" s="18">
        <f t="shared" si="24"/>
        <v>10.130699858881638</v>
      </c>
      <c r="V90" s="15">
        <f t="shared" si="25"/>
        <v>0.75955856412065625</v>
      </c>
      <c r="W90" s="15"/>
      <c r="X90" s="15"/>
      <c r="Y90" s="15">
        <f>VLOOKUP(A:A,[1]TDSheet!$A:$Y,25,0)</f>
        <v>20.453200000000002</v>
      </c>
      <c r="Z90" s="15">
        <f>VLOOKUP(A:A,[1]TDSheet!$A:$Z,26,0)</f>
        <v>20.068199999999997</v>
      </c>
      <c r="AA90" s="15">
        <f>VLOOKUP(A:A,[1]TDSheet!$A:$AA,27,0)</f>
        <v>22.134399999999999</v>
      </c>
      <c r="AB90" s="15">
        <f>VLOOKUP(A:A,[3]TDSheet!$A:$D,4,0)</f>
        <v>8.2949999999999999</v>
      </c>
      <c r="AC90" s="15" t="str">
        <f>VLOOKUP(A:A,[1]TDSheet!$A:$AC,29,0)</f>
        <v>костик</v>
      </c>
      <c r="AD90" s="15" t="e">
        <f>VLOOKUP(A:A,[1]TDSheet!$A:$AD,30,0)</f>
        <v>#N/A</v>
      </c>
      <c r="AE90" s="15">
        <f t="shared" si="26"/>
        <v>20</v>
      </c>
      <c r="AF90" s="15">
        <f t="shared" si="27"/>
        <v>0</v>
      </c>
      <c r="AG90" s="15">
        <f t="shared" si="28"/>
        <v>30</v>
      </c>
      <c r="AH90" s="15">
        <f t="shared" si="29"/>
        <v>20</v>
      </c>
      <c r="AI90" s="15">
        <f t="shared" si="30"/>
        <v>0</v>
      </c>
      <c r="AJ90" s="15">
        <f t="shared" si="31"/>
        <v>20</v>
      </c>
    </row>
    <row r="91" spans="1:36" s="1" customFormat="1" ht="11.1" customHeight="1" outlineLevel="1" x14ac:dyDescent="0.2">
      <c r="A91" s="7" t="s">
        <v>96</v>
      </c>
      <c r="B91" s="7" t="s">
        <v>8</v>
      </c>
      <c r="C91" s="8">
        <v>74</v>
      </c>
      <c r="D91" s="8">
        <v>295</v>
      </c>
      <c r="E91" s="8">
        <v>89</v>
      </c>
      <c r="F91" s="8">
        <v>268</v>
      </c>
      <c r="G91" s="1">
        <f>VLOOKUP(A:A,[1]TDSheet!$A:$G,7,0)</f>
        <v>0.16</v>
      </c>
      <c r="H91" s="1" t="e">
        <f>VLOOKUP(A:A,[1]TDSheet!$A:$H,8,0)</f>
        <v>#N/A</v>
      </c>
      <c r="I91" s="15">
        <f>VLOOKUP(A:A,[2]TDSheet!$A:$F,6,0)</f>
        <v>101</v>
      </c>
      <c r="J91" s="15">
        <f t="shared" si="22"/>
        <v>-12</v>
      </c>
      <c r="K91" s="15">
        <f>VLOOKUP(A:A,[1]TDSheet!$A:$L,12,0)</f>
        <v>0</v>
      </c>
      <c r="L91" s="15">
        <f>VLOOKUP(A:A,[1]TDSheet!$A:$M,13,0)</f>
        <v>0</v>
      </c>
      <c r="M91" s="15">
        <f>VLOOKUP(A:A,[1]TDSheet!$A:$T,20,0)</f>
        <v>0</v>
      </c>
      <c r="N91" s="15"/>
      <c r="O91" s="15"/>
      <c r="P91" s="17"/>
      <c r="Q91" s="17"/>
      <c r="R91" s="17"/>
      <c r="S91" s="15">
        <f t="shared" si="23"/>
        <v>17.8</v>
      </c>
      <c r="T91" s="17"/>
      <c r="U91" s="18">
        <f t="shared" si="24"/>
        <v>15.056179775280897</v>
      </c>
      <c r="V91" s="15">
        <f t="shared" si="25"/>
        <v>15.056179775280897</v>
      </c>
      <c r="W91" s="15"/>
      <c r="X91" s="15"/>
      <c r="Y91" s="15">
        <f>VLOOKUP(A:A,[1]TDSheet!$A:$Y,25,0)</f>
        <v>0</v>
      </c>
      <c r="Z91" s="15">
        <f>VLOOKUP(A:A,[1]TDSheet!$A:$Z,26,0)</f>
        <v>0.4</v>
      </c>
      <c r="AA91" s="15">
        <f>VLOOKUP(A:A,[1]TDSheet!$A:$AA,27,0)</f>
        <v>43</v>
      </c>
      <c r="AB91" s="15">
        <f>VLOOKUP(A:A,[3]TDSheet!$A:$D,4,0)</f>
        <v>20</v>
      </c>
      <c r="AC91" s="21" t="s">
        <v>125</v>
      </c>
      <c r="AD91" s="15" t="e">
        <f>VLOOKUP(A:A,[1]TDSheet!$A:$AD,30,0)</f>
        <v>#N/A</v>
      </c>
      <c r="AE91" s="15">
        <f t="shared" si="26"/>
        <v>0</v>
      </c>
      <c r="AF91" s="15">
        <f t="shared" si="27"/>
        <v>0</v>
      </c>
      <c r="AG91" s="15">
        <f t="shared" si="28"/>
        <v>0</v>
      </c>
      <c r="AH91" s="15">
        <f t="shared" si="29"/>
        <v>0</v>
      </c>
      <c r="AI91" s="15">
        <f t="shared" si="30"/>
        <v>0</v>
      </c>
      <c r="AJ91" s="15">
        <f t="shared" si="31"/>
        <v>0</v>
      </c>
    </row>
    <row r="92" spans="1:36" s="1" customFormat="1" ht="11.1" customHeight="1" outlineLevel="1" x14ac:dyDescent="0.2">
      <c r="A92" s="7" t="s">
        <v>97</v>
      </c>
      <c r="B92" s="7" t="s">
        <v>8</v>
      </c>
      <c r="C92" s="8"/>
      <c r="D92" s="8">
        <v>300</v>
      </c>
      <c r="E92" s="8">
        <v>291</v>
      </c>
      <c r="F92" s="8">
        <v>2</v>
      </c>
      <c r="G92" s="1">
        <f>VLOOKUP(A:A,[1]TDSheet!$A:$G,7,0)</f>
        <v>0.33</v>
      </c>
      <c r="H92" s="1">
        <f>VLOOKUP(A:A,[1]TDSheet!$A:$H,8,0)</f>
        <v>30</v>
      </c>
      <c r="I92" s="15">
        <f>VLOOKUP(A:A,[2]TDSheet!$A:$F,6,0)</f>
        <v>472</v>
      </c>
      <c r="J92" s="15">
        <f t="shared" si="22"/>
        <v>-181</v>
      </c>
      <c r="K92" s="15">
        <f>VLOOKUP(A:A,[1]TDSheet!$A:$L,12,0)</f>
        <v>0</v>
      </c>
      <c r="L92" s="15">
        <f>VLOOKUP(A:A,[1]TDSheet!$A:$M,13,0)</f>
        <v>0</v>
      </c>
      <c r="M92" s="15">
        <f>VLOOKUP(A:A,[1]TDSheet!$A:$T,20,0)</f>
        <v>400</v>
      </c>
      <c r="N92" s="15"/>
      <c r="O92" s="15"/>
      <c r="P92" s="17"/>
      <c r="Q92" s="17">
        <v>100</v>
      </c>
      <c r="R92" s="17">
        <v>120</v>
      </c>
      <c r="S92" s="15">
        <f t="shared" si="23"/>
        <v>58.2</v>
      </c>
      <c r="T92" s="17">
        <v>120</v>
      </c>
      <c r="U92" s="18">
        <f t="shared" si="24"/>
        <v>12.749140893470789</v>
      </c>
      <c r="V92" s="15">
        <f t="shared" si="25"/>
        <v>3.4364261168384876E-2</v>
      </c>
      <c r="W92" s="15"/>
      <c r="X92" s="15"/>
      <c r="Y92" s="15">
        <f>VLOOKUP(A:A,[1]TDSheet!$A:$Y,25,0)</f>
        <v>0</v>
      </c>
      <c r="Z92" s="15">
        <f>VLOOKUP(A:A,[1]TDSheet!$A:$Z,26,0)</f>
        <v>0</v>
      </c>
      <c r="AA92" s="15">
        <f>VLOOKUP(A:A,[1]TDSheet!$A:$AA,27,0)</f>
        <v>0</v>
      </c>
      <c r="AB92" s="15">
        <f>VLOOKUP(A:A,[3]TDSheet!$A:$D,4,0)</f>
        <v>3</v>
      </c>
      <c r="AC92" s="21" t="str">
        <f>VLOOKUP(A:A,[1]TDSheet!$A:$AC,29,0)</f>
        <v>костик</v>
      </c>
      <c r="AD92" s="15" t="e">
        <f>VLOOKUP(A:A,[1]TDSheet!$A:$AD,30,0)</f>
        <v>#N/A</v>
      </c>
      <c r="AE92" s="15">
        <f t="shared" si="26"/>
        <v>0</v>
      </c>
      <c r="AF92" s="15">
        <f t="shared" si="27"/>
        <v>33</v>
      </c>
      <c r="AG92" s="15">
        <f t="shared" si="28"/>
        <v>39.6</v>
      </c>
      <c r="AH92" s="15">
        <f t="shared" si="29"/>
        <v>39.6</v>
      </c>
      <c r="AI92" s="15">
        <f t="shared" si="30"/>
        <v>0</v>
      </c>
      <c r="AJ92" s="15">
        <f t="shared" si="31"/>
        <v>0</v>
      </c>
    </row>
    <row r="93" spans="1:36" s="1" customFormat="1" ht="11.1" customHeight="1" outlineLevel="1" x14ac:dyDescent="0.2">
      <c r="A93" s="7" t="s">
        <v>87</v>
      </c>
      <c r="B93" s="7" t="s">
        <v>8</v>
      </c>
      <c r="C93" s="8">
        <v>73</v>
      </c>
      <c r="D93" s="8">
        <v>987</v>
      </c>
      <c r="E93" s="8">
        <v>409</v>
      </c>
      <c r="F93" s="8">
        <v>624</v>
      </c>
      <c r="G93" s="1">
        <f>VLOOKUP(A:A,[1]TDSheet!$A:$G,7,0)</f>
        <v>0.18</v>
      </c>
      <c r="H93" s="1" t="e">
        <f>VLOOKUP(A:A,[1]TDSheet!$A:$H,8,0)</f>
        <v>#N/A</v>
      </c>
      <c r="I93" s="15">
        <f>VLOOKUP(A:A,[2]TDSheet!$A:$F,6,0)</f>
        <v>435</v>
      </c>
      <c r="J93" s="15">
        <f t="shared" si="22"/>
        <v>-26</v>
      </c>
      <c r="K93" s="15">
        <f>VLOOKUP(A:A,[1]TDSheet!$A:$L,12,0)</f>
        <v>0</v>
      </c>
      <c r="L93" s="15">
        <f>VLOOKUP(A:A,[1]TDSheet!$A:$M,13,0)</f>
        <v>0</v>
      </c>
      <c r="M93" s="15">
        <f>VLOOKUP(A:A,[1]TDSheet!$A:$T,20,0)</f>
        <v>0</v>
      </c>
      <c r="N93" s="15"/>
      <c r="O93" s="15"/>
      <c r="P93" s="17">
        <v>70</v>
      </c>
      <c r="Q93" s="17"/>
      <c r="R93" s="17"/>
      <c r="S93" s="15">
        <f t="shared" si="23"/>
        <v>81.8</v>
      </c>
      <c r="T93" s="17">
        <v>100</v>
      </c>
      <c r="U93" s="18">
        <f t="shared" si="24"/>
        <v>9.7066014669926659</v>
      </c>
      <c r="V93" s="15">
        <f t="shared" si="25"/>
        <v>7.6283618581907096</v>
      </c>
      <c r="W93" s="15"/>
      <c r="X93" s="15"/>
      <c r="Y93" s="15">
        <f>VLOOKUP(A:A,[1]TDSheet!$A:$Y,25,0)</f>
        <v>120</v>
      </c>
      <c r="Z93" s="15">
        <f>VLOOKUP(A:A,[1]TDSheet!$A:$Z,26,0)</f>
        <v>111.2</v>
      </c>
      <c r="AA93" s="15">
        <f>VLOOKUP(A:A,[1]TDSheet!$A:$AA,27,0)</f>
        <v>136</v>
      </c>
      <c r="AB93" s="15">
        <f>VLOOKUP(A:A,[3]TDSheet!$A:$D,4,0)</f>
        <v>72</v>
      </c>
      <c r="AC93" s="15" t="str">
        <f>VLOOKUP(A:A,[1]TDSheet!$A:$AC,29,0)</f>
        <v>костик</v>
      </c>
      <c r="AD93" s="15" t="e">
        <f>VLOOKUP(A:A,[1]TDSheet!$A:$AD,30,0)</f>
        <v>#N/A</v>
      </c>
      <c r="AE93" s="15">
        <f t="shared" si="26"/>
        <v>12.6</v>
      </c>
      <c r="AF93" s="15">
        <f t="shared" si="27"/>
        <v>0</v>
      </c>
      <c r="AG93" s="15">
        <f t="shared" si="28"/>
        <v>0</v>
      </c>
      <c r="AH93" s="15">
        <f t="shared" si="29"/>
        <v>18</v>
      </c>
      <c r="AI93" s="15">
        <f t="shared" si="30"/>
        <v>0</v>
      </c>
      <c r="AJ93" s="15">
        <f t="shared" si="31"/>
        <v>12.6</v>
      </c>
    </row>
    <row r="94" spans="1:36" s="1" customFormat="1" ht="11.1" customHeight="1" outlineLevel="1" x14ac:dyDescent="0.2">
      <c r="A94" s="7" t="s">
        <v>98</v>
      </c>
      <c r="B94" s="7" t="s">
        <v>8</v>
      </c>
      <c r="C94" s="8">
        <v>30</v>
      </c>
      <c r="D94" s="8">
        <v>6</v>
      </c>
      <c r="E94" s="19">
        <v>22</v>
      </c>
      <c r="F94" s="19">
        <v>7</v>
      </c>
      <c r="G94" s="1">
        <f>VLOOKUP(A:A,[1]TDSheet!$A:$G,7,0)</f>
        <v>0</v>
      </c>
      <c r="H94" s="1" t="e">
        <f>VLOOKUP(A:A,[1]TDSheet!$A:$H,8,0)</f>
        <v>#N/A</v>
      </c>
      <c r="I94" s="15">
        <f>VLOOKUP(A:A,[2]TDSheet!$A:$F,6,0)</f>
        <v>36</v>
      </c>
      <c r="J94" s="15">
        <f t="shared" si="22"/>
        <v>-14</v>
      </c>
      <c r="K94" s="15">
        <f>VLOOKUP(A:A,[1]TDSheet!$A:$L,12,0)</f>
        <v>0</v>
      </c>
      <c r="L94" s="15">
        <f>VLOOKUP(A:A,[1]TDSheet!$A:$M,13,0)</f>
        <v>0</v>
      </c>
      <c r="M94" s="15">
        <f>VLOOKUP(A:A,[1]TDSheet!$A:$T,20,0)</f>
        <v>0</v>
      </c>
      <c r="N94" s="15"/>
      <c r="O94" s="15"/>
      <c r="P94" s="17"/>
      <c r="Q94" s="17"/>
      <c r="R94" s="17"/>
      <c r="S94" s="15">
        <f t="shared" si="23"/>
        <v>4.4000000000000004</v>
      </c>
      <c r="T94" s="17"/>
      <c r="U94" s="18">
        <f t="shared" si="24"/>
        <v>1.5909090909090908</v>
      </c>
      <c r="V94" s="15">
        <f t="shared" si="25"/>
        <v>1.5909090909090908</v>
      </c>
      <c r="W94" s="15"/>
      <c r="X94" s="15"/>
      <c r="Y94" s="15">
        <f>VLOOKUP(A:A,[1]TDSheet!$A:$Y,25,0)</f>
        <v>8.6</v>
      </c>
      <c r="Z94" s="15">
        <f>VLOOKUP(A:A,[1]TDSheet!$A:$Z,26,0)</f>
        <v>6</v>
      </c>
      <c r="AA94" s="15">
        <f>VLOOKUP(A:A,[1]TDSheet!$A:$AA,27,0)</f>
        <v>4</v>
      </c>
      <c r="AB94" s="15">
        <v>0</v>
      </c>
      <c r="AC94" s="15" t="e">
        <f>VLOOKUP(A:A,[1]TDSheet!$A:$AC,29,0)</f>
        <v>#N/A</v>
      </c>
      <c r="AD94" s="15" t="e">
        <f>VLOOKUP(A:A,[1]TDSheet!$A:$AD,30,0)</f>
        <v>#N/A</v>
      </c>
      <c r="AE94" s="15">
        <f t="shared" si="26"/>
        <v>0</v>
      </c>
      <c r="AF94" s="15">
        <f t="shared" si="27"/>
        <v>0</v>
      </c>
      <c r="AG94" s="15">
        <f t="shared" si="28"/>
        <v>0</v>
      </c>
      <c r="AH94" s="15">
        <f t="shared" si="29"/>
        <v>0</v>
      </c>
      <c r="AI94" s="15">
        <f t="shared" si="30"/>
        <v>0</v>
      </c>
      <c r="AJ94" s="15">
        <f t="shared" si="31"/>
        <v>0</v>
      </c>
    </row>
    <row r="95" spans="1:36" s="1" customFormat="1" ht="11.1" customHeight="1" outlineLevel="1" x14ac:dyDescent="0.2">
      <c r="A95" s="7" t="s">
        <v>99</v>
      </c>
      <c r="B95" s="7" t="s">
        <v>9</v>
      </c>
      <c r="C95" s="8">
        <v>47.881999999999998</v>
      </c>
      <c r="D95" s="8">
        <v>1.978</v>
      </c>
      <c r="E95" s="19">
        <v>35.503</v>
      </c>
      <c r="F95" s="19">
        <v>12.379</v>
      </c>
      <c r="G95" s="1">
        <f>VLOOKUP(A:A,[1]TDSheet!$A:$G,7,0)</f>
        <v>0</v>
      </c>
      <c r="H95" s="1" t="e">
        <f>VLOOKUP(A:A,[1]TDSheet!$A:$H,8,0)</f>
        <v>#N/A</v>
      </c>
      <c r="I95" s="15">
        <f>VLOOKUP(A:A,[2]TDSheet!$A:$F,6,0)</f>
        <v>38</v>
      </c>
      <c r="J95" s="15">
        <f t="shared" si="22"/>
        <v>-2.4969999999999999</v>
      </c>
      <c r="K95" s="15">
        <f>VLOOKUP(A:A,[1]TDSheet!$A:$L,12,0)</f>
        <v>0</v>
      </c>
      <c r="L95" s="15">
        <f>VLOOKUP(A:A,[1]TDSheet!$A:$M,13,0)</f>
        <v>0</v>
      </c>
      <c r="M95" s="15">
        <f>VLOOKUP(A:A,[1]TDSheet!$A:$T,20,0)</f>
        <v>0</v>
      </c>
      <c r="N95" s="15"/>
      <c r="O95" s="15"/>
      <c r="P95" s="17"/>
      <c r="Q95" s="17"/>
      <c r="R95" s="17"/>
      <c r="S95" s="15">
        <f t="shared" si="23"/>
        <v>7.1006</v>
      </c>
      <c r="T95" s="17"/>
      <c r="U95" s="18">
        <f t="shared" si="24"/>
        <v>1.743373799397234</v>
      </c>
      <c r="V95" s="15">
        <f t="shared" si="25"/>
        <v>1.743373799397234</v>
      </c>
      <c r="W95" s="15"/>
      <c r="X95" s="15"/>
      <c r="Y95" s="15">
        <f>VLOOKUP(A:A,[1]TDSheet!$A:$Y,25,0)</f>
        <v>9.7767999999999997</v>
      </c>
      <c r="Z95" s="15">
        <f>VLOOKUP(A:A,[1]TDSheet!$A:$Z,26,0)</f>
        <v>7.6846000000000005</v>
      </c>
      <c r="AA95" s="15">
        <f>VLOOKUP(A:A,[1]TDSheet!$A:$AA,27,0)</f>
        <v>5.8837999999999999</v>
      </c>
      <c r="AB95" s="15">
        <f>VLOOKUP(A:A,[3]TDSheet!$A:$D,4,0)</f>
        <v>7.9450000000000003</v>
      </c>
      <c r="AC95" s="15" t="e">
        <f>VLOOKUP(A:A,[1]TDSheet!$A:$AC,29,0)</f>
        <v>#N/A</v>
      </c>
      <c r="AD95" s="15" t="e">
        <f>VLOOKUP(A:A,[1]TDSheet!$A:$AD,30,0)</f>
        <v>#N/A</v>
      </c>
      <c r="AE95" s="15">
        <f t="shared" si="26"/>
        <v>0</v>
      </c>
      <c r="AF95" s="15">
        <f t="shared" si="27"/>
        <v>0</v>
      </c>
      <c r="AG95" s="15">
        <f t="shared" si="28"/>
        <v>0</v>
      </c>
      <c r="AH95" s="15">
        <f t="shared" si="29"/>
        <v>0</v>
      </c>
      <c r="AI95" s="15">
        <f t="shared" si="30"/>
        <v>0</v>
      </c>
      <c r="AJ95" s="15">
        <f t="shared" si="31"/>
        <v>0</v>
      </c>
    </row>
    <row r="96" spans="1:36" s="1" customFormat="1" ht="11.1" customHeight="1" outlineLevel="1" x14ac:dyDescent="0.2">
      <c r="A96" s="7" t="s">
        <v>88</v>
      </c>
      <c r="B96" s="7" t="s">
        <v>8</v>
      </c>
      <c r="C96" s="8">
        <v>1066</v>
      </c>
      <c r="D96" s="8">
        <v>3</v>
      </c>
      <c r="E96" s="19">
        <v>160</v>
      </c>
      <c r="F96" s="19">
        <v>901</v>
      </c>
      <c r="G96" s="1">
        <f>VLOOKUP(A:A,[1]TDSheet!$A:$G,7,0)</f>
        <v>0</v>
      </c>
      <c r="H96" s="1">
        <f>VLOOKUP(A:A,[1]TDSheet!$A:$H,8,0)</f>
        <v>0</v>
      </c>
      <c r="I96" s="15">
        <f>VLOOKUP(A:A,[2]TDSheet!$A:$F,6,0)</f>
        <v>168</v>
      </c>
      <c r="J96" s="15">
        <f t="shared" si="22"/>
        <v>-8</v>
      </c>
      <c r="K96" s="15">
        <f>VLOOKUP(A:A,[1]TDSheet!$A:$L,12,0)</f>
        <v>0</v>
      </c>
      <c r="L96" s="15">
        <f>VLOOKUP(A:A,[1]TDSheet!$A:$M,13,0)</f>
        <v>0</v>
      </c>
      <c r="M96" s="15">
        <f>VLOOKUP(A:A,[1]TDSheet!$A:$T,20,0)</f>
        <v>0</v>
      </c>
      <c r="N96" s="15"/>
      <c r="O96" s="15"/>
      <c r="P96" s="17"/>
      <c r="Q96" s="17"/>
      <c r="R96" s="17"/>
      <c r="S96" s="15">
        <f t="shared" si="23"/>
        <v>32</v>
      </c>
      <c r="T96" s="17"/>
      <c r="U96" s="18">
        <f t="shared" si="24"/>
        <v>28.15625</v>
      </c>
      <c r="V96" s="15">
        <f t="shared" si="25"/>
        <v>28.15625</v>
      </c>
      <c r="W96" s="15"/>
      <c r="X96" s="15"/>
      <c r="Y96" s="15">
        <f>VLOOKUP(A:A,[1]TDSheet!$A:$Y,25,0)</f>
        <v>55</v>
      </c>
      <c r="Z96" s="15">
        <f>VLOOKUP(A:A,[1]TDSheet!$A:$Z,26,0)</f>
        <v>39</v>
      </c>
      <c r="AA96" s="15">
        <f>VLOOKUP(A:A,[1]TDSheet!$A:$AA,27,0)</f>
        <v>27.4</v>
      </c>
      <c r="AB96" s="15">
        <f>VLOOKUP(A:A,[3]TDSheet!$A:$D,4,0)</f>
        <v>52</v>
      </c>
      <c r="AC96" s="15">
        <f>VLOOKUP(A:A,[1]TDSheet!$A:$AC,29,0)</f>
        <v>0</v>
      </c>
      <c r="AD96" s="15" t="e">
        <f>VLOOKUP(A:A,[1]TDSheet!$A:$AD,30,0)</f>
        <v>#N/A</v>
      </c>
      <c r="AE96" s="15">
        <f t="shared" si="26"/>
        <v>0</v>
      </c>
      <c r="AF96" s="15">
        <f t="shared" si="27"/>
        <v>0</v>
      </c>
      <c r="AG96" s="15">
        <f t="shared" si="28"/>
        <v>0</v>
      </c>
      <c r="AH96" s="15">
        <f t="shared" si="29"/>
        <v>0</v>
      </c>
      <c r="AI96" s="15">
        <f t="shared" si="30"/>
        <v>0</v>
      </c>
      <c r="AJ96" s="15">
        <f t="shared" si="31"/>
        <v>0</v>
      </c>
    </row>
    <row r="97" spans="1:36" s="1" customFormat="1" ht="11.1" customHeight="1" outlineLevel="1" x14ac:dyDescent="0.2">
      <c r="A97" s="7" t="s">
        <v>100</v>
      </c>
      <c r="B97" s="7" t="s">
        <v>9</v>
      </c>
      <c r="C97" s="8">
        <v>309.89400000000001</v>
      </c>
      <c r="D97" s="8">
        <v>504.23</v>
      </c>
      <c r="E97" s="19">
        <v>313.57900000000001</v>
      </c>
      <c r="F97" s="19">
        <v>496.315</v>
      </c>
      <c r="G97" s="1">
        <f>VLOOKUP(A:A,[1]TDSheet!$A:$G,7,0)</f>
        <v>0</v>
      </c>
      <c r="H97" s="1">
        <f>VLOOKUP(A:A,[1]TDSheet!$A:$H,8,0)</f>
        <v>0</v>
      </c>
      <c r="I97" s="15">
        <f>VLOOKUP(A:A,[2]TDSheet!$A:$F,6,0)</f>
        <v>306</v>
      </c>
      <c r="J97" s="15">
        <f t="shared" si="22"/>
        <v>7.5790000000000077</v>
      </c>
      <c r="K97" s="15">
        <f>VLOOKUP(A:A,[1]TDSheet!$A:$L,12,0)</f>
        <v>0</v>
      </c>
      <c r="L97" s="15">
        <f>VLOOKUP(A:A,[1]TDSheet!$A:$M,13,0)</f>
        <v>0</v>
      </c>
      <c r="M97" s="15">
        <f>VLOOKUP(A:A,[1]TDSheet!$A:$T,20,0)</f>
        <v>0</v>
      </c>
      <c r="N97" s="15"/>
      <c r="O97" s="15"/>
      <c r="P97" s="17"/>
      <c r="Q97" s="17"/>
      <c r="R97" s="17"/>
      <c r="S97" s="15">
        <f t="shared" si="23"/>
        <v>62.715800000000002</v>
      </c>
      <c r="T97" s="17"/>
      <c r="U97" s="18">
        <f t="shared" si="24"/>
        <v>7.9137155230420406</v>
      </c>
      <c r="V97" s="15">
        <f t="shared" si="25"/>
        <v>7.9137155230420406</v>
      </c>
      <c r="W97" s="15"/>
      <c r="X97" s="15"/>
      <c r="Y97" s="15">
        <f>VLOOKUP(A:A,[1]TDSheet!$A:$Y,25,0)</f>
        <v>69.847200000000001</v>
      </c>
      <c r="Z97" s="15">
        <f>VLOOKUP(A:A,[1]TDSheet!$A:$Z,26,0)</f>
        <v>63.191200000000002</v>
      </c>
      <c r="AA97" s="15">
        <f>VLOOKUP(A:A,[1]TDSheet!$A:$AA,27,0)</f>
        <v>61.642600000000002</v>
      </c>
      <c r="AB97" s="15">
        <f>VLOOKUP(A:A,[3]TDSheet!$A:$D,4,0)</f>
        <v>35.465000000000003</v>
      </c>
      <c r="AC97" s="15">
        <f>VLOOKUP(A:A,[1]TDSheet!$A:$AC,29,0)</f>
        <v>0</v>
      </c>
      <c r="AD97" s="15" t="e">
        <f>VLOOKUP(A:A,[1]TDSheet!$A:$AD,30,0)</f>
        <v>#N/A</v>
      </c>
      <c r="AE97" s="15">
        <f t="shared" si="26"/>
        <v>0</v>
      </c>
      <c r="AF97" s="15">
        <f t="shared" si="27"/>
        <v>0</v>
      </c>
      <c r="AG97" s="15">
        <f t="shared" si="28"/>
        <v>0</v>
      </c>
      <c r="AH97" s="15">
        <f t="shared" si="29"/>
        <v>0</v>
      </c>
      <c r="AI97" s="15">
        <f t="shared" si="30"/>
        <v>0</v>
      </c>
      <c r="AJ97" s="15">
        <f t="shared" si="31"/>
        <v>0</v>
      </c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2024-09-09T13:23:26Z</dcterms:modified>
</cp:coreProperties>
</file>