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9,24 Симф Ост\"/>
    </mc:Choice>
  </mc:AlternateContent>
  <xr:revisionPtr revIDLastSave="0" documentId="13_ncr:1_{E5C9D47A-BD4F-4FC8-B9CB-4174F505752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AE11" i="1"/>
  <c r="AF11" i="1"/>
  <c r="AF78" i="1"/>
  <c r="AF79" i="1"/>
  <c r="AE7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11" i="1"/>
  <c r="V14" i="1"/>
  <c r="V18" i="1"/>
  <c r="V22" i="1"/>
  <c r="V26" i="1"/>
  <c r="V30" i="1"/>
  <c r="V34" i="1"/>
  <c r="V38" i="1"/>
  <c r="V60" i="1"/>
  <c r="V64" i="1"/>
  <c r="V68" i="1"/>
  <c r="V72" i="1"/>
  <c r="V74" i="1"/>
  <c r="V76" i="1"/>
  <c r="V78" i="1"/>
  <c r="V80" i="1"/>
  <c r="V82" i="1"/>
  <c r="V84" i="1"/>
  <c r="V86" i="1"/>
  <c r="S8" i="1"/>
  <c r="V8" i="1" s="1"/>
  <c r="S9" i="1"/>
  <c r="V9" i="1" s="1"/>
  <c r="S10" i="1"/>
  <c r="V10" i="1" s="1"/>
  <c r="S12" i="1"/>
  <c r="V12" i="1" s="1"/>
  <c r="S13" i="1"/>
  <c r="V13" i="1" s="1"/>
  <c r="S14" i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S39" i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S61" i="1"/>
  <c r="V61" i="1" s="1"/>
  <c r="S62" i="1"/>
  <c r="V62" i="1" s="1"/>
  <c r="S63" i="1"/>
  <c r="V63" i="1" s="1"/>
  <c r="S64" i="1"/>
  <c r="S65" i="1"/>
  <c r="V65" i="1" s="1"/>
  <c r="S66" i="1"/>
  <c r="V66" i="1" s="1"/>
  <c r="S67" i="1"/>
  <c r="V67" i="1" s="1"/>
  <c r="S68" i="1"/>
  <c r="S69" i="1"/>
  <c r="V69" i="1" s="1"/>
  <c r="S70" i="1"/>
  <c r="V70" i="1" s="1"/>
  <c r="S71" i="1"/>
  <c r="V71" i="1" s="1"/>
  <c r="S72" i="1"/>
  <c r="S73" i="1"/>
  <c r="V73" i="1" s="1"/>
  <c r="S74" i="1"/>
  <c r="S75" i="1"/>
  <c r="V75" i="1" s="1"/>
  <c r="S76" i="1"/>
  <c r="S77" i="1"/>
  <c r="V77" i="1" s="1"/>
  <c r="S78" i="1"/>
  <c r="U78" i="1" s="1"/>
  <c r="S79" i="1"/>
  <c r="U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N8" i="1"/>
  <c r="N10" i="1"/>
  <c r="N12" i="1"/>
  <c r="N13" i="1"/>
  <c r="N14" i="1"/>
  <c r="N15" i="1"/>
  <c r="N16" i="1"/>
  <c r="U16" i="1" s="1"/>
  <c r="N17" i="1"/>
  <c r="N18" i="1"/>
  <c r="U18" i="1" s="1"/>
  <c r="N19" i="1"/>
  <c r="N20" i="1"/>
  <c r="N21" i="1"/>
  <c r="N22" i="1"/>
  <c r="N23" i="1"/>
  <c r="N24" i="1"/>
  <c r="U24" i="1" s="1"/>
  <c r="N25" i="1"/>
  <c r="N26" i="1"/>
  <c r="U26" i="1" s="1"/>
  <c r="N27" i="1"/>
  <c r="N28" i="1"/>
  <c r="N29" i="1"/>
  <c r="N30" i="1"/>
  <c r="N31" i="1"/>
  <c r="N32" i="1"/>
  <c r="U32" i="1" s="1"/>
  <c r="N33" i="1"/>
  <c r="N34" i="1"/>
  <c r="U34" i="1" s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U9" i="1" s="1"/>
  <c r="K10" i="1"/>
  <c r="U10" i="1" s="1"/>
  <c r="K12" i="1"/>
  <c r="U12" i="1" s="1"/>
  <c r="K13" i="1"/>
  <c r="U13" i="1" s="1"/>
  <c r="K14" i="1"/>
  <c r="U14" i="1" s="1"/>
  <c r="K15" i="1"/>
  <c r="K16" i="1"/>
  <c r="K17" i="1"/>
  <c r="U17" i="1" s="1"/>
  <c r="K18" i="1"/>
  <c r="K19" i="1"/>
  <c r="K20" i="1"/>
  <c r="U20" i="1" s="1"/>
  <c r="K21" i="1"/>
  <c r="U21" i="1" s="1"/>
  <c r="K22" i="1"/>
  <c r="U22" i="1" s="1"/>
  <c r="K23" i="1"/>
  <c r="K24" i="1"/>
  <c r="K25" i="1"/>
  <c r="U25" i="1" s="1"/>
  <c r="K26" i="1"/>
  <c r="K27" i="1"/>
  <c r="K28" i="1"/>
  <c r="U28" i="1" s="1"/>
  <c r="K29" i="1"/>
  <c r="U29" i="1" s="1"/>
  <c r="K30" i="1"/>
  <c r="U30" i="1" s="1"/>
  <c r="K31" i="1"/>
  <c r="K32" i="1"/>
  <c r="K33" i="1"/>
  <c r="U33" i="1" s="1"/>
  <c r="K34" i="1"/>
  <c r="K35" i="1"/>
  <c r="K36" i="1"/>
  <c r="U36" i="1" s="1"/>
  <c r="K37" i="1"/>
  <c r="U37" i="1" s="1"/>
  <c r="K38" i="1"/>
  <c r="U38" i="1" s="1"/>
  <c r="K39" i="1"/>
  <c r="K40" i="1"/>
  <c r="K41" i="1"/>
  <c r="U41" i="1" s="1"/>
  <c r="K42" i="1"/>
  <c r="U42" i="1" s="1"/>
  <c r="K43" i="1"/>
  <c r="U43" i="1" s="1"/>
  <c r="K44" i="1"/>
  <c r="K45" i="1"/>
  <c r="U45" i="1" s="1"/>
  <c r="K46" i="1"/>
  <c r="U46" i="1" s="1"/>
  <c r="K47" i="1"/>
  <c r="U47" i="1" s="1"/>
  <c r="K48" i="1"/>
  <c r="K49" i="1"/>
  <c r="U49" i="1" s="1"/>
  <c r="K50" i="1"/>
  <c r="U50" i="1" s="1"/>
  <c r="K51" i="1"/>
  <c r="U51" i="1" s="1"/>
  <c r="K52" i="1"/>
  <c r="K53" i="1"/>
  <c r="U53" i="1" s="1"/>
  <c r="K54" i="1"/>
  <c r="U54" i="1" s="1"/>
  <c r="K55" i="1"/>
  <c r="U55" i="1" s="1"/>
  <c r="K56" i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K95" i="1"/>
  <c r="U95" i="1" s="1"/>
  <c r="K96" i="1"/>
  <c r="U96" i="1" s="1"/>
  <c r="K97" i="1"/>
  <c r="U97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79" i="1"/>
  <c r="I8" i="1"/>
  <c r="I9" i="1"/>
  <c r="J9" i="1" s="1"/>
  <c r="I10" i="1"/>
  <c r="I11" i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W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AF43" i="1" s="1"/>
  <c r="G44" i="1"/>
  <c r="G45" i="1"/>
  <c r="G46" i="1"/>
  <c r="G47" i="1"/>
  <c r="AF47" i="1" s="1"/>
  <c r="G48" i="1"/>
  <c r="G49" i="1"/>
  <c r="G50" i="1"/>
  <c r="G51" i="1"/>
  <c r="AF51" i="1" s="1"/>
  <c r="G52" i="1"/>
  <c r="G53" i="1"/>
  <c r="G54" i="1"/>
  <c r="G55" i="1"/>
  <c r="AF55" i="1" s="1"/>
  <c r="G56" i="1"/>
  <c r="G57" i="1"/>
  <c r="G58" i="1"/>
  <c r="G59" i="1"/>
  <c r="AF59" i="1" s="1"/>
  <c r="G60" i="1"/>
  <c r="G61" i="1"/>
  <c r="G62" i="1"/>
  <c r="G63" i="1"/>
  <c r="AF63" i="1" s="1"/>
  <c r="G64" i="1"/>
  <c r="G65" i="1"/>
  <c r="G66" i="1"/>
  <c r="G67" i="1"/>
  <c r="AF67" i="1" s="1"/>
  <c r="G68" i="1"/>
  <c r="G69" i="1"/>
  <c r="G70" i="1"/>
  <c r="G71" i="1"/>
  <c r="AF71" i="1" s="1"/>
  <c r="G72" i="1"/>
  <c r="G73" i="1"/>
  <c r="G74" i="1"/>
  <c r="G75" i="1"/>
  <c r="AF75" i="1" s="1"/>
  <c r="G76" i="1"/>
  <c r="G77" i="1"/>
  <c r="G80" i="1"/>
  <c r="G81" i="1"/>
  <c r="G82" i="1"/>
  <c r="G83" i="1"/>
  <c r="AF83" i="1" s="1"/>
  <c r="G84" i="1"/>
  <c r="G85" i="1"/>
  <c r="G86" i="1"/>
  <c r="G87" i="1"/>
  <c r="AF87" i="1" s="1"/>
  <c r="G88" i="1"/>
  <c r="G89" i="1"/>
  <c r="G90" i="1"/>
  <c r="G91" i="1"/>
  <c r="AF91" i="1" s="1"/>
  <c r="G92" i="1"/>
  <c r="G93" i="1"/>
  <c r="G94" i="1"/>
  <c r="G95" i="1"/>
  <c r="AF95" i="1" s="1"/>
  <c r="G96" i="1"/>
  <c r="G97" i="1"/>
  <c r="G7" i="1"/>
  <c r="E6" i="1"/>
  <c r="F6" i="1"/>
  <c r="AF97" i="1" l="1"/>
  <c r="AE97" i="1"/>
  <c r="AF93" i="1"/>
  <c r="AE93" i="1"/>
  <c r="AF89" i="1"/>
  <c r="AE89" i="1"/>
  <c r="AF85" i="1"/>
  <c r="AE85" i="1"/>
  <c r="AF77" i="1"/>
  <c r="AE77" i="1"/>
  <c r="AF73" i="1"/>
  <c r="AE73" i="1"/>
  <c r="AF69" i="1"/>
  <c r="AE69" i="1"/>
  <c r="AF61" i="1"/>
  <c r="AE61" i="1"/>
  <c r="AF57" i="1"/>
  <c r="AE57" i="1"/>
  <c r="AF53" i="1"/>
  <c r="AE53" i="1"/>
  <c r="AF39" i="1"/>
  <c r="AE39" i="1"/>
  <c r="AF33" i="1"/>
  <c r="AE33" i="1"/>
  <c r="AF31" i="1"/>
  <c r="AE31" i="1"/>
  <c r="AE27" i="1"/>
  <c r="AF27" i="1"/>
  <c r="AF23" i="1"/>
  <c r="AE23" i="1"/>
  <c r="AF21" i="1"/>
  <c r="AE21" i="1"/>
  <c r="AE19" i="1"/>
  <c r="AF19" i="1"/>
  <c r="AF17" i="1"/>
  <c r="AE17" i="1"/>
  <c r="AF15" i="1"/>
  <c r="AE15" i="1"/>
  <c r="AF13" i="1"/>
  <c r="AE13" i="1"/>
  <c r="AE10" i="1"/>
  <c r="AF10" i="1"/>
  <c r="AE8" i="1"/>
  <c r="AF8" i="1"/>
  <c r="I6" i="1"/>
  <c r="AF81" i="1"/>
  <c r="AE81" i="1"/>
  <c r="AF65" i="1"/>
  <c r="AE65" i="1"/>
  <c r="AF49" i="1"/>
  <c r="AE49" i="1"/>
  <c r="AF45" i="1"/>
  <c r="AE45" i="1"/>
  <c r="AF41" i="1"/>
  <c r="AE41" i="1"/>
  <c r="AF37" i="1"/>
  <c r="AE37" i="1"/>
  <c r="AE35" i="1"/>
  <c r="AF35" i="1"/>
  <c r="AF29" i="1"/>
  <c r="AE29" i="1"/>
  <c r="AF25" i="1"/>
  <c r="AE25" i="1"/>
  <c r="AE7" i="1"/>
  <c r="AF7" i="1"/>
  <c r="AF96" i="1"/>
  <c r="AE96" i="1"/>
  <c r="AE94" i="1"/>
  <c r="AF94" i="1"/>
  <c r="AF92" i="1"/>
  <c r="AE92" i="1"/>
  <c r="AF90" i="1"/>
  <c r="AE90" i="1"/>
  <c r="AF88" i="1"/>
  <c r="AE88" i="1"/>
  <c r="AE86" i="1"/>
  <c r="AF86" i="1"/>
  <c r="AF84" i="1"/>
  <c r="AE84" i="1"/>
  <c r="AF82" i="1"/>
  <c r="AE82" i="1"/>
  <c r="AF80" i="1"/>
  <c r="AE80" i="1"/>
  <c r="AE76" i="1"/>
  <c r="AF76" i="1"/>
  <c r="AF74" i="1"/>
  <c r="AE74" i="1"/>
  <c r="AF72" i="1"/>
  <c r="AE72" i="1"/>
  <c r="AF70" i="1"/>
  <c r="AE70" i="1"/>
  <c r="AE68" i="1"/>
  <c r="AF68" i="1"/>
  <c r="AE66" i="1"/>
  <c r="AF66" i="1"/>
  <c r="AE64" i="1"/>
  <c r="AF64" i="1"/>
  <c r="AF62" i="1"/>
  <c r="AE62" i="1"/>
  <c r="AF60" i="1"/>
  <c r="AE60" i="1"/>
  <c r="AE58" i="1"/>
  <c r="AF58" i="1"/>
  <c r="AE56" i="1"/>
  <c r="AF56" i="1"/>
  <c r="AF54" i="1"/>
  <c r="AE54" i="1"/>
  <c r="AE52" i="1"/>
  <c r="AF52" i="1"/>
  <c r="AE50" i="1"/>
  <c r="AF50" i="1"/>
  <c r="AE48" i="1"/>
  <c r="AF48" i="1"/>
  <c r="AF46" i="1"/>
  <c r="AE46" i="1"/>
  <c r="AF44" i="1"/>
  <c r="AE44" i="1"/>
  <c r="AE42" i="1"/>
  <c r="AF42" i="1"/>
  <c r="AE40" i="1"/>
  <c r="AF40" i="1"/>
  <c r="AF38" i="1"/>
  <c r="AE38" i="1"/>
  <c r="AE36" i="1"/>
  <c r="AF36" i="1"/>
  <c r="AE34" i="1"/>
  <c r="AF34" i="1"/>
  <c r="AE32" i="1"/>
  <c r="AF32" i="1"/>
  <c r="AF30" i="1"/>
  <c r="AE30" i="1"/>
  <c r="AF28" i="1"/>
  <c r="AE28" i="1"/>
  <c r="AE26" i="1"/>
  <c r="AF26" i="1"/>
  <c r="AE24" i="1"/>
  <c r="AF24" i="1"/>
  <c r="AF22" i="1"/>
  <c r="AE22" i="1"/>
  <c r="AE20" i="1"/>
  <c r="AF20" i="1"/>
  <c r="AE18" i="1"/>
  <c r="AF18" i="1"/>
  <c r="AE16" i="1"/>
  <c r="AF16" i="1"/>
  <c r="AF6" i="1" s="1"/>
  <c r="AF14" i="1"/>
  <c r="AE14" i="1"/>
  <c r="AF12" i="1"/>
  <c r="AE12" i="1"/>
  <c r="AF9" i="1"/>
  <c r="AE9" i="1"/>
  <c r="J11" i="1"/>
  <c r="U56" i="1"/>
  <c r="U52" i="1"/>
  <c r="U48" i="1"/>
  <c r="U44" i="1"/>
  <c r="U40" i="1"/>
  <c r="L6" i="1"/>
  <c r="V79" i="1"/>
  <c r="U94" i="1"/>
  <c r="R6" i="1"/>
  <c r="U39" i="1"/>
  <c r="U35" i="1"/>
  <c r="U31" i="1"/>
  <c r="U27" i="1"/>
  <c r="U23" i="1"/>
  <c r="U19" i="1"/>
  <c r="U15" i="1"/>
  <c r="U11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U7" i="1"/>
  <c r="S6" i="1"/>
  <c r="V39" i="1"/>
  <c r="AB6" i="1"/>
  <c r="AA6" i="1"/>
  <c r="Z6" i="1"/>
  <c r="Y6" i="1"/>
  <c r="N6" i="1"/>
  <c r="M6" i="1"/>
  <c r="K6" i="1"/>
  <c r="J6" i="1"/>
  <c r="AE6" i="1" l="1"/>
</calcChain>
</file>

<file path=xl/sharedStrings.xml><?xml version="1.0" encoding="utf-8"?>
<sst xmlns="http://schemas.openxmlformats.org/spreadsheetml/2006/main" count="234" uniqueCount="128">
  <si>
    <t>Период: 05.09.2024 - 12.09.2024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</si>
  <si>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</si>
  <si>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</si>
  <si>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</si>
  <si>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</si>
  <si>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</si>
  <si>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</si>
  <si>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</si>
  <si>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</si>
  <si>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</si>
  <si>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</si>
  <si>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</si>
  <si>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</si>
  <si>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</si>
  <si>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</si>
  <si>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</si>
  <si>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</si>
  <si>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</si>
  <si>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</si>
  <si>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</si>
  <si>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</si>
  <si>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5533 СОЧНЫЕ сос п/о в/у 1/350 8шт_45с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</si>
  <si>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</si>
  <si>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</si>
  <si>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</si>
  <si>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</si>
  <si>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</si>
  <si>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</si>
  <si>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</si>
  <si>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</si>
  <si>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</si>
  <si>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</si>
  <si>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</si>
  <si>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</si>
  <si>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</si>
  <si>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</si>
  <si>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</si>
  <si>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</si>
  <si>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</si>
  <si>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</si>
  <si>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</si>
  <si>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</si>
  <si>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</si>
  <si>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</si>
  <si>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</si>
  <si>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</si>
  <si>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</si>
  <si>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</si>
  <si>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</si>
  <si>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</si>
  <si>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</si>
  <si>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</si>
  <si>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</si>
  <si>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</si>
  <si>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</si>
  <si>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</si>
  <si>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</si>
  <si>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</si>
  <si>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</si>
  <si>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</si>
  <si>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</si>
  <si>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</si>
  <si>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</si>
  <si>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</si>
  <si>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</si>
  <si>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</si>
  <si>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</si>
  <si>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</si>
  <si>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</si>
  <si>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</si>
  <si>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</si>
  <si>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</si>
  <si>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</si>
  <si>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</si>
  <si>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</si>
  <si>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</si>
  <si>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</si>
  <si>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</si>
  <si>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</si>
  <si>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</si>
  <si>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</si>
  <si>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</si>
  <si>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</si>
  <si>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</si>
  <si>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</si>
  <si>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</si>
  <si>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</si>
  <si>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</si>
  <si>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</si>
  <si>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</si>
  <si>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6324 ДОКТОРСКАЯ ГОСТ вар п/о 0.4кг 8шт.  ОСТАНКИНО</t>
  </si>
  <si>
    <t>6459 СЕРВЕЛАТ ШВЕЙЦАРСК. в/к с/н в/у 1/100*10  ОСТАНКИНО</t>
  </si>
  <si>
    <t>6554 СВИНАЯ ОСТАН.с/к в/с в/у 1/100 10 шт. ОСТАНКИНО</t>
  </si>
  <si>
    <t>6794 БАЛЫКОВАЯ в/к в/у  ОСТАНКИНО</t>
  </si>
  <si>
    <t>6801 ОСТАНКИНСКАЯ вар п/о 0.4кг 8шт.  ОСТАНКИНО</t>
  </si>
  <si>
    <t>6802 ОСТАНКИНСКАЯ вар п/о  ОСТАНКИНО</t>
  </si>
  <si>
    <t>6901 МЯСНИКС ПМ сос б/о мгс 1/160 14шт.  ОСТАНКИНО</t>
  </si>
  <si>
    <t>6909 ДЛЯ ДЕТЕЙ сос п/о мгс 0.33кг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</si>
  <si>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</si>
  <si>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</si>
  <si>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</si>
  <si>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</si>
  <si>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</si>
  <si>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</si>
  <si>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</si>
  <si>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</si>
  <si>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</si>
  <si>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</si>
  <si>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</si>
  <si>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</si>
  <si>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</si>
  <si>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</si>
  <si>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</si>
  <si>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</si>
  <si>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12,09,</t>
  </si>
  <si>
    <t>13,09,</t>
  </si>
  <si>
    <t>13,09к</t>
  </si>
  <si>
    <t>15,09,</t>
  </si>
  <si>
    <t>17,09,</t>
  </si>
  <si>
    <t>17,09г</t>
  </si>
  <si>
    <t>23,08,</t>
  </si>
  <si>
    <t>30,08,</t>
  </si>
  <si>
    <t>06,09,</t>
  </si>
  <si>
    <t>4,7т</t>
  </si>
  <si>
    <t>16,6т</t>
  </si>
  <si>
    <t>6д</t>
  </si>
  <si>
    <t>увел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</si>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</sst>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3" xfId="0" applyNumberFormat="1" applyFill="1" applyBorder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9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6-12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2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30.08.2024 - 06.09.2024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06,09,</v>
          </cell>
          <cell r="L5" t="str">
            <v>08,09,</v>
          </cell>
          <cell r="M5" t="str">
            <v>10,09,</v>
          </cell>
          <cell r="N5" t="str">
            <v>кор</v>
          </cell>
          <cell r="P5" t="str">
            <v>15,09,</v>
          </cell>
          <cell r="Q5" t="str">
            <v>11,09,</v>
          </cell>
          <cell r="R5" t="str">
            <v>12,09,</v>
          </cell>
          <cell r="T5" t="str">
            <v>13,09,</v>
          </cell>
          <cell r="Y5" t="str">
            <v>16,08,</v>
          </cell>
          <cell r="Z5" t="str">
            <v>23,08,</v>
          </cell>
          <cell r="AA5" t="str">
            <v>30,08,</v>
          </cell>
          <cell r="AB5" t="str">
            <v>07,09,</v>
          </cell>
        </row>
        <row r="6">
          <cell r="E6">
            <v>90051.683999999994</v>
          </cell>
          <cell r="F6">
            <v>69282.373999999996</v>
          </cell>
          <cell r="I6">
            <v>91712.219999999987</v>
          </cell>
          <cell r="J6">
            <v>-1660.5360000000005</v>
          </cell>
          <cell r="K6">
            <v>7990</v>
          </cell>
          <cell r="L6">
            <v>16270</v>
          </cell>
          <cell r="M6">
            <v>16610</v>
          </cell>
          <cell r="N6">
            <v>4330</v>
          </cell>
          <cell r="O6">
            <v>0</v>
          </cell>
          <cell r="P6">
            <v>15330</v>
          </cell>
          <cell r="Q6">
            <v>11460</v>
          </cell>
          <cell r="R6">
            <v>23750.394</v>
          </cell>
          <cell r="S6">
            <v>18010.336800000001</v>
          </cell>
          <cell r="T6">
            <v>16270</v>
          </cell>
          <cell r="W6">
            <v>0</v>
          </cell>
          <cell r="X6">
            <v>0</v>
          </cell>
          <cell r="Y6">
            <v>22413.948799999995</v>
          </cell>
          <cell r="Z6">
            <v>20775.029000000006</v>
          </cell>
          <cell r="AA6">
            <v>19932.040200000003</v>
          </cell>
          <cell r="AB6">
            <v>14764.508999999998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236</v>
          </cell>
          <cell r="D7">
            <v>295</v>
          </cell>
          <cell r="E7">
            <v>310</v>
          </cell>
          <cell r="F7">
            <v>212</v>
          </cell>
          <cell r="G7">
            <v>0.4</v>
          </cell>
          <cell r="H7">
            <v>60</v>
          </cell>
          <cell r="I7">
            <v>321</v>
          </cell>
          <cell r="J7">
            <v>-11</v>
          </cell>
          <cell r="K7">
            <v>0</v>
          </cell>
          <cell r="L7">
            <v>80</v>
          </cell>
          <cell r="M7">
            <v>40</v>
          </cell>
          <cell r="P7">
            <v>80</v>
          </cell>
          <cell r="Q7">
            <v>40</v>
          </cell>
          <cell r="R7">
            <v>120</v>
          </cell>
          <cell r="S7">
            <v>62</v>
          </cell>
          <cell r="T7">
            <v>40</v>
          </cell>
          <cell r="U7">
            <v>9.870967741935484</v>
          </cell>
          <cell r="V7">
            <v>3.4193548387096775</v>
          </cell>
          <cell r="Y7">
            <v>82.8</v>
          </cell>
          <cell r="Z7">
            <v>85.2</v>
          </cell>
          <cell r="AA7">
            <v>67</v>
          </cell>
          <cell r="AB7">
            <v>34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892.14700000000005</v>
          </cell>
          <cell r="D8">
            <v>2221.192</v>
          </cell>
          <cell r="E8">
            <v>1896.288</v>
          </cell>
          <cell r="F8">
            <v>1198.874</v>
          </cell>
          <cell r="G8">
            <v>1</v>
          </cell>
          <cell r="H8">
            <v>45</v>
          </cell>
          <cell r="I8">
            <v>1870.5</v>
          </cell>
          <cell r="J8">
            <v>25.788000000000011</v>
          </cell>
          <cell r="K8">
            <v>100</v>
          </cell>
          <cell r="L8">
            <v>400</v>
          </cell>
          <cell r="M8">
            <v>400</v>
          </cell>
          <cell r="N8">
            <v>300</v>
          </cell>
          <cell r="P8">
            <v>200</v>
          </cell>
          <cell r="Q8">
            <v>200</v>
          </cell>
          <cell r="R8">
            <v>700</v>
          </cell>
          <cell r="S8">
            <v>379.25760000000002</v>
          </cell>
          <cell r="T8">
            <v>300</v>
          </cell>
          <cell r="U8">
            <v>10.016606127339307</v>
          </cell>
          <cell r="V8">
            <v>3.1611073845323072</v>
          </cell>
          <cell r="Y8">
            <v>464.05219999999997</v>
          </cell>
          <cell r="Z8">
            <v>466.65200000000004</v>
          </cell>
          <cell r="AA8">
            <v>416.99620000000004</v>
          </cell>
          <cell r="AB8">
            <v>348.27800000000002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241.19200000000001</v>
          </cell>
          <cell r="D9">
            <v>3280.0949999999998</v>
          </cell>
          <cell r="E9">
            <v>2131.0010000000002</v>
          </cell>
          <cell r="F9">
            <v>1365.894</v>
          </cell>
          <cell r="G9">
            <v>1</v>
          </cell>
          <cell r="H9">
            <v>60</v>
          </cell>
          <cell r="I9">
            <v>2074.3000000000002</v>
          </cell>
          <cell r="J9">
            <v>56.701000000000022</v>
          </cell>
          <cell r="K9">
            <v>100</v>
          </cell>
          <cell r="L9">
            <v>450</v>
          </cell>
          <cell r="M9">
            <v>670</v>
          </cell>
          <cell r="N9">
            <v>330</v>
          </cell>
          <cell r="P9">
            <v>300</v>
          </cell>
          <cell r="Q9">
            <v>100</v>
          </cell>
          <cell r="R9">
            <v>800</v>
          </cell>
          <cell r="S9">
            <v>426.20020000000005</v>
          </cell>
          <cell r="T9">
            <v>350</v>
          </cell>
          <cell r="U9">
            <v>10.478394895168984</v>
          </cell>
          <cell r="V9">
            <v>3.2048178297429231</v>
          </cell>
          <cell r="Y9">
            <v>484.93900000000002</v>
          </cell>
          <cell r="Z9">
            <v>403.39960000000002</v>
          </cell>
          <cell r="AA9">
            <v>471.84499999999997</v>
          </cell>
          <cell r="AB9">
            <v>399.09300000000002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97.602000000000004</v>
          </cell>
          <cell r="D10">
            <v>3.54</v>
          </cell>
          <cell r="E10">
            <v>73.774000000000001</v>
          </cell>
          <cell r="F10">
            <v>26.88</v>
          </cell>
          <cell r="G10">
            <v>1</v>
          </cell>
          <cell r="H10">
            <v>120</v>
          </cell>
          <cell r="I10">
            <v>72.2</v>
          </cell>
          <cell r="J10">
            <v>1.5739999999999981</v>
          </cell>
          <cell r="K10">
            <v>0</v>
          </cell>
          <cell r="L10">
            <v>50</v>
          </cell>
          <cell r="M10">
            <v>50</v>
          </cell>
          <cell r="R10">
            <v>50</v>
          </cell>
          <cell r="S10">
            <v>14.754799999999999</v>
          </cell>
          <cell r="U10">
            <v>11.98796323908152</v>
          </cell>
          <cell r="V10">
            <v>1.821780030905197</v>
          </cell>
          <cell r="Y10">
            <v>17.000399999999999</v>
          </cell>
          <cell r="Z10">
            <v>14.500999999999999</v>
          </cell>
          <cell r="AA10">
            <v>8.6967999999999996</v>
          </cell>
          <cell r="AB10">
            <v>6.2050000000000001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67.728999999999999</v>
          </cell>
          <cell r="D11">
            <v>109.81</v>
          </cell>
          <cell r="E11">
            <v>152.35900000000001</v>
          </cell>
          <cell r="F11">
            <v>19.731999999999999</v>
          </cell>
          <cell r="G11">
            <v>1</v>
          </cell>
          <cell r="H11">
            <v>60</v>
          </cell>
          <cell r="I11">
            <v>147.69999999999999</v>
          </cell>
          <cell r="J11">
            <v>4.6590000000000202</v>
          </cell>
          <cell r="K11">
            <v>20</v>
          </cell>
          <cell r="L11">
            <v>40</v>
          </cell>
          <cell r="M11">
            <v>50</v>
          </cell>
          <cell r="P11">
            <v>30</v>
          </cell>
          <cell r="Q11">
            <v>50</v>
          </cell>
          <cell r="R11">
            <v>50</v>
          </cell>
          <cell r="S11">
            <v>30.471800000000002</v>
          </cell>
          <cell r="T11">
            <v>30</v>
          </cell>
          <cell r="U11">
            <v>9.5082010252101927</v>
          </cell>
          <cell r="V11">
            <v>0.64754953760526124</v>
          </cell>
          <cell r="Y11">
            <v>34.828400000000002</v>
          </cell>
          <cell r="Z11">
            <v>26.5288</v>
          </cell>
          <cell r="AA11">
            <v>25.1568</v>
          </cell>
          <cell r="AB11">
            <v>16.181000000000001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219.12100000000001</v>
          </cell>
          <cell r="D12">
            <v>674.22500000000002</v>
          </cell>
          <cell r="E12">
            <v>579.33399999999995</v>
          </cell>
          <cell r="F12">
            <v>292.35899999999998</v>
          </cell>
          <cell r="G12">
            <v>1</v>
          </cell>
          <cell r="H12">
            <v>60</v>
          </cell>
          <cell r="I12">
            <v>571.45000000000005</v>
          </cell>
          <cell r="J12">
            <v>7.8839999999999009</v>
          </cell>
          <cell r="K12">
            <v>50</v>
          </cell>
          <cell r="L12">
            <v>110</v>
          </cell>
          <cell r="M12">
            <v>150</v>
          </cell>
          <cell r="P12">
            <v>100</v>
          </cell>
          <cell r="Q12">
            <v>100</v>
          </cell>
          <cell r="R12">
            <v>200</v>
          </cell>
          <cell r="S12">
            <v>115.86679999999998</v>
          </cell>
          <cell r="T12">
            <v>100</v>
          </cell>
          <cell r="U12">
            <v>9.5140195465828015</v>
          </cell>
          <cell r="V12">
            <v>2.5232335751052073</v>
          </cell>
          <cell r="Y12">
            <v>139.9546</v>
          </cell>
          <cell r="Z12">
            <v>118.98179999999999</v>
          </cell>
          <cell r="AA12">
            <v>117.89259999999999</v>
          </cell>
          <cell r="AB12">
            <v>96.367000000000004</v>
          </cell>
          <cell r="AC12">
            <v>0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347</v>
          </cell>
          <cell r="D13">
            <v>812</v>
          </cell>
          <cell r="E13">
            <v>489</v>
          </cell>
          <cell r="F13">
            <v>661</v>
          </cell>
          <cell r="G13">
            <v>0.25</v>
          </cell>
          <cell r="H13">
            <v>120</v>
          </cell>
          <cell r="I13">
            <v>495</v>
          </cell>
          <cell r="J13">
            <v>-6</v>
          </cell>
          <cell r="K13">
            <v>0</v>
          </cell>
          <cell r="L13">
            <v>0</v>
          </cell>
          <cell r="M13">
            <v>0</v>
          </cell>
          <cell r="R13">
            <v>400</v>
          </cell>
          <cell r="S13">
            <v>97.8</v>
          </cell>
          <cell r="U13">
            <v>10.848670756646218</v>
          </cell>
          <cell r="V13">
            <v>6.7586912065439675</v>
          </cell>
          <cell r="Y13">
            <v>117.6</v>
          </cell>
          <cell r="Z13">
            <v>112</v>
          </cell>
          <cell r="AA13">
            <v>95.6</v>
          </cell>
          <cell r="AB13">
            <v>55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68.7</v>
          </cell>
          <cell r="D14">
            <v>35.997</v>
          </cell>
          <cell r="E14">
            <v>59.743000000000002</v>
          </cell>
          <cell r="F14">
            <v>37.518000000000001</v>
          </cell>
          <cell r="G14">
            <v>1</v>
          </cell>
          <cell r="H14">
            <v>30</v>
          </cell>
          <cell r="I14">
            <v>61.7</v>
          </cell>
          <cell r="J14">
            <v>-1.9570000000000007</v>
          </cell>
          <cell r="K14">
            <v>0</v>
          </cell>
          <cell r="L14">
            <v>0</v>
          </cell>
          <cell r="M14">
            <v>0</v>
          </cell>
          <cell r="P14">
            <v>10</v>
          </cell>
          <cell r="Q14">
            <v>30</v>
          </cell>
          <cell r="R14">
            <v>20</v>
          </cell>
          <cell r="S14">
            <v>11.948600000000001</v>
          </cell>
          <cell r="U14">
            <v>8.1614582461543606</v>
          </cell>
          <cell r="V14">
            <v>3.1399494501447869</v>
          </cell>
          <cell r="Y14">
            <v>22.319399999999998</v>
          </cell>
          <cell r="Z14">
            <v>14.892199999999999</v>
          </cell>
          <cell r="AA14">
            <v>10.1434</v>
          </cell>
          <cell r="AB14">
            <v>9.7759999999999998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247.52500000000001</v>
          </cell>
          <cell r="D15">
            <v>613.12800000000004</v>
          </cell>
          <cell r="E15">
            <v>425.09500000000003</v>
          </cell>
          <cell r="F15">
            <v>412.37900000000002</v>
          </cell>
          <cell r="G15">
            <v>1</v>
          </cell>
          <cell r="H15">
            <v>45</v>
          </cell>
          <cell r="I15">
            <v>430.2</v>
          </cell>
          <cell r="J15">
            <v>-5.1049999999999613</v>
          </cell>
          <cell r="K15">
            <v>50</v>
          </cell>
          <cell r="L15">
            <v>50</v>
          </cell>
          <cell r="M15">
            <v>100</v>
          </cell>
          <cell r="R15">
            <v>100</v>
          </cell>
          <cell r="S15">
            <v>85.019000000000005</v>
          </cell>
          <cell r="T15">
            <v>100</v>
          </cell>
          <cell r="U15">
            <v>9.5552641174325732</v>
          </cell>
          <cell r="V15">
            <v>4.850433432526847</v>
          </cell>
          <cell r="Y15">
            <v>116.401</v>
          </cell>
          <cell r="Z15">
            <v>113.96459999999999</v>
          </cell>
          <cell r="AA15">
            <v>104.64100000000001</v>
          </cell>
          <cell r="AB15">
            <v>58.761000000000003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602</v>
          </cell>
          <cell r="D16">
            <v>1838</v>
          </cell>
          <cell r="E16">
            <v>1021</v>
          </cell>
          <cell r="F16">
            <v>1392</v>
          </cell>
          <cell r="G16">
            <v>0.25</v>
          </cell>
          <cell r="H16">
            <v>120</v>
          </cell>
          <cell r="I16">
            <v>1045</v>
          </cell>
          <cell r="J16">
            <v>-24</v>
          </cell>
          <cell r="K16">
            <v>0</v>
          </cell>
          <cell r="L16">
            <v>0</v>
          </cell>
          <cell r="M16">
            <v>200</v>
          </cell>
          <cell r="R16">
            <v>600</v>
          </cell>
          <cell r="S16">
            <v>204.2</v>
          </cell>
          <cell r="U16">
            <v>10.734573947110677</v>
          </cell>
          <cell r="V16">
            <v>6.8168462291870719</v>
          </cell>
          <cell r="Y16">
            <v>252.4</v>
          </cell>
          <cell r="Z16">
            <v>220</v>
          </cell>
          <cell r="AA16">
            <v>203.4</v>
          </cell>
          <cell r="AB16">
            <v>142</v>
          </cell>
          <cell r="AC16">
            <v>0</v>
          </cell>
          <cell r="AD16" t="str">
            <v>скидка</v>
          </cell>
        </row>
        <row r="17">
          <cell r="A17" t="str">
            <v>5533 СОЧНЫЕ сос п/о в/у 1/350 8шт_45с   ОСТАНКИНО</v>
          </cell>
          <cell r="B17" t="str">
            <v>шт</v>
          </cell>
          <cell r="D17">
            <v>800</v>
          </cell>
          <cell r="E17">
            <v>0</v>
          </cell>
          <cell r="F17">
            <v>800</v>
          </cell>
          <cell r="G17">
            <v>0</v>
          </cell>
          <cell r="H17" t="e">
            <v>#N/A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S17">
            <v>0</v>
          </cell>
          <cell r="U17" t="e">
            <v>#DIV/0!</v>
          </cell>
          <cell r="V17" t="e">
            <v>#DIV/0!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e">
            <v>#N/A</v>
          </cell>
          <cell r="AD17" t="e">
            <v>#N/A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258.43400000000003</v>
          </cell>
          <cell r="D18">
            <v>1665.43</v>
          </cell>
          <cell r="E18">
            <v>1210.4159999999999</v>
          </cell>
          <cell r="F18">
            <v>680.97799999999995</v>
          </cell>
          <cell r="G18">
            <v>1</v>
          </cell>
          <cell r="H18">
            <v>45</v>
          </cell>
          <cell r="I18">
            <v>1204.0999999999999</v>
          </cell>
          <cell r="J18">
            <v>6.3160000000000309</v>
          </cell>
          <cell r="K18">
            <v>50</v>
          </cell>
          <cell r="L18">
            <v>700</v>
          </cell>
          <cell r="M18">
            <v>100</v>
          </cell>
          <cell r="P18">
            <v>400</v>
          </cell>
          <cell r="R18">
            <v>300</v>
          </cell>
          <cell r="S18">
            <v>242.08319999999998</v>
          </cell>
          <cell r="T18">
            <v>250</v>
          </cell>
          <cell r="U18">
            <v>10.248451771952784</v>
          </cell>
          <cell r="V18">
            <v>2.8129915665358025</v>
          </cell>
          <cell r="Y18">
            <v>274.99259999999998</v>
          </cell>
          <cell r="Z18">
            <v>235.273</v>
          </cell>
          <cell r="AA18">
            <v>256.12240000000003</v>
          </cell>
          <cell r="AB18">
            <v>201.45</v>
          </cell>
          <cell r="AC18">
            <v>0</v>
          </cell>
          <cell r="AD18" t="str">
            <v>скидка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D19">
            <v>1423</v>
          </cell>
          <cell r="E19">
            <v>98</v>
          </cell>
          <cell r="F19">
            <v>1325</v>
          </cell>
          <cell r="G19">
            <v>0.15</v>
          </cell>
          <cell r="H19">
            <v>60</v>
          </cell>
          <cell r="I19">
            <v>98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S19">
            <v>19.600000000000001</v>
          </cell>
          <cell r="U19">
            <v>67.602040816326522</v>
          </cell>
          <cell r="V19">
            <v>67.602040816326522</v>
          </cell>
          <cell r="Y19">
            <v>0</v>
          </cell>
          <cell r="Z19">
            <v>0</v>
          </cell>
          <cell r="AA19">
            <v>0</v>
          </cell>
          <cell r="AB19">
            <v>36</v>
          </cell>
          <cell r="AC19" t="str">
            <v>к1200</v>
          </cell>
          <cell r="AD19" t="e">
            <v>#N/A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874</v>
          </cell>
          <cell r="D20">
            <v>4479</v>
          </cell>
          <cell r="E20">
            <v>2553</v>
          </cell>
          <cell r="F20">
            <v>2761</v>
          </cell>
          <cell r="G20">
            <v>0.12</v>
          </cell>
          <cell r="H20">
            <v>60</v>
          </cell>
          <cell r="I20">
            <v>2589</v>
          </cell>
          <cell r="J20">
            <v>-36</v>
          </cell>
          <cell r="K20">
            <v>200</v>
          </cell>
          <cell r="L20">
            <v>200</v>
          </cell>
          <cell r="M20">
            <v>400</v>
          </cell>
          <cell r="P20">
            <v>600</v>
          </cell>
          <cell r="R20">
            <v>400</v>
          </cell>
          <cell r="S20">
            <v>510.6</v>
          </cell>
          <cell r="T20">
            <v>400</v>
          </cell>
          <cell r="U20">
            <v>9.7160203681942807</v>
          </cell>
          <cell r="V20">
            <v>5.407363885624755</v>
          </cell>
          <cell r="Y20">
            <v>848.2</v>
          </cell>
          <cell r="Z20">
            <v>722.4</v>
          </cell>
          <cell r="AA20">
            <v>739.2</v>
          </cell>
          <cell r="AB20">
            <v>415</v>
          </cell>
          <cell r="AC20">
            <v>0</v>
          </cell>
          <cell r="AD20" t="str">
            <v>скидка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C21">
            <v>60.292000000000002</v>
          </cell>
          <cell r="D21">
            <v>430.49700000000001</v>
          </cell>
          <cell r="E21">
            <v>229.61799999999999</v>
          </cell>
          <cell r="F21">
            <v>256.149</v>
          </cell>
          <cell r="G21">
            <v>1</v>
          </cell>
          <cell r="H21" t="e">
            <v>#N/A</v>
          </cell>
          <cell r="I21">
            <v>233.6</v>
          </cell>
          <cell r="J21">
            <v>-3.9819999999999993</v>
          </cell>
          <cell r="K21">
            <v>20</v>
          </cell>
          <cell r="L21">
            <v>0</v>
          </cell>
          <cell r="M21">
            <v>30</v>
          </cell>
          <cell r="P21">
            <v>50</v>
          </cell>
          <cell r="R21">
            <v>40</v>
          </cell>
          <cell r="S21">
            <v>45.9236</v>
          </cell>
          <cell r="T21">
            <v>40</v>
          </cell>
          <cell r="U21">
            <v>9.4972737328955041</v>
          </cell>
          <cell r="V21">
            <v>5.5777203877744777</v>
          </cell>
          <cell r="Y21">
            <v>71.308799999999991</v>
          </cell>
          <cell r="Z21">
            <v>59.171799999999998</v>
          </cell>
          <cell r="AA21">
            <v>66.264800000000008</v>
          </cell>
          <cell r="AB21">
            <v>47.180999999999997</v>
          </cell>
          <cell r="AC21" t="e">
            <v>#N/A</v>
          </cell>
          <cell r="AD21" t="e">
            <v>#N/A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1010</v>
          </cell>
          <cell r="D22">
            <v>833</v>
          </cell>
          <cell r="E22">
            <v>1019</v>
          </cell>
          <cell r="F22">
            <v>789</v>
          </cell>
          <cell r="G22">
            <v>0.25</v>
          </cell>
          <cell r="H22">
            <v>120</v>
          </cell>
          <cell r="I22">
            <v>1053</v>
          </cell>
          <cell r="J22">
            <v>-34</v>
          </cell>
          <cell r="K22">
            <v>0</v>
          </cell>
          <cell r="L22">
            <v>0</v>
          </cell>
          <cell r="M22">
            <v>600</v>
          </cell>
          <cell r="R22">
            <v>600</v>
          </cell>
          <cell r="S22">
            <v>203.8</v>
          </cell>
          <cell r="U22">
            <v>9.7595682041216882</v>
          </cell>
          <cell r="V22">
            <v>3.8714425907752696</v>
          </cell>
          <cell r="Y22">
            <v>270.39999999999998</v>
          </cell>
          <cell r="Z22">
            <v>223.6</v>
          </cell>
          <cell r="AA22">
            <v>171.4</v>
          </cell>
          <cell r="AB22">
            <v>151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57.198</v>
          </cell>
          <cell r="D23">
            <v>206.95400000000001</v>
          </cell>
          <cell r="E23">
            <v>97.897000000000006</v>
          </cell>
          <cell r="F23">
            <v>164.23400000000001</v>
          </cell>
          <cell r="G23">
            <v>1</v>
          </cell>
          <cell r="H23">
            <v>120</v>
          </cell>
          <cell r="I23">
            <v>97.4</v>
          </cell>
          <cell r="J23">
            <v>0.49699999999999989</v>
          </cell>
          <cell r="K23">
            <v>0</v>
          </cell>
          <cell r="L23">
            <v>0</v>
          </cell>
          <cell r="M23">
            <v>0</v>
          </cell>
          <cell r="R23">
            <v>50</v>
          </cell>
          <cell r="S23">
            <v>19.5794</v>
          </cell>
          <cell r="U23">
            <v>10.941806184050584</v>
          </cell>
          <cell r="V23">
            <v>8.3881017804427103</v>
          </cell>
          <cell r="Y23">
            <v>14.228800000000001</v>
          </cell>
          <cell r="Z23">
            <v>17.138399999999997</v>
          </cell>
          <cell r="AA23">
            <v>16.425800000000002</v>
          </cell>
          <cell r="AB23">
            <v>47.121000000000002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60.948</v>
          </cell>
          <cell r="D24">
            <v>247.49199999999999</v>
          </cell>
          <cell r="E24">
            <v>161.79599999999999</v>
          </cell>
          <cell r="F24">
            <v>140.53</v>
          </cell>
          <cell r="G24">
            <v>1</v>
          </cell>
          <cell r="H24">
            <v>45</v>
          </cell>
          <cell r="I24">
            <v>160.19999999999999</v>
          </cell>
          <cell r="J24">
            <v>1.5960000000000036</v>
          </cell>
          <cell r="K24">
            <v>20</v>
          </cell>
          <cell r="L24">
            <v>0</v>
          </cell>
          <cell r="M24">
            <v>0</v>
          </cell>
          <cell r="P24">
            <v>30</v>
          </cell>
          <cell r="Q24">
            <v>40</v>
          </cell>
          <cell r="R24">
            <v>40</v>
          </cell>
          <cell r="S24">
            <v>32.359200000000001</v>
          </cell>
          <cell r="T24">
            <v>40</v>
          </cell>
          <cell r="U24">
            <v>9.5963435437217228</v>
          </cell>
          <cell r="V24">
            <v>4.3428144082672002</v>
          </cell>
          <cell r="Y24">
            <v>44.737400000000001</v>
          </cell>
          <cell r="Z24">
            <v>35.868400000000001</v>
          </cell>
          <cell r="AA24">
            <v>40.815199999999997</v>
          </cell>
          <cell r="AB24">
            <v>25.635000000000002</v>
          </cell>
          <cell r="AC24" t="str">
            <v>м21з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120.59</v>
          </cell>
          <cell r="D25">
            <v>598.72</v>
          </cell>
          <cell r="E25">
            <v>368.161</v>
          </cell>
          <cell r="F25">
            <v>328.36500000000001</v>
          </cell>
          <cell r="G25">
            <v>1</v>
          </cell>
          <cell r="H25">
            <v>60</v>
          </cell>
          <cell r="I25">
            <v>371.15</v>
          </cell>
          <cell r="J25">
            <v>-2.9889999999999759</v>
          </cell>
          <cell r="K25">
            <v>0</v>
          </cell>
          <cell r="L25">
            <v>150</v>
          </cell>
          <cell r="M25">
            <v>100</v>
          </cell>
          <cell r="P25">
            <v>100</v>
          </cell>
          <cell r="S25">
            <v>73.632199999999997</v>
          </cell>
          <cell r="T25">
            <v>100</v>
          </cell>
          <cell r="U25">
            <v>10.570986606403178</v>
          </cell>
          <cell r="V25">
            <v>4.4595299339147818</v>
          </cell>
          <cell r="Y25">
            <v>85.617999999999995</v>
          </cell>
          <cell r="Z25">
            <v>72.633799999999994</v>
          </cell>
          <cell r="AA25">
            <v>84.904600000000002</v>
          </cell>
          <cell r="AB25">
            <v>46.500999999999998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617</v>
          </cell>
          <cell r="D26">
            <v>1233</v>
          </cell>
          <cell r="E26">
            <v>1107</v>
          </cell>
          <cell r="F26">
            <v>701</v>
          </cell>
          <cell r="G26">
            <v>0.22</v>
          </cell>
          <cell r="H26">
            <v>120</v>
          </cell>
          <cell r="I26">
            <v>1134</v>
          </cell>
          <cell r="J26">
            <v>-27</v>
          </cell>
          <cell r="K26">
            <v>0</v>
          </cell>
          <cell r="L26">
            <v>0</v>
          </cell>
          <cell r="M26">
            <v>400</v>
          </cell>
          <cell r="P26">
            <v>200</v>
          </cell>
          <cell r="Q26">
            <v>240</v>
          </cell>
          <cell r="R26">
            <v>400</v>
          </cell>
          <cell r="S26">
            <v>221.4</v>
          </cell>
          <cell r="T26">
            <v>200</v>
          </cell>
          <cell r="U26">
            <v>9.6702800361336951</v>
          </cell>
          <cell r="V26">
            <v>3.1662149954832879</v>
          </cell>
          <cell r="Y26">
            <v>256.39999999999998</v>
          </cell>
          <cell r="Z26">
            <v>259.39999999999998</v>
          </cell>
          <cell r="AA26">
            <v>196.6</v>
          </cell>
          <cell r="AB26">
            <v>137</v>
          </cell>
          <cell r="AC26">
            <v>0</v>
          </cell>
          <cell r="AD26">
            <v>0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820.68</v>
          </cell>
          <cell r="D27">
            <v>4277.3720000000003</v>
          </cell>
          <cell r="E27">
            <v>2209</v>
          </cell>
          <cell r="F27">
            <v>2370</v>
          </cell>
          <cell r="G27">
            <v>1</v>
          </cell>
          <cell r="H27">
            <v>45</v>
          </cell>
          <cell r="I27">
            <v>1855.7</v>
          </cell>
          <cell r="J27">
            <v>353.29999999999995</v>
          </cell>
          <cell r="K27">
            <v>450</v>
          </cell>
          <cell r="L27">
            <v>220</v>
          </cell>
          <cell r="M27">
            <v>300</v>
          </cell>
          <cell r="N27">
            <v>300</v>
          </cell>
          <cell r="P27">
            <v>200</v>
          </cell>
          <cell r="R27">
            <v>500</v>
          </cell>
          <cell r="S27">
            <v>441.8</v>
          </cell>
          <cell r="T27">
            <v>200</v>
          </cell>
          <cell r="U27">
            <v>10.276143051154369</v>
          </cell>
          <cell r="V27">
            <v>5.3644182888184702</v>
          </cell>
          <cell r="Y27">
            <v>696.6</v>
          </cell>
          <cell r="Z27">
            <v>667.4</v>
          </cell>
          <cell r="AA27">
            <v>631.4</v>
          </cell>
          <cell r="AB27">
            <v>380.36200000000002</v>
          </cell>
          <cell r="AC27" t="str">
            <v>?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404</v>
          </cell>
          <cell r="D28">
            <v>529</v>
          </cell>
          <cell r="E28">
            <v>646</v>
          </cell>
          <cell r="F28">
            <v>213</v>
          </cell>
          <cell r="G28">
            <v>0.3</v>
          </cell>
          <cell r="H28" t="e">
            <v>#N/A</v>
          </cell>
          <cell r="I28">
            <v>652</v>
          </cell>
          <cell r="J28">
            <v>-6</v>
          </cell>
          <cell r="K28">
            <v>0</v>
          </cell>
          <cell r="L28">
            <v>240</v>
          </cell>
          <cell r="M28">
            <v>120</v>
          </cell>
          <cell r="P28">
            <v>120</v>
          </cell>
          <cell r="Q28">
            <v>240</v>
          </cell>
          <cell r="R28">
            <v>240</v>
          </cell>
          <cell r="S28">
            <v>129.19999999999999</v>
          </cell>
          <cell r="T28">
            <v>120</v>
          </cell>
          <cell r="U28">
            <v>10.007739938080496</v>
          </cell>
          <cell r="V28">
            <v>1.648606811145511</v>
          </cell>
          <cell r="Y28">
            <v>150.4</v>
          </cell>
          <cell r="Z28">
            <v>129</v>
          </cell>
          <cell r="AA28">
            <v>104.8</v>
          </cell>
          <cell r="AB28">
            <v>68</v>
          </cell>
          <cell r="AC28" t="e">
            <v>#N/A</v>
          </cell>
          <cell r="AD28" t="e">
            <v>#N/A</v>
          </cell>
        </row>
        <row r="29">
          <cell r="A29" t="str">
            <v>6221 НЕАПОЛИТАНСКИЙ ДУЭТ с/к с/н мгс 1/90  ОСТАНКИНО</v>
          </cell>
          <cell r="B29" t="str">
            <v>шт</v>
          </cell>
          <cell r="D29">
            <v>500</v>
          </cell>
          <cell r="E29">
            <v>0</v>
          </cell>
          <cell r="F29">
            <v>500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0</v>
          </cell>
          <cell r="Z29">
            <v>0</v>
          </cell>
          <cell r="AA29">
            <v>0</v>
          </cell>
          <cell r="AB29">
            <v>4</v>
          </cell>
          <cell r="AC29" t="e">
            <v>#N/A</v>
          </cell>
          <cell r="AD29" t="e">
            <v>#N/A</v>
          </cell>
        </row>
        <row r="30">
          <cell r="A30" t="str">
            <v>6228 МЯСНОЕ АССОРТИ к/з с/н мгс 1/90 10шт.  ОСТАНКИНО</v>
          </cell>
          <cell r="B30" t="str">
            <v>шт</v>
          </cell>
          <cell r="C30">
            <v>98</v>
          </cell>
          <cell r="D30">
            <v>1154</v>
          </cell>
          <cell r="E30">
            <v>450</v>
          </cell>
          <cell r="F30">
            <v>789</v>
          </cell>
          <cell r="G30">
            <v>0.09</v>
          </cell>
          <cell r="H30">
            <v>45</v>
          </cell>
          <cell r="I30">
            <v>461</v>
          </cell>
          <cell r="J30">
            <v>-11</v>
          </cell>
          <cell r="K30">
            <v>40</v>
          </cell>
          <cell r="L30">
            <v>50</v>
          </cell>
          <cell r="M30">
            <v>0</v>
          </cell>
          <cell r="S30">
            <v>90</v>
          </cell>
          <cell r="U30">
            <v>9.7666666666666675</v>
          </cell>
          <cell r="V30">
            <v>8.7666666666666675</v>
          </cell>
          <cell r="Y30">
            <v>158.6</v>
          </cell>
          <cell r="Z30">
            <v>104.4</v>
          </cell>
          <cell r="AA30">
            <v>130.4</v>
          </cell>
          <cell r="AB30">
            <v>66</v>
          </cell>
          <cell r="AC30">
            <v>0</v>
          </cell>
          <cell r="AD30">
            <v>0</v>
          </cell>
        </row>
        <row r="31">
          <cell r="A31" t="str">
            <v>6247 ДОМАШНЯЯ Папа может вар п/о 0,4кг 8шт.  ОСТАНКИНО</v>
          </cell>
          <cell r="B31" t="str">
            <v>шт</v>
          </cell>
          <cell r="C31">
            <v>124</v>
          </cell>
          <cell r="D31">
            <v>259</v>
          </cell>
          <cell r="E31">
            <v>294</v>
          </cell>
          <cell r="F31">
            <v>79</v>
          </cell>
          <cell r="G31">
            <v>0.4</v>
          </cell>
          <cell r="H31">
            <v>60</v>
          </cell>
          <cell r="I31">
            <v>303</v>
          </cell>
          <cell r="J31">
            <v>-9</v>
          </cell>
          <cell r="K31">
            <v>40</v>
          </cell>
          <cell r="L31">
            <v>80</v>
          </cell>
          <cell r="M31">
            <v>80</v>
          </cell>
          <cell r="P31">
            <v>40</v>
          </cell>
          <cell r="Q31">
            <v>80</v>
          </cell>
          <cell r="R31">
            <v>80</v>
          </cell>
          <cell r="S31">
            <v>58.8</v>
          </cell>
          <cell r="T31">
            <v>80</v>
          </cell>
          <cell r="U31">
            <v>9.5068027210884356</v>
          </cell>
          <cell r="V31">
            <v>1.3435374149659864</v>
          </cell>
          <cell r="Y31">
            <v>63</v>
          </cell>
          <cell r="Z31">
            <v>52.4</v>
          </cell>
          <cell r="AA31">
            <v>52</v>
          </cell>
          <cell r="AB31">
            <v>29</v>
          </cell>
          <cell r="AC31" t="str">
            <v>м30з</v>
          </cell>
          <cell r="AD31" t="str">
            <v>костик</v>
          </cell>
        </row>
        <row r="32">
          <cell r="A32" t="str">
            <v>6268 ГОВЯЖЬЯ Папа может вар п/о 0,4кг 8 шт.  ОСТАНКИНО</v>
          </cell>
          <cell r="B32" t="str">
            <v>шт</v>
          </cell>
          <cell r="C32">
            <v>225</v>
          </cell>
          <cell r="D32">
            <v>449</v>
          </cell>
          <cell r="E32">
            <v>433</v>
          </cell>
          <cell r="F32">
            <v>231</v>
          </cell>
          <cell r="G32">
            <v>0.4</v>
          </cell>
          <cell r="H32">
            <v>60</v>
          </cell>
          <cell r="I32">
            <v>436</v>
          </cell>
          <cell r="J32">
            <v>-3</v>
          </cell>
          <cell r="K32">
            <v>0</v>
          </cell>
          <cell r="L32">
            <v>120</v>
          </cell>
          <cell r="M32">
            <v>120</v>
          </cell>
          <cell r="P32">
            <v>80</v>
          </cell>
          <cell r="Q32">
            <v>40</v>
          </cell>
          <cell r="R32">
            <v>160</v>
          </cell>
          <cell r="S32">
            <v>86.6</v>
          </cell>
          <cell r="T32">
            <v>80</v>
          </cell>
          <cell r="U32">
            <v>9.5958429561200926</v>
          </cell>
          <cell r="V32">
            <v>2.6674364896073905</v>
          </cell>
          <cell r="Y32">
            <v>103.4</v>
          </cell>
          <cell r="Z32">
            <v>100.2</v>
          </cell>
          <cell r="AA32">
            <v>85</v>
          </cell>
          <cell r="AB32">
            <v>79</v>
          </cell>
          <cell r="AC32" t="str">
            <v>м135з</v>
          </cell>
          <cell r="AD32" t="e">
            <v>#N/A</v>
          </cell>
        </row>
        <row r="33">
          <cell r="A33" t="str">
            <v>6303 МЯСНЫЕ Папа может сос п/о мгс 1.5*3  ОСТАНКИНО</v>
          </cell>
          <cell r="B33" t="str">
            <v>кг</v>
          </cell>
          <cell r="C33">
            <v>275.86599999999999</v>
          </cell>
          <cell r="D33">
            <v>510.084</v>
          </cell>
          <cell r="E33">
            <v>507.39299999999997</v>
          </cell>
          <cell r="F33">
            <v>264.30900000000003</v>
          </cell>
          <cell r="G33">
            <v>1</v>
          </cell>
          <cell r="H33">
            <v>45</v>
          </cell>
          <cell r="I33">
            <v>485.3</v>
          </cell>
          <cell r="J33">
            <v>22.092999999999961</v>
          </cell>
          <cell r="K33">
            <v>30</v>
          </cell>
          <cell r="L33">
            <v>170</v>
          </cell>
          <cell r="M33">
            <v>140</v>
          </cell>
          <cell r="P33">
            <v>100</v>
          </cell>
          <cell r="R33">
            <v>160</v>
          </cell>
          <cell r="S33">
            <v>101.4786</v>
          </cell>
          <cell r="T33">
            <v>100</v>
          </cell>
          <cell r="U33">
            <v>9.5025847814218949</v>
          </cell>
          <cell r="V33">
            <v>2.6045786993513906</v>
          </cell>
          <cell r="Y33">
            <v>132.7244</v>
          </cell>
          <cell r="Z33">
            <v>124.9654</v>
          </cell>
          <cell r="AA33">
            <v>106.95219999999999</v>
          </cell>
          <cell r="AB33">
            <v>101.06100000000001</v>
          </cell>
          <cell r="AC33">
            <v>0</v>
          </cell>
          <cell r="AD33" t="str">
            <v>костик</v>
          </cell>
        </row>
        <row r="34">
          <cell r="A34" t="str">
            <v>6324 ДОКТОРСКАЯ ГОСТ вар п/о 0.4кг 8шт.  ОСТАНКИНО</v>
          </cell>
          <cell r="B34" t="str">
            <v>шт</v>
          </cell>
          <cell r="D34">
            <v>177</v>
          </cell>
          <cell r="E34">
            <v>175</v>
          </cell>
          <cell r="F34">
            <v>1</v>
          </cell>
          <cell r="G34">
            <v>0.4</v>
          </cell>
          <cell r="H34">
            <v>60</v>
          </cell>
          <cell r="I34">
            <v>179</v>
          </cell>
          <cell r="J34">
            <v>-4</v>
          </cell>
          <cell r="K34">
            <v>0</v>
          </cell>
          <cell r="L34">
            <v>0</v>
          </cell>
          <cell r="M34">
            <v>200</v>
          </cell>
          <cell r="P34">
            <v>120</v>
          </cell>
          <cell r="Q34">
            <v>80</v>
          </cell>
          <cell r="S34">
            <v>35</v>
          </cell>
          <cell r="T34">
            <v>80</v>
          </cell>
          <cell r="U34">
            <v>13.742857142857142</v>
          </cell>
          <cell r="V34">
            <v>2.8571428571428571E-2</v>
          </cell>
          <cell r="Y34">
            <v>0</v>
          </cell>
          <cell r="Z34">
            <v>0</v>
          </cell>
          <cell r="AA34">
            <v>0</v>
          </cell>
          <cell r="AB34">
            <v>3</v>
          </cell>
          <cell r="AC34" t="str">
            <v>костик</v>
          </cell>
          <cell r="AD34" t="e">
            <v>#N/A</v>
          </cell>
        </row>
        <row r="35">
          <cell r="A35" t="str">
            <v>6325 ДОКТОРСКАЯ ПРЕМИУМ вар п/о 0.4кг 8шт.  ОСТАНКИНО</v>
          </cell>
          <cell r="B35" t="str">
            <v>шт</v>
          </cell>
          <cell r="C35">
            <v>340</v>
          </cell>
          <cell r="D35">
            <v>1192</v>
          </cell>
          <cell r="E35">
            <v>919</v>
          </cell>
          <cell r="F35">
            <v>591</v>
          </cell>
          <cell r="G35">
            <v>0.4</v>
          </cell>
          <cell r="H35">
            <v>60</v>
          </cell>
          <cell r="I35">
            <v>943</v>
          </cell>
          <cell r="J35">
            <v>-24</v>
          </cell>
          <cell r="K35">
            <v>80</v>
          </cell>
          <cell r="L35">
            <v>320</v>
          </cell>
          <cell r="M35">
            <v>80</v>
          </cell>
          <cell r="P35">
            <v>200</v>
          </cell>
          <cell r="Q35">
            <v>40</v>
          </cell>
          <cell r="R35">
            <v>280</v>
          </cell>
          <cell r="S35">
            <v>183.8</v>
          </cell>
          <cell r="T35">
            <v>160</v>
          </cell>
          <cell r="U35">
            <v>9.5266594124047881</v>
          </cell>
          <cell r="V35">
            <v>3.2154515778019586</v>
          </cell>
          <cell r="Y35">
            <v>219.6</v>
          </cell>
          <cell r="Z35">
            <v>216</v>
          </cell>
          <cell r="AA35">
            <v>211</v>
          </cell>
          <cell r="AB35">
            <v>161</v>
          </cell>
          <cell r="AC35" t="str">
            <v>м43з</v>
          </cell>
          <cell r="AD35" t="e">
            <v>#N/A</v>
          </cell>
        </row>
        <row r="36">
          <cell r="A36" t="str">
            <v>6329 КЛАССИЧЕСКАЯ Папа может вар п/о 0.4кг  ОСТАНКИНО</v>
          </cell>
          <cell r="B36" t="str">
            <v>шт</v>
          </cell>
          <cell r="D36">
            <v>800</v>
          </cell>
          <cell r="E36">
            <v>0</v>
          </cell>
          <cell r="F36">
            <v>800</v>
          </cell>
          <cell r="G36">
            <v>0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S36">
            <v>0</v>
          </cell>
          <cell r="U36" t="e">
            <v>#DIV/0!</v>
          </cell>
          <cell r="V36" t="e">
            <v>#DIV/0!</v>
          </cell>
          <cell r="Y36">
            <v>0</v>
          </cell>
          <cell r="Z36">
            <v>0</v>
          </cell>
          <cell r="AA36">
            <v>0</v>
          </cell>
          <cell r="AB36">
            <v>2</v>
          </cell>
          <cell r="AC36" t="e">
            <v>#N/A</v>
          </cell>
          <cell r="AD36" t="e">
            <v>#N/A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1673</v>
          </cell>
          <cell r="D37">
            <v>9329</v>
          </cell>
          <cell r="E37">
            <v>5866</v>
          </cell>
          <cell r="F37">
            <v>5051</v>
          </cell>
          <cell r="G37">
            <v>0.4</v>
          </cell>
          <cell r="H37">
            <v>60</v>
          </cell>
          <cell r="I37">
            <v>5937</v>
          </cell>
          <cell r="J37">
            <v>-71</v>
          </cell>
          <cell r="K37">
            <v>1100</v>
          </cell>
          <cell r="L37">
            <v>400</v>
          </cell>
          <cell r="M37">
            <v>800</v>
          </cell>
          <cell r="N37">
            <v>800</v>
          </cell>
          <cell r="P37">
            <v>800</v>
          </cell>
          <cell r="R37">
            <v>1400</v>
          </cell>
          <cell r="S37">
            <v>1173.2</v>
          </cell>
          <cell r="T37">
            <v>1200</v>
          </cell>
          <cell r="U37">
            <v>9.8457211046709858</v>
          </cell>
          <cell r="V37">
            <v>4.3053187862257074</v>
          </cell>
          <cell r="Y37">
            <v>1488.4</v>
          </cell>
          <cell r="Z37">
            <v>1436.8</v>
          </cell>
          <cell r="AA37">
            <v>1522.4</v>
          </cell>
          <cell r="AB37">
            <v>1190</v>
          </cell>
          <cell r="AC37" t="str">
            <v>кор</v>
          </cell>
          <cell r="AD37">
            <v>0</v>
          </cell>
        </row>
        <row r="38">
          <cell r="A38" t="str">
            <v>6340 ДОМАШНИЙ РЕЦЕПТ Коровино 0.5кг 8шт.  ОСТАНКИНО</v>
          </cell>
          <cell r="B38" t="str">
            <v>шт</v>
          </cell>
          <cell r="C38">
            <v>517</v>
          </cell>
          <cell r="D38">
            <v>632</v>
          </cell>
          <cell r="E38">
            <v>1023</v>
          </cell>
          <cell r="F38">
            <v>119</v>
          </cell>
          <cell r="G38">
            <v>0.5</v>
          </cell>
          <cell r="H38" t="e">
            <v>#N/A</v>
          </cell>
          <cell r="I38">
            <v>1167</v>
          </cell>
          <cell r="J38">
            <v>-144</v>
          </cell>
          <cell r="K38">
            <v>40</v>
          </cell>
          <cell r="L38">
            <v>400</v>
          </cell>
          <cell r="M38">
            <v>600</v>
          </cell>
          <cell r="P38">
            <v>200</v>
          </cell>
          <cell r="Q38">
            <v>200</v>
          </cell>
          <cell r="R38">
            <v>200</v>
          </cell>
          <cell r="S38">
            <v>204.6</v>
          </cell>
          <cell r="T38">
            <v>200</v>
          </cell>
          <cell r="U38">
            <v>9.5747800586510259</v>
          </cell>
          <cell r="V38">
            <v>0.58162267839687198</v>
          </cell>
          <cell r="Y38">
            <v>275.60000000000002</v>
          </cell>
          <cell r="Z38">
            <v>203.4</v>
          </cell>
          <cell r="AA38">
            <v>157.6</v>
          </cell>
          <cell r="AB38">
            <v>37</v>
          </cell>
          <cell r="AC38" t="e">
            <v>#N/A</v>
          </cell>
          <cell r="AD38" t="e">
            <v>#N/A</v>
          </cell>
        </row>
        <row r="39">
          <cell r="A39" t="str">
            <v>6341 ДОМАШНИЙ РЕЦЕПТ СО ШПИКОМ Коровино 0.5кг  ОСТАНКИНО</v>
          </cell>
          <cell r="B39" t="str">
            <v>шт</v>
          </cell>
          <cell r="C39">
            <v>83</v>
          </cell>
          <cell r="D39">
            <v>8</v>
          </cell>
          <cell r="E39">
            <v>76</v>
          </cell>
          <cell r="F39">
            <v>14</v>
          </cell>
          <cell r="G39">
            <v>0.5</v>
          </cell>
          <cell r="H39" t="e">
            <v>#N/A</v>
          </cell>
          <cell r="I39">
            <v>78</v>
          </cell>
          <cell r="J39">
            <v>-2</v>
          </cell>
          <cell r="K39">
            <v>0</v>
          </cell>
          <cell r="L39">
            <v>40</v>
          </cell>
          <cell r="M39">
            <v>40</v>
          </cell>
          <cell r="P39">
            <v>40</v>
          </cell>
          <cell r="R39">
            <v>40</v>
          </cell>
          <cell r="S39">
            <v>15.2</v>
          </cell>
          <cell r="U39">
            <v>11.447368421052632</v>
          </cell>
          <cell r="V39">
            <v>0.92105263157894746</v>
          </cell>
          <cell r="Y39">
            <v>15.4</v>
          </cell>
          <cell r="Z39">
            <v>21</v>
          </cell>
          <cell r="AA39">
            <v>11</v>
          </cell>
          <cell r="AB39">
            <v>21</v>
          </cell>
          <cell r="AC39" t="str">
            <v>увел</v>
          </cell>
          <cell r="AD39" t="e">
            <v>#N/A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752</v>
          </cell>
          <cell r="D40">
            <v>3291</v>
          </cell>
          <cell r="E40">
            <v>2098</v>
          </cell>
          <cell r="F40">
            <v>1889</v>
          </cell>
          <cell r="G40">
            <v>0.4</v>
          </cell>
          <cell r="H40">
            <v>60</v>
          </cell>
          <cell r="I40">
            <v>2149</v>
          </cell>
          <cell r="J40">
            <v>-51</v>
          </cell>
          <cell r="K40">
            <v>120</v>
          </cell>
          <cell r="L40">
            <v>680</v>
          </cell>
          <cell r="M40">
            <v>400</v>
          </cell>
          <cell r="N40">
            <v>400</v>
          </cell>
          <cell r="P40">
            <v>200</v>
          </cell>
          <cell r="R40">
            <v>200</v>
          </cell>
          <cell r="S40">
            <v>419.6</v>
          </cell>
          <cell r="T40">
            <v>400</v>
          </cell>
          <cell r="U40">
            <v>10.221639656816015</v>
          </cell>
          <cell r="V40">
            <v>4.5019065776930409</v>
          </cell>
          <cell r="Y40">
            <v>524.79999999999995</v>
          </cell>
          <cell r="Z40">
            <v>528.6</v>
          </cell>
          <cell r="AA40">
            <v>544.79999999999995</v>
          </cell>
          <cell r="AB40">
            <v>399</v>
          </cell>
          <cell r="AC40" t="str">
            <v>м1400з</v>
          </cell>
          <cell r="AD40" t="str">
            <v>м470з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1099</v>
          </cell>
          <cell r="D41">
            <v>7546</v>
          </cell>
          <cell r="E41">
            <v>6410</v>
          </cell>
          <cell r="F41">
            <v>2120</v>
          </cell>
          <cell r="G41">
            <v>0.4</v>
          </cell>
          <cell r="H41">
            <v>60</v>
          </cell>
          <cell r="I41">
            <v>6531</v>
          </cell>
          <cell r="J41">
            <v>-121</v>
          </cell>
          <cell r="K41">
            <v>900</v>
          </cell>
          <cell r="L41">
            <v>400</v>
          </cell>
          <cell r="M41">
            <v>1000</v>
          </cell>
          <cell r="N41">
            <v>800</v>
          </cell>
          <cell r="P41">
            <v>800</v>
          </cell>
          <cell r="Q41">
            <v>2800</v>
          </cell>
          <cell r="R41">
            <v>2400</v>
          </cell>
          <cell r="S41">
            <v>1282</v>
          </cell>
          <cell r="T41">
            <v>1400</v>
          </cell>
          <cell r="U41">
            <v>9.8439937597503899</v>
          </cell>
          <cell r="V41">
            <v>1.6536661466458658</v>
          </cell>
          <cell r="Y41">
            <v>1138.2</v>
          </cell>
          <cell r="Z41">
            <v>1093.5999999999999</v>
          </cell>
          <cell r="AA41">
            <v>1184.2</v>
          </cell>
          <cell r="AB41">
            <v>765</v>
          </cell>
          <cell r="AC41" t="str">
            <v>кор</v>
          </cell>
          <cell r="AD41" t="e">
            <v>#N/A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C42">
            <v>326</v>
          </cell>
          <cell r="D42">
            <v>3857</v>
          </cell>
          <cell r="E42">
            <v>2098</v>
          </cell>
          <cell r="F42">
            <v>2003</v>
          </cell>
          <cell r="G42">
            <v>0.3</v>
          </cell>
          <cell r="H42">
            <v>60</v>
          </cell>
          <cell r="I42">
            <v>2136</v>
          </cell>
          <cell r="J42">
            <v>-38</v>
          </cell>
          <cell r="K42">
            <v>200</v>
          </cell>
          <cell r="L42">
            <v>1000</v>
          </cell>
          <cell r="M42">
            <v>0</v>
          </cell>
          <cell r="P42">
            <v>400</v>
          </cell>
          <cell r="S42">
            <v>419.6</v>
          </cell>
          <cell r="T42">
            <v>400</v>
          </cell>
          <cell r="U42">
            <v>9.5400381315538603</v>
          </cell>
          <cell r="V42">
            <v>4.7735938989513818</v>
          </cell>
          <cell r="Y42">
            <v>341.2</v>
          </cell>
          <cell r="Z42">
            <v>338</v>
          </cell>
          <cell r="AA42">
            <v>374.8</v>
          </cell>
          <cell r="AB42">
            <v>380</v>
          </cell>
          <cell r="AC42" t="str">
            <v>костик</v>
          </cell>
          <cell r="AD42" t="str">
            <v>зк</v>
          </cell>
        </row>
        <row r="43">
          <cell r="A43" t="str">
            <v>6453 ЭКСТРА Папа может с/к с/н в/у 1/100 14шт.   ОСТАНКИНО</v>
          </cell>
          <cell r="B43" t="str">
            <v>шт</v>
          </cell>
          <cell r="C43">
            <v>905</v>
          </cell>
          <cell r="D43">
            <v>3477</v>
          </cell>
          <cell r="E43">
            <v>2153</v>
          </cell>
          <cell r="F43">
            <v>2159</v>
          </cell>
          <cell r="G43">
            <v>0.1</v>
          </cell>
          <cell r="H43">
            <v>60</v>
          </cell>
          <cell r="I43">
            <v>2212</v>
          </cell>
          <cell r="J43">
            <v>-59</v>
          </cell>
          <cell r="K43">
            <v>420</v>
          </cell>
          <cell r="L43">
            <v>0</v>
          </cell>
          <cell r="M43">
            <v>0</v>
          </cell>
          <cell r="P43">
            <v>420</v>
          </cell>
          <cell r="R43">
            <v>700</v>
          </cell>
          <cell r="S43">
            <v>430.6</v>
          </cell>
          <cell r="T43">
            <v>420</v>
          </cell>
          <cell r="U43">
            <v>9.5657222480260096</v>
          </cell>
          <cell r="V43">
            <v>5.0139340455178818</v>
          </cell>
          <cell r="Y43">
            <v>720.4</v>
          </cell>
          <cell r="Z43">
            <v>580.79999999999995</v>
          </cell>
          <cell r="AA43">
            <v>540</v>
          </cell>
          <cell r="AB43">
            <v>395</v>
          </cell>
          <cell r="AC43" t="str">
            <v>костик</v>
          </cell>
          <cell r="AD43" t="e">
            <v>#N/A</v>
          </cell>
        </row>
        <row r="44">
          <cell r="A44" t="str">
            <v>6454 АРОМАТНАЯ с/к с/н в/у 1/100 14шт.  ОСТАНКИНО</v>
          </cell>
          <cell r="B44" t="str">
            <v>шт</v>
          </cell>
          <cell r="C44">
            <v>1016</v>
          </cell>
          <cell r="D44">
            <v>2450</v>
          </cell>
          <cell r="E44">
            <v>1877</v>
          </cell>
          <cell r="F44">
            <v>1550</v>
          </cell>
          <cell r="G44">
            <v>0.1</v>
          </cell>
          <cell r="H44">
            <v>60</v>
          </cell>
          <cell r="I44">
            <v>1917</v>
          </cell>
          <cell r="J44">
            <v>-40</v>
          </cell>
          <cell r="K44">
            <v>420</v>
          </cell>
          <cell r="L44">
            <v>0</v>
          </cell>
          <cell r="M44">
            <v>420</v>
          </cell>
          <cell r="P44">
            <v>420</v>
          </cell>
          <cell r="R44">
            <v>420</v>
          </cell>
          <cell r="S44">
            <v>375.4</v>
          </cell>
          <cell r="T44">
            <v>420</v>
          </cell>
          <cell r="U44">
            <v>9.7229621736814078</v>
          </cell>
          <cell r="V44">
            <v>4.1289291422482686</v>
          </cell>
          <cell r="Y44">
            <v>583.4</v>
          </cell>
          <cell r="Z44">
            <v>482</v>
          </cell>
          <cell r="AA44">
            <v>410.2</v>
          </cell>
          <cell r="AB44">
            <v>305</v>
          </cell>
          <cell r="AC44" t="str">
            <v>костик</v>
          </cell>
          <cell r="AD44">
            <v>0</v>
          </cell>
        </row>
        <row r="45">
          <cell r="A45" t="str">
            <v>6459 СЕРВЕЛАТ ШВЕЙЦАРСК. в/к с/н в/у 1/100*10  ОСТАНКИНО</v>
          </cell>
          <cell r="B45" t="str">
            <v>шт</v>
          </cell>
          <cell r="C45">
            <v>29</v>
          </cell>
          <cell r="D45">
            <v>308</v>
          </cell>
          <cell r="E45">
            <v>284</v>
          </cell>
          <cell r="F45">
            <v>49</v>
          </cell>
          <cell r="G45">
            <v>0.1</v>
          </cell>
          <cell r="H45" t="e">
            <v>#N/A</v>
          </cell>
          <cell r="I45">
            <v>289</v>
          </cell>
          <cell r="J45">
            <v>-5</v>
          </cell>
          <cell r="K45">
            <v>40</v>
          </cell>
          <cell r="L45">
            <v>0</v>
          </cell>
          <cell r="M45">
            <v>220</v>
          </cell>
          <cell r="P45">
            <v>70</v>
          </cell>
          <cell r="Q45">
            <v>50</v>
          </cell>
          <cell r="R45">
            <v>70</v>
          </cell>
          <cell r="S45">
            <v>56.8</v>
          </cell>
          <cell r="T45">
            <v>50</v>
          </cell>
          <cell r="U45">
            <v>9.6654929577464799</v>
          </cell>
          <cell r="V45">
            <v>0.86267605633802824</v>
          </cell>
          <cell r="Y45">
            <v>0</v>
          </cell>
          <cell r="Z45">
            <v>32</v>
          </cell>
          <cell r="AA45">
            <v>46</v>
          </cell>
          <cell r="AB45">
            <v>43</v>
          </cell>
          <cell r="AC45" t="str">
            <v>костик</v>
          </cell>
          <cell r="AD45" t="e">
            <v>#N/A</v>
          </cell>
        </row>
        <row r="46">
          <cell r="A46" t="str">
            <v>6470 ВЕТЧ.МРАМОРНАЯ в/у_45с  ОСТАНКИНО</v>
          </cell>
          <cell r="B46" t="str">
            <v>кг</v>
          </cell>
          <cell r="C46">
            <v>24.513999999999999</v>
          </cell>
          <cell r="D46">
            <v>11.212</v>
          </cell>
          <cell r="E46">
            <v>34.840000000000003</v>
          </cell>
          <cell r="G46">
            <v>1</v>
          </cell>
          <cell r="H46">
            <v>45</v>
          </cell>
          <cell r="I46">
            <v>42</v>
          </cell>
          <cell r="J46">
            <v>-7.1599999999999966</v>
          </cell>
          <cell r="K46">
            <v>0</v>
          </cell>
          <cell r="L46">
            <v>20</v>
          </cell>
          <cell r="M46">
            <v>10</v>
          </cell>
          <cell r="P46">
            <v>10</v>
          </cell>
          <cell r="Q46">
            <v>20</v>
          </cell>
          <cell r="S46">
            <v>6.9680000000000009</v>
          </cell>
          <cell r="T46">
            <v>10</v>
          </cell>
          <cell r="U46">
            <v>10.045924225028701</v>
          </cell>
          <cell r="V46">
            <v>0</v>
          </cell>
          <cell r="Y46">
            <v>1.7010000000000001</v>
          </cell>
          <cell r="Z46">
            <v>3.161</v>
          </cell>
          <cell r="AA46">
            <v>3.1510000000000002</v>
          </cell>
          <cell r="AB46">
            <v>0</v>
          </cell>
          <cell r="AC46" t="str">
            <v>костик</v>
          </cell>
          <cell r="AD46" t="e">
            <v>#N/A</v>
          </cell>
        </row>
        <row r="47">
          <cell r="A47" t="str">
            <v>6495 ВЕТЧ.МРАМОРНАЯ в/у срез 0.3кг 6шт_45с  ОСТАНКИНО</v>
          </cell>
          <cell r="B47" t="str">
            <v>шт</v>
          </cell>
          <cell r="D47">
            <v>388</v>
          </cell>
          <cell r="E47">
            <v>308</v>
          </cell>
          <cell r="F47">
            <v>75</v>
          </cell>
          <cell r="G47">
            <v>0.3</v>
          </cell>
          <cell r="H47" t="e">
            <v>#N/A</v>
          </cell>
          <cell r="I47">
            <v>377</v>
          </cell>
          <cell r="J47">
            <v>-69</v>
          </cell>
          <cell r="K47">
            <v>0</v>
          </cell>
          <cell r="L47">
            <v>0</v>
          </cell>
          <cell r="M47">
            <v>300</v>
          </cell>
          <cell r="Q47">
            <v>150</v>
          </cell>
          <cell r="R47">
            <v>120</v>
          </cell>
          <cell r="S47">
            <v>61.6</v>
          </cell>
          <cell r="T47">
            <v>120</v>
          </cell>
          <cell r="U47">
            <v>12.418831168831169</v>
          </cell>
          <cell r="V47">
            <v>1.2175324675324675</v>
          </cell>
          <cell r="Y47">
            <v>0</v>
          </cell>
          <cell r="Z47">
            <v>0</v>
          </cell>
          <cell r="AA47">
            <v>18.8</v>
          </cell>
          <cell r="AB47">
            <v>62</v>
          </cell>
          <cell r="AC47" t="str">
            <v>костик</v>
          </cell>
          <cell r="AD47" t="e">
            <v>#N/A</v>
          </cell>
        </row>
        <row r="48">
          <cell r="A48" t="str">
            <v>6527 ШПИКАЧКИ СОЧНЫЕ ПМ сар б/о мгс 1*3 45с ОСТАНКИНО</v>
          </cell>
          <cell r="B48" t="str">
            <v>кг</v>
          </cell>
          <cell r="C48">
            <v>104.414</v>
          </cell>
          <cell r="D48">
            <v>768.04700000000003</v>
          </cell>
          <cell r="E48">
            <v>471.78</v>
          </cell>
          <cell r="F48">
            <v>397.27600000000001</v>
          </cell>
          <cell r="G48">
            <v>1</v>
          </cell>
          <cell r="H48">
            <v>45</v>
          </cell>
          <cell r="I48">
            <v>475.7</v>
          </cell>
          <cell r="J48">
            <v>-3.9200000000000159</v>
          </cell>
          <cell r="K48">
            <v>40</v>
          </cell>
          <cell r="L48">
            <v>100</v>
          </cell>
          <cell r="M48">
            <v>0</v>
          </cell>
          <cell r="P48">
            <v>100</v>
          </cell>
          <cell r="Q48">
            <v>20</v>
          </cell>
          <cell r="R48">
            <v>150.39399999999995</v>
          </cell>
          <cell r="S48">
            <v>94.355999999999995</v>
          </cell>
          <cell r="T48">
            <v>90</v>
          </cell>
          <cell r="U48">
            <v>9.5136504302853044</v>
          </cell>
          <cell r="V48">
            <v>4.210394675484336</v>
          </cell>
          <cell r="Y48">
            <v>112.3896</v>
          </cell>
          <cell r="Z48">
            <v>109.9614</v>
          </cell>
          <cell r="AA48">
            <v>121.60319999999999</v>
          </cell>
          <cell r="AB48">
            <v>107.32</v>
          </cell>
          <cell r="AC48">
            <v>0</v>
          </cell>
          <cell r="AD48" t="e">
            <v>#N/A</v>
          </cell>
        </row>
        <row r="49">
          <cell r="A49" t="str">
            <v>6533 СЕРВЕЛАТ КОПЧЕНЫЙ С ДЫМКОМ в/к в/ 0,7кг  ОСТАНКИНО</v>
          </cell>
          <cell r="B49" t="str">
            <v>шт</v>
          </cell>
          <cell r="C49">
            <v>24</v>
          </cell>
          <cell r="D49">
            <v>7</v>
          </cell>
          <cell r="E49">
            <v>17</v>
          </cell>
          <cell r="F49">
            <v>6</v>
          </cell>
          <cell r="G49">
            <v>0</v>
          </cell>
          <cell r="H49" t="e">
            <v>#N/A</v>
          </cell>
          <cell r="I49">
            <v>24</v>
          </cell>
          <cell r="J49">
            <v>-7</v>
          </cell>
          <cell r="K49">
            <v>0</v>
          </cell>
          <cell r="L49">
            <v>0</v>
          </cell>
          <cell r="M49">
            <v>0</v>
          </cell>
          <cell r="S49">
            <v>3.4</v>
          </cell>
          <cell r="U49">
            <v>1.7647058823529411</v>
          </cell>
          <cell r="V49">
            <v>1.7647058823529411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>пуд</v>
          </cell>
          <cell r="AD49" t="e">
            <v>#N/A</v>
          </cell>
        </row>
        <row r="50">
          <cell r="A50" t="str">
            <v>6554 СВИНАЯ ОСТАН.с/к в/с в/у 1/100 10 шт. ОСТАНКИНО</v>
          </cell>
          <cell r="B50" t="str">
            <v>шт</v>
          </cell>
          <cell r="D50">
            <v>200</v>
          </cell>
          <cell r="E50">
            <v>0</v>
          </cell>
          <cell r="F50">
            <v>200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S50">
            <v>0</v>
          </cell>
          <cell r="U50" t="e">
            <v>#DIV/0!</v>
          </cell>
          <cell r="V50" t="e">
            <v>#DIV/0!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e">
            <v>#N/A</v>
          </cell>
          <cell r="AD50" t="e">
            <v>#N/A</v>
          </cell>
        </row>
        <row r="51">
          <cell r="A51" t="str">
            <v>6578 СЕРВЕЛАТ ДОМАШНИЙ ПМ в/к в/у 0.84кг 6шт.  ОСТАНКИНО</v>
          </cell>
          <cell r="B51" t="str">
            <v>шт</v>
          </cell>
          <cell r="C51">
            <v>12</v>
          </cell>
          <cell r="D51">
            <v>2</v>
          </cell>
          <cell r="E51">
            <v>12</v>
          </cell>
          <cell r="G51">
            <v>0</v>
          </cell>
          <cell r="H51" t="e">
            <v>#N/A</v>
          </cell>
          <cell r="I51">
            <v>17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2.4</v>
          </cell>
          <cell r="U51">
            <v>0</v>
          </cell>
          <cell r="V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>пуд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138</v>
          </cell>
          <cell r="D52">
            <v>284</v>
          </cell>
          <cell r="E52">
            <v>188</v>
          </cell>
          <cell r="F52">
            <v>232</v>
          </cell>
          <cell r="G52">
            <v>0.09</v>
          </cell>
          <cell r="H52">
            <v>45</v>
          </cell>
          <cell r="I52">
            <v>189</v>
          </cell>
          <cell r="J52">
            <v>-1</v>
          </cell>
          <cell r="K52">
            <v>20</v>
          </cell>
          <cell r="L52">
            <v>0</v>
          </cell>
          <cell r="M52">
            <v>0</v>
          </cell>
          <cell r="P52">
            <v>50</v>
          </cell>
          <cell r="R52">
            <v>30</v>
          </cell>
          <cell r="S52">
            <v>37.6</v>
          </cell>
          <cell r="T52">
            <v>50</v>
          </cell>
          <cell r="U52">
            <v>10.159574468085106</v>
          </cell>
          <cell r="V52">
            <v>6.1702127659574462</v>
          </cell>
          <cell r="Y52">
            <v>81.8</v>
          </cell>
          <cell r="Z52">
            <v>68.8</v>
          </cell>
          <cell r="AA52">
            <v>58</v>
          </cell>
          <cell r="AB52">
            <v>19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127</v>
          </cell>
          <cell r="D53">
            <v>493</v>
          </cell>
          <cell r="E53">
            <v>212</v>
          </cell>
          <cell r="G53">
            <v>0</v>
          </cell>
          <cell r="H53">
            <v>45</v>
          </cell>
          <cell r="I53">
            <v>280</v>
          </cell>
          <cell r="J53">
            <v>-68</v>
          </cell>
          <cell r="K53">
            <v>0</v>
          </cell>
          <cell r="L53">
            <v>0</v>
          </cell>
          <cell r="M53">
            <v>0</v>
          </cell>
          <cell r="S53">
            <v>42.4</v>
          </cell>
          <cell r="U53">
            <v>0</v>
          </cell>
          <cell r="V53">
            <v>0</v>
          </cell>
          <cell r="Y53">
            <v>58.2</v>
          </cell>
          <cell r="Z53">
            <v>62.2</v>
          </cell>
          <cell r="AA53">
            <v>59.4</v>
          </cell>
          <cell r="AB53">
            <v>-4</v>
          </cell>
          <cell r="AC53" t="str">
            <v>вывод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51</v>
          </cell>
          <cell r="D54">
            <v>1.5449999999999999</v>
          </cell>
          <cell r="E54">
            <v>47.86</v>
          </cell>
          <cell r="F54">
            <v>1.5860000000000001</v>
          </cell>
          <cell r="G54">
            <v>0</v>
          </cell>
          <cell r="H54">
            <v>45</v>
          </cell>
          <cell r="I54">
            <v>54.7</v>
          </cell>
          <cell r="J54">
            <v>-6.8400000000000034</v>
          </cell>
          <cell r="K54">
            <v>0</v>
          </cell>
          <cell r="L54">
            <v>0</v>
          </cell>
          <cell r="M54">
            <v>0</v>
          </cell>
          <cell r="S54">
            <v>9.5719999999999992</v>
          </cell>
          <cell r="U54">
            <v>0.16569160050146262</v>
          </cell>
          <cell r="V54">
            <v>0.16569160050146262</v>
          </cell>
          <cell r="Y54">
            <v>13.350399999999999</v>
          </cell>
          <cell r="Z54">
            <v>14.940799999999999</v>
          </cell>
          <cell r="AA54">
            <v>10.226600000000001</v>
          </cell>
          <cell r="AB54">
            <v>-0.86</v>
          </cell>
          <cell r="AC54" t="str">
            <v>вывод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599</v>
          </cell>
          <cell r="D55">
            <v>1742</v>
          </cell>
          <cell r="E55">
            <v>1575</v>
          </cell>
          <cell r="F55">
            <v>747</v>
          </cell>
          <cell r="G55">
            <v>0.28000000000000003</v>
          </cell>
          <cell r="H55">
            <v>45</v>
          </cell>
          <cell r="I55">
            <v>1586</v>
          </cell>
          <cell r="J55">
            <v>-11</v>
          </cell>
          <cell r="K55">
            <v>80</v>
          </cell>
          <cell r="L55">
            <v>520</v>
          </cell>
          <cell r="M55">
            <v>400</v>
          </cell>
          <cell r="P55">
            <v>400</v>
          </cell>
          <cell r="Q55">
            <v>200</v>
          </cell>
          <cell r="R55">
            <v>600</v>
          </cell>
          <cell r="S55">
            <v>315</v>
          </cell>
          <cell r="T55">
            <v>200</v>
          </cell>
          <cell r="U55">
            <v>9.9904761904761905</v>
          </cell>
          <cell r="V55">
            <v>2.3714285714285714</v>
          </cell>
          <cell r="Y55">
            <v>363.4</v>
          </cell>
          <cell r="Z55">
            <v>339.2</v>
          </cell>
          <cell r="AA55">
            <v>316.8</v>
          </cell>
          <cell r="AB55">
            <v>182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1558</v>
          </cell>
          <cell r="D56">
            <v>5191</v>
          </cell>
          <cell r="E56">
            <v>3760</v>
          </cell>
          <cell r="F56">
            <v>2904</v>
          </cell>
          <cell r="G56">
            <v>0.35</v>
          </cell>
          <cell r="H56">
            <v>45</v>
          </cell>
          <cell r="I56">
            <v>3822</v>
          </cell>
          <cell r="J56">
            <v>-62</v>
          </cell>
          <cell r="K56">
            <v>200</v>
          </cell>
          <cell r="L56">
            <v>600</v>
          </cell>
          <cell r="M56">
            <v>400</v>
          </cell>
          <cell r="P56">
            <v>800</v>
          </cell>
          <cell r="Q56">
            <v>600</v>
          </cell>
          <cell r="R56">
            <v>1000</v>
          </cell>
          <cell r="S56">
            <v>752</v>
          </cell>
          <cell r="T56">
            <v>800</v>
          </cell>
          <cell r="U56">
            <v>9.712765957446809</v>
          </cell>
          <cell r="V56">
            <v>3.8617021276595747</v>
          </cell>
          <cell r="Y56">
            <v>969</v>
          </cell>
          <cell r="Z56">
            <v>873</v>
          </cell>
          <cell r="AA56">
            <v>836</v>
          </cell>
          <cell r="AB56">
            <v>676</v>
          </cell>
          <cell r="AC56" t="str">
            <v>пл600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1348</v>
          </cell>
          <cell r="D57">
            <v>4653</v>
          </cell>
          <cell r="E57">
            <v>3500</v>
          </cell>
          <cell r="F57">
            <v>1274</v>
          </cell>
          <cell r="G57">
            <v>0.28000000000000003</v>
          </cell>
          <cell r="H57">
            <v>45</v>
          </cell>
          <cell r="I57">
            <v>3592</v>
          </cell>
          <cell r="J57">
            <v>-92</v>
          </cell>
          <cell r="K57">
            <v>200</v>
          </cell>
          <cell r="L57">
            <v>1480</v>
          </cell>
          <cell r="M57">
            <v>800</v>
          </cell>
          <cell r="P57">
            <v>800</v>
          </cell>
          <cell r="Q57">
            <v>600</v>
          </cell>
          <cell r="R57">
            <v>1000</v>
          </cell>
          <cell r="S57">
            <v>700</v>
          </cell>
          <cell r="T57">
            <v>600</v>
          </cell>
          <cell r="U57">
            <v>9.6485714285714277</v>
          </cell>
          <cell r="V57">
            <v>1.82</v>
          </cell>
          <cell r="Y57">
            <v>711.4</v>
          </cell>
          <cell r="Z57">
            <v>730.2</v>
          </cell>
          <cell r="AA57">
            <v>673.8</v>
          </cell>
          <cell r="AB57">
            <v>494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1753</v>
          </cell>
          <cell r="D58">
            <v>12209</v>
          </cell>
          <cell r="E58">
            <v>3893</v>
          </cell>
          <cell r="F58">
            <v>3729</v>
          </cell>
          <cell r="G58">
            <v>0.35</v>
          </cell>
          <cell r="H58">
            <v>45</v>
          </cell>
          <cell r="I58">
            <v>3978</v>
          </cell>
          <cell r="J58">
            <v>-85</v>
          </cell>
          <cell r="K58">
            <v>280</v>
          </cell>
          <cell r="L58">
            <v>800</v>
          </cell>
          <cell r="M58">
            <v>400</v>
          </cell>
          <cell r="P58">
            <v>800</v>
          </cell>
          <cell r="R58">
            <v>800</v>
          </cell>
          <cell r="S58">
            <v>778.6</v>
          </cell>
          <cell r="T58">
            <v>600</v>
          </cell>
          <cell r="U58">
            <v>9.5157975854097092</v>
          </cell>
          <cell r="V58">
            <v>4.7893655278705367</v>
          </cell>
          <cell r="Y58">
            <v>1154.5999999999999</v>
          </cell>
          <cell r="Z58">
            <v>1096</v>
          </cell>
          <cell r="AA58">
            <v>1072.8</v>
          </cell>
          <cell r="AB58">
            <v>747</v>
          </cell>
          <cell r="AC58" t="str">
            <v>пл600</v>
          </cell>
          <cell r="AD58">
            <v>0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2107</v>
          </cell>
          <cell r="D59">
            <v>16330</v>
          </cell>
          <cell r="E59">
            <v>6029</v>
          </cell>
          <cell r="F59">
            <v>5045</v>
          </cell>
          <cell r="G59">
            <v>0.35</v>
          </cell>
          <cell r="H59">
            <v>45</v>
          </cell>
          <cell r="I59">
            <v>6165</v>
          </cell>
          <cell r="J59">
            <v>-136</v>
          </cell>
          <cell r="K59">
            <v>400</v>
          </cell>
          <cell r="L59">
            <v>1280</v>
          </cell>
          <cell r="M59">
            <v>1200</v>
          </cell>
          <cell r="P59">
            <v>1200</v>
          </cell>
          <cell r="R59">
            <v>1200</v>
          </cell>
          <cell r="S59">
            <v>1205.8</v>
          </cell>
          <cell r="T59">
            <v>1200</v>
          </cell>
          <cell r="U59">
            <v>9.5579698125725656</v>
          </cell>
          <cell r="V59">
            <v>4.1839442693647371</v>
          </cell>
          <cell r="Y59">
            <v>1603.4</v>
          </cell>
          <cell r="Z59">
            <v>1538</v>
          </cell>
          <cell r="AA59">
            <v>1550.8</v>
          </cell>
          <cell r="AB59">
            <v>1274</v>
          </cell>
          <cell r="AC59" t="str">
            <v>пл600</v>
          </cell>
          <cell r="AD59">
            <v>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1006</v>
          </cell>
          <cell r="D60">
            <v>1483</v>
          </cell>
          <cell r="E60">
            <v>1543</v>
          </cell>
          <cell r="F60">
            <v>909</v>
          </cell>
          <cell r="G60">
            <v>0.41</v>
          </cell>
          <cell r="H60">
            <v>45</v>
          </cell>
          <cell r="I60">
            <v>1582</v>
          </cell>
          <cell r="J60">
            <v>-39</v>
          </cell>
          <cell r="K60">
            <v>120</v>
          </cell>
          <cell r="L60">
            <v>1000</v>
          </cell>
          <cell r="M60">
            <v>200</v>
          </cell>
          <cell r="P60">
            <v>400</v>
          </cell>
          <cell r="R60">
            <v>120</v>
          </cell>
          <cell r="S60">
            <v>308.60000000000002</v>
          </cell>
          <cell r="T60">
            <v>280</v>
          </cell>
          <cell r="U60">
            <v>9.8152948801036928</v>
          </cell>
          <cell r="V60">
            <v>2.9455605962410885</v>
          </cell>
          <cell r="Y60">
            <v>455.6</v>
          </cell>
          <cell r="Z60">
            <v>406.6</v>
          </cell>
          <cell r="AA60">
            <v>326.2</v>
          </cell>
          <cell r="AB60">
            <v>244</v>
          </cell>
          <cell r="AC60" t="str">
            <v>плакат</v>
          </cell>
          <cell r="AD60">
            <v>0</v>
          </cell>
        </row>
        <row r="61">
          <cell r="A61" t="str">
            <v>6722 СОЧНЫЕ ПМ сос п/о мгс 0,41кг 10шт.  ОСТАНКИНО</v>
          </cell>
          <cell r="B61" t="str">
            <v>шт</v>
          </cell>
          <cell r="C61">
            <v>2040</v>
          </cell>
          <cell r="D61">
            <v>10210</v>
          </cell>
          <cell r="E61">
            <v>8963</v>
          </cell>
          <cell r="F61">
            <v>4244</v>
          </cell>
          <cell r="G61">
            <v>0.41</v>
          </cell>
          <cell r="H61">
            <v>45</v>
          </cell>
          <cell r="I61">
            <v>8883</v>
          </cell>
          <cell r="J61">
            <v>80</v>
          </cell>
          <cell r="K61">
            <v>1100</v>
          </cell>
          <cell r="L61">
            <v>500</v>
          </cell>
          <cell r="M61">
            <v>1200</v>
          </cell>
          <cell r="N61">
            <v>1400</v>
          </cell>
          <cell r="P61">
            <v>1000</v>
          </cell>
          <cell r="Q61">
            <v>3200</v>
          </cell>
          <cell r="R61">
            <v>3200</v>
          </cell>
          <cell r="S61">
            <v>1792.6</v>
          </cell>
          <cell r="T61">
            <v>1800</v>
          </cell>
          <cell r="U61">
            <v>9.8426866004685944</v>
          </cell>
          <cell r="V61">
            <v>2.3675108780542229</v>
          </cell>
          <cell r="Y61">
            <v>1905.6</v>
          </cell>
          <cell r="Z61">
            <v>1904.8</v>
          </cell>
          <cell r="AA61">
            <v>1836.8</v>
          </cell>
          <cell r="AB61">
            <v>1326</v>
          </cell>
          <cell r="AC61" t="e">
            <v>#N/A</v>
          </cell>
          <cell r="AD61" t="e">
            <v>#N/A</v>
          </cell>
        </row>
        <row r="62">
          <cell r="A62" t="str">
            <v>6726 СЛИВОЧНЫЕ ПМ сос п/о мгс 0.41кг 10шт.  ОСТАНКИНО</v>
          </cell>
          <cell r="B62" t="str">
            <v>шт</v>
          </cell>
          <cell r="C62">
            <v>2309</v>
          </cell>
          <cell r="D62">
            <v>3069</v>
          </cell>
          <cell r="E62">
            <v>2907</v>
          </cell>
          <cell r="F62">
            <v>2387</v>
          </cell>
          <cell r="G62">
            <v>0.41</v>
          </cell>
          <cell r="H62">
            <v>45</v>
          </cell>
          <cell r="I62">
            <v>2988</v>
          </cell>
          <cell r="J62">
            <v>-81</v>
          </cell>
          <cell r="K62">
            <v>200</v>
          </cell>
          <cell r="L62">
            <v>600</v>
          </cell>
          <cell r="M62">
            <v>600</v>
          </cell>
          <cell r="P62">
            <v>700</v>
          </cell>
          <cell r="R62">
            <v>600</v>
          </cell>
          <cell r="S62">
            <v>581.4</v>
          </cell>
          <cell r="T62">
            <v>600</v>
          </cell>
          <cell r="U62">
            <v>9.7815617475060197</v>
          </cell>
          <cell r="V62">
            <v>4.1056071551427591</v>
          </cell>
          <cell r="Y62">
            <v>911.4</v>
          </cell>
          <cell r="Z62">
            <v>909.2</v>
          </cell>
          <cell r="AA62">
            <v>723.2</v>
          </cell>
          <cell r="AB62">
            <v>500</v>
          </cell>
          <cell r="AC62">
            <v>0</v>
          </cell>
          <cell r="AD62">
            <v>0</v>
          </cell>
        </row>
        <row r="63">
          <cell r="A63" t="str">
            <v>6747 РУССКАЯ ПРЕМИУМ ПМ вар ф/о в/у  ОСТАНКИНО</v>
          </cell>
          <cell r="B63" t="str">
            <v>кг</v>
          </cell>
          <cell r="C63">
            <v>56.805</v>
          </cell>
          <cell r="D63">
            <v>26.914999999999999</v>
          </cell>
          <cell r="E63">
            <v>49.225000000000001</v>
          </cell>
          <cell r="F63">
            <v>19.574999999999999</v>
          </cell>
          <cell r="G63">
            <v>1</v>
          </cell>
          <cell r="H63">
            <v>30</v>
          </cell>
          <cell r="I63">
            <v>64.5</v>
          </cell>
          <cell r="J63">
            <v>-15.274999999999999</v>
          </cell>
          <cell r="K63">
            <v>0</v>
          </cell>
          <cell r="L63">
            <v>0</v>
          </cell>
          <cell r="M63">
            <v>10</v>
          </cell>
          <cell r="P63">
            <v>10</v>
          </cell>
          <cell r="Q63">
            <v>20</v>
          </cell>
          <cell r="R63">
            <v>20</v>
          </cell>
          <cell r="S63">
            <v>9.8450000000000006</v>
          </cell>
          <cell r="U63">
            <v>8.0827831386490594</v>
          </cell>
          <cell r="V63">
            <v>1.9883189436262061</v>
          </cell>
          <cell r="Y63">
            <v>14.161799999999999</v>
          </cell>
          <cell r="Z63">
            <v>10.532</v>
          </cell>
          <cell r="AA63">
            <v>4.4610000000000003</v>
          </cell>
          <cell r="AB63">
            <v>14.445</v>
          </cell>
          <cell r="AC63" t="str">
            <v>костик</v>
          </cell>
          <cell r="AD63">
            <v>0</v>
          </cell>
        </row>
        <row r="64">
          <cell r="A64" t="str">
            <v>6759 МОЛОЧНЫЕ ГОСТ сос ц/о мгс 0.4кг 7шт.  ОСТАНКИНО</v>
          </cell>
          <cell r="B64" t="str">
            <v>шт</v>
          </cell>
          <cell r="C64">
            <v>104</v>
          </cell>
          <cell r="D64">
            <v>58</v>
          </cell>
          <cell r="E64">
            <v>107</v>
          </cell>
          <cell r="F64">
            <v>-5</v>
          </cell>
          <cell r="G64">
            <v>0</v>
          </cell>
          <cell r="H64">
            <v>30</v>
          </cell>
          <cell r="I64">
            <v>189</v>
          </cell>
          <cell r="J64">
            <v>-82</v>
          </cell>
          <cell r="K64">
            <v>40</v>
          </cell>
          <cell r="L64">
            <v>0</v>
          </cell>
          <cell r="M64">
            <v>0</v>
          </cell>
          <cell r="S64">
            <v>21.4</v>
          </cell>
          <cell r="U64">
            <v>1.6355140186915889</v>
          </cell>
          <cell r="V64">
            <v>-0.23364485981308414</v>
          </cell>
          <cell r="Y64">
            <v>29.8</v>
          </cell>
          <cell r="Z64">
            <v>13.8</v>
          </cell>
          <cell r="AA64">
            <v>22</v>
          </cell>
          <cell r="AB64">
            <v>9</v>
          </cell>
          <cell r="AC64" t="str">
            <v>вывод</v>
          </cell>
          <cell r="AD64" t="e">
            <v>#N/A</v>
          </cell>
        </row>
        <row r="65">
          <cell r="A65" t="str">
            <v>6761 МОЛОЧНЫЕ ГОСТ сос ц/о мгс 1*4  ОСТАНКИНО</v>
          </cell>
          <cell r="B65" t="str">
            <v>кг</v>
          </cell>
          <cell r="C65">
            <v>43.402000000000001</v>
          </cell>
          <cell r="D65">
            <v>24.548999999999999</v>
          </cell>
          <cell r="E65">
            <v>28.722000000000001</v>
          </cell>
          <cell r="F65">
            <v>2.8519999999999999</v>
          </cell>
          <cell r="G65">
            <v>0</v>
          </cell>
          <cell r="H65">
            <v>30</v>
          </cell>
          <cell r="I65">
            <v>52</v>
          </cell>
          <cell r="J65">
            <v>-23.277999999999999</v>
          </cell>
          <cell r="K65">
            <v>10</v>
          </cell>
          <cell r="L65">
            <v>0</v>
          </cell>
          <cell r="M65">
            <v>0</v>
          </cell>
          <cell r="S65">
            <v>5.7444000000000006</v>
          </cell>
          <cell r="U65">
            <v>2.2373093795696675</v>
          </cell>
          <cell r="V65">
            <v>0.49648353178747989</v>
          </cell>
          <cell r="Y65">
            <v>10.684799999999999</v>
          </cell>
          <cell r="Z65">
            <v>4.3273999999999999</v>
          </cell>
          <cell r="AA65">
            <v>10.6654</v>
          </cell>
          <cell r="AB65">
            <v>3.7549999999999999</v>
          </cell>
          <cell r="AC65" t="str">
            <v>вывод</v>
          </cell>
          <cell r="AD65" t="e">
            <v>#N/A</v>
          </cell>
        </row>
        <row r="66">
          <cell r="A66" t="str">
            <v>6762 СЛИВОЧНЫЕ сос ц/о мгс 0.41кг 8шт.  ОСТАНКИНО</v>
          </cell>
          <cell r="B66" t="str">
            <v>шт</v>
          </cell>
          <cell r="C66">
            <v>90</v>
          </cell>
          <cell r="D66">
            <v>249</v>
          </cell>
          <cell r="E66">
            <v>190</v>
          </cell>
          <cell r="F66">
            <v>100</v>
          </cell>
          <cell r="G66">
            <v>0.41</v>
          </cell>
          <cell r="H66" t="e">
            <v>#N/A</v>
          </cell>
          <cell r="I66">
            <v>213</v>
          </cell>
          <cell r="J66">
            <v>-23</v>
          </cell>
          <cell r="K66">
            <v>40</v>
          </cell>
          <cell r="L66">
            <v>0</v>
          </cell>
          <cell r="M66">
            <v>0</v>
          </cell>
          <cell r="P66">
            <v>40</v>
          </cell>
          <cell r="Q66">
            <v>80</v>
          </cell>
          <cell r="R66">
            <v>80</v>
          </cell>
          <cell r="S66">
            <v>38</v>
          </cell>
          <cell r="U66">
            <v>8.9473684210526319</v>
          </cell>
          <cell r="V66">
            <v>2.6315789473684212</v>
          </cell>
          <cell r="Y66">
            <v>56</v>
          </cell>
          <cell r="Z66">
            <v>42.8</v>
          </cell>
          <cell r="AA66">
            <v>48</v>
          </cell>
          <cell r="AB66">
            <v>63</v>
          </cell>
          <cell r="AC66" t="str">
            <v>?</v>
          </cell>
          <cell r="AD66" t="e">
            <v>#N/A</v>
          </cell>
        </row>
        <row r="67">
          <cell r="A67" t="str">
            <v>6764 СЛИВОЧНЫЕ сос ц/о мгс 1*4  ОСТАНКИНО</v>
          </cell>
          <cell r="B67" t="str">
            <v>кг</v>
          </cell>
          <cell r="C67">
            <v>32.012999999999998</v>
          </cell>
          <cell r="D67">
            <v>13.757</v>
          </cell>
          <cell r="E67">
            <v>13.494999999999999</v>
          </cell>
          <cell r="F67">
            <v>31.274999999999999</v>
          </cell>
          <cell r="G67">
            <v>1</v>
          </cell>
          <cell r="H67" t="e">
            <v>#N/A</v>
          </cell>
          <cell r="I67">
            <v>18.2</v>
          </cell>
          <cell r="J67">
            <v>-4.7050000000000001</v>
          </cell>
          <cell r="K67">
            <v>10</v>
          </cell>
          <cell r="L67">
            <v>0</v>
          </cell>
          <cell r="M67">
            <v>0</v>
          </cell>
          <cell r="S67">
            <v>2.6989999999999998</v>
          </cell>
          <cell r="U67">
            <v>15.292701000370508</v>
          </cell>
          <cell r="V67">
            <v>11.58762504631345</v>
          </cell>
          <cell r="Y67">
            <v>7.2695999999999996</v>
          </cell>
          <cell r="Z67">
            <v>5.3048000000000002</v>
          </cell>
          <cell r="AA67">
            <v>14.779400000000001</v>
          </cell>
          <cell r="AB67">
            <v>3.613</v>
          </cell>
          <cell r="AC67" t="str">
            <v>костик</v>
          </cell>
          <cell r="AD67" t="e">
            <v>#N/A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524</v>
          </cell>
          <cell r="D68">
            <v>2083</v>
          </cell>
          <cell r="E68">
            <v>846</v>
          </cell>
          <cell r="F68">
            <v>918</v>
          </cell>
          <cell r="G68">
            <v>0.36</v>
          </cell>
          <cell r="H68" t="e">
            <v>#N/A</v>
          </cell>
          <cell r="I68">
            <v>872</v>
          </cell>
          <cell r="J68">
            <v>-26</v>
          </cell>
          <cell r="K68">
            <v>40</v>
          </cell>
          <cell r="L68">
            <v>320</v>
          </cell>
          <cell r="M68">
            <v>0</v>
          </cell>
          <cell r="P68">
            <v>200</v>
          </cell>
          <cell r="S68">
            <v>169.2</v>
          </cell>
          <cell r="T68">
            <v>160</v>
          </cell>
          <cell r="U68">
            <v>9.6808510638297882</v>
          </cell>
          <cell r="V68">
            <v>5.4255319148936172</v>
          </cell>
          <cell r="Y68">
            <v>241.6</v>
          </cell>
          <cell r="Z68">
            <v>184.4</v>
          </cell>
          <cell r="AA68">
            <v>154.6</v>
          </cell>
          <cell r="AB68">
            <v>127</v>
          </cell>
          <cell r="AC68" t="str">
            <v>к720</v>
          </cell>
          <cell r="AD68" t="e">
            <v>#N/A</v>
          </cell>
        </row>
        <row r="69">
          <cell r="A69" t="str">
            <v>6767 РУБЛЕНЫЕ сос ц/о мгс 1*4  ОСТАНКИНО</v>
          </cell>
          <cell r="B69" t="str">
            <v>кг</v>
          </cell>
          <cell r="C69">
            <v>4.133</v>
          </cell>
          <cell r="D69">
            <v>119.146</v>
          </cell>
          <cell r="E69">
            <v>50.875999999999998</v>
          </cell>
          <cell r="F69">
            <v>72.403000000000006</v>
          </cell>
          <cell r="G69">
            <v>1</v>
          </cell>
          <cell r="H69" t="e">
            <v>#N/A</v>
          </cell>
          <cell r="I69">
            <v>47.2</v>
          </cell>
          <cell r="J69">
            <v>3.6759999999999948</v>
          </cell>
          <cell r="K69">
            <v>10</v>
          </cell>
          <cell r="L69">
            <v>0</v>
          </cell>
          <cell r="M69">
            <v>0</v>
          </cell>
          <cell r="P69">
            <v>10</v>
          </cell>
          <cell r="S69">
            <v>10.1752</v>
          </cell>
          <cell r="U69">
            <v>9.0811974211809101</v>
          </cell>
          <cell r="V69">
            <v>7.1156340907304036</v>
          </cell>
          <cell r="Y69">
            <v>17.910800000000002</v>
          </cell>
          <cell r="Z69">
            <v>12.2088</v>
          </cell>
          <cell r="AA69">
            <v>17.117799999999999</v>
          </cell>
          <cell r="AB69">
            <v>8.9740000000000002</v>
          </cell>
          <cell r="AC69" t="e">
            <v>#N/A</v>
          </cell>
          <cell r="AD69" t="e">
            <v>#N/A</v>
          </cell>
        </row>
        <row r="70">
          <cell r="A70" t="str">
            <v>6768 С СЫРОМ сос ц/о мгс 0.41кг 6шт.  ОСТАНКИНО</v>
          </cell>
          <cell r="B70" t="str">
            <v>шт</v>
          </cell>
          <cell r="C70">
            <v>106</v>
          </cell>
          <cell r="D70">
            <v>163</v>
          </cell>
          <cell r="E70">
            <v>249</v>
          </cell>
          <cell r="F70">
            <v>7</v>
          </cell>
          <cell r="G70">
            <v>0.41</v>
          </cell>
          <cell r="H70" t="e">
            <v>#N/A</v>
          </cell>
          <cell r="I70">
            <v>260</v>
          </cell>
          <cell r="J70">
            <v>-11</v>
          </cell>
          <cell r="K70">
            <v>0</v>
          </cell>
          <cell r="L70">
            <v>30</v>
          </cell>
          <cell r="M70">
            <v>240</v>
          </cell>
          <cell r="P70">
            <v>60</v>
          </cell>
          <cell r="Q70">
            <v>30</v>
          </cell>
          <cell r="R70">
            <v>60</v>
          </cell>
          <cell r="S70">
            <v>49.8</v>
          </cell>
          <cell r="T70">
            <v>60</v>
          </cell>
          <cell r="U70">
            <v>9.7791164658634546</v>
          </cell>
          <cell r="V70">
            <v>0.14056224899598393</v>
          </cell>
          <cell r="Y70">
            <v>43.8</v>
          </cell>
          <cell r="Z70">
            <v>42.4</v>
          </cell>
          <cell r="AA70">
            <v>32.4</v>
          </cell>
          <cell r="AB70">
            <v>3</v>
          </cell>
          <cell r="AC70" t="str">
            <v>костик</v>
          </cell>
          <cell r="AD70" t="e">
            <v>#N/A</v>
          </cell>
        </row>
        <row r="71">
          <cell r="A71" t="str">
            <v>6770 ИСПАНСКИЕ сос ц/о мгс 0.41кг 6шт.  ОСТАНКИНО</v>
          </cell>
          <cell r="B71" t="str">
            <v>шт</v>
          </cell>
          <cell r="C71">
            <v>93</v>
          </cell>
          <cell r="D71">
            <v>981</v>
          </cell>
          <cell r="E71">
            <v>217</v>
          </cell>
          <cell r="F71">
            <v>854</v>
          </cell>
          <cell r="G71">
            <v>0.41</v>
          </cell>
          <cell r="H71" t="e">
            <v>#N/A</v>
          </cell>
          <cell r="I71">
            <v>243</v>
          </cell>
          <cell r="J71">
            <v>-26</v>
          </cell>
          <cell r="K71">
            <v>210</v>
          </cell>
          <cell r="L71">
            <v>0</v>
          </cell>
          <cell r="M71">
            <v>0</v>
          </cell>
          <cell r="S71">
            <v>43.4</v>
          </cell>
          <cell r="U71">
            <v>24.516129032258064</v>
          </cell>
          <cell r="V71">
            <v>19.677419354838712</v>
          </cell>
          <cell r="Y71">
            <v>41.2</v>
          </cell>
          <cell r="Z71">
            <v>30.6</v>
          </cell>
          <cell r="AA71">
            <v>24.2</v>
          </cell>
          <cell r="AB71">
            <v>86</v>
          </cell>
          <cell r="AC71" t="str">
            <v>к840</v>
          </cell>
          <cell r="AD71" t="e">
            <v>#N/A</v>
          </cell>
        </row>
        <row r="72">
          <cell r="A72" t="str">
            <v>6773 САЛЯМИ Папа может п/к в/у 0,28кг 8шт.  ОСТАНКИНО</v>
          </cell>
          <cell r="B72" t="str">
            <v>шт</v>
          </cell>
          <cell r="C72">
            <v>160</v>
          </cell>
          <cell r="D72">
            <v>959</v>
          </cell>
          <cell r="E72">
            <v>681</v>
          </cell>
          <cell r="F72">
            <v>402</v>
          </cell>
          <cell r="G72">
            <v>0.28000000000000003</v>
          </cell>
          <cell r="H72" t="e">
            <v>#N/A</v>
          </cell>
          <cell r="I72">
            <v>715</v>
          </cell>
          <cell r="J72">
            <v>-34</v>
          </cell>
          <cell r="K72">
            <v>40</v>
          </cell>
          <cell r="L72">
            <v>240</v>
          </cell>
          <cell r="M72">
            <v>120</v>
          </cell>
          <cell r="P72">
            <v>160</v>
          </cell>
          <cell r="Q72">
            <v>40</v>
          </cell>
          <cell r="R72">
            <v>160</v>
          </cell>
          <cell r="S72">
            <v>136.19999999999999</v>
          </cell>
          <cell r="T72">
            <v>160</v>
          </cell>
          <cell r="U72">
            <v>9.706314243759179</v>
          </cell>
          <cell r="V72">
            <v>2.9515418502202646</v>
          </cell>
          <cell r="Y72">
            <v>154</v>
          </cell>
          <cell r="Z72">
            <v>140.19999999999999</v>
          </cell>
          <cell r="AA72">
            <v>151</v>
          </cell>
          <cell r="AB72">
            <v>106</v>
          </cell>
          <cell r="AC72" t="str">
            <v>м10з</v>
          </cell>
          <cell r="AD72" t="e">
            <v>#N/A</v>
          </cell>
        </row>
        <row r="73">
          <cell r="A73" t="str">
            <v>6777 МЯСНЫЕ С ГОВЯДИНОЙ ПМ сос п/о мгс 0.4кг  ОСТАНКИНО</v>
          </cell>
          <cell r="B73" t="str">
            <v>шт</v>
          </cell>
          <cell r="C73">
            <v>814.98</v>
          </cell>
          <cell r="D73">
            <v>1737</v>
          </cell>
          <cell r="E73">
            <v>1438</v>
          </cell>
          <cell r="F73">
            <v>1088.98</v>
          </cell>
          <cell r="G73">
            <v>0.4</v>
          </cell>
          <cell r="H73" t="e">
            <v>#N/A</v>
          </cell>
          <cell r="I73">
            <v>1452</v>
          </cell>
          <cell r="J73">
            <v>-14</v>
          </cell>
          <cell r="K73">
            <v>80</v>
          </cell>
          <cell r="L73">
            <v>400</v>
          </cell>
          <cell r="M73">
            <v>0</v>
          </cell>
          <cell r="P73">
            <v>400</v>
          </cell>
          <cell r="Q73">
            <v>160</v>
          </cell>
          <cell r="R73">
            <v>400</v>
          </cell>
          <cell r="S73">
            <v>287.60000000000002</v>
          </cell>
          <cell r="T73">
            <v>320</v>
          </cell>
          <cell r="U73">
            <v>9.9060500695410276</v>
          </cell>
          <cell r="V73">
            <v>3.7864394993045893</v>
          </cell>
          <cell r="Y73">
            <v>394.8</v>
          </cell>
          <cell r="Z73">
            <v>399.8</v>
          </cell>
          <cell r="AA73">
            <v>350.4</v>
          </cell>
          <cell r="AB73">
            <v>298</v>
          </cell>
          <cell r="AC73" t="str">
            <v>м122з</v>
          </cell>
          <cell r="AD73" t="e">
            <v>#N/A</v>
          </cell>
        </row>
        <row r="74">
          <cell r="A74" t="str">
            <v>6785 ВЕНСКАЯ САЛЯМИ п/к в/у 0.33кг 8шт.  ОСТАНКИНО</v>
          </cell>
          <cell r="B74" t="str">
            <v>шт</v>
          </cell>
          <cell r="C74">
            <v>422</v>
          </cell>
          <cell r="D74">
            <v>182</v>
          </cell>
          <cell r="E74">
            <v>572</v>
          </cell>
          <cell r="G74">
            <v>0.33</v>
          </cell>
          <cell r="H74" t="e">
            <v>#N/A</v>
          </cell>
          <cell r="I74">
            <v>758</v>
          </cell>
          <cell r="J74">
            <v>-186</v>
          </cell>
          <cell r="K74">
            <v>200</v>
          </cell>
          <cell r="L74">
            <v>400</v>
          </cell>
          <cell r="M74">
            <v>240</v>
          </cell>
          <cell r="P74">
            <v>120</v>
          </cell>
          <cell r="S74">
            <v>114.4</v>
          </cell>
          <cell r="U74">
            <v>8.3916083916083917</v>
          </cell>
          <cell r="V74">
            <v>0</v>
          </cell>
          <cell r="Y74">
            <v>138.19999999999999</v>
          </cell>
          <cell r="Z74">
            <v>115.6</v>
          </cell>
          <cell r="AA74">
            <v>81.400000000000006</v>
          </cell>
          <cell r="AB74">
            <v>128</v>
          </cell>
          <cell r="AC74" t="str">
            <v>костик</v>
          </cell>
          <cell r="AD74" t="e">
            <v>#N/A</v>
          </cell>
        </row>
        <row r="75">
          <cell r="A75" t="str">
            <v>6787 СЕРВЕЛАТ КРЕМЛЕВСКИЙ в/к в/у 0,33кг 8шт.  ОСТАНКИНО</v>
          </cell>
          <cell r="B75" t="str">
            <v>шт</v>
          </cell>
          <cell r="C75">
            <v>119</v>
          </cell>
          <cell r="D75">
            <v>965</v>
          </cell>
          <cell r="E75">
            <v>322</v>
          </cell>
          <cell r="F75">
            <v>760</v>
          </cell>
          <cell r="G75">
            <v>0.33</v>
          </cell>
          <cell r="H75" t="e">
            <v>#N/A</v>
          </cell>
          <cell r="I75">
            <v>330</v>
          </cell>
          <cell r="J75">
            <v>-8</v>
          </cell>
          <cell r="K75">
            <v>40</v>
          </cell>
          <cell r="L75">
            <v>80</v>
          </cell>
          <cell r="M75">
            <v>0</v>
          </cell>
          <cell r="S75">
            <v>64.400000000000006</v>
          </cell>
          <cell r="U75">
            <v>13.664596273291924</v>
          </cell>
          <cell r="V75">
            <v>11.801242236024844</v>
          </cell>
          <cell r="Y75">
            <v>72</v>
          </cell>
          <cell r="Z75">
            <v>58.4</v>
          </cell>
          <cell r="AA75">
            <v>50.2</v>
          </cell>
          <cell r="AB75">
            <v>88</v>
          </cell>
          <cell r="AC75" t="str">
            <v>к720</v>
          </cell>
          <cell r="AD75" t="e">
            <v>#N/A</v>
          </cell>
        </row>
        <row r="76">
          <cell r="A76" t="str">
            <v>6791 СЕРВЕЛАТ ПРЕМИУМ в/к в/у 0,33кг 8шт.  ОСТАНКИНО</v>
          </cell>
          <cell r="B76" t="str">
            <v>шт</v>
          </cell>
          <cell r="D76">
            <v>880</v>
          </cell>
          <cell r="E76">
            <v>11</v>
          </cell>
          <cell r="F76">
            <v>869</v>
          </cell>
          <cell r="G76">
            <v>0</v>
          </cell>
          <cell r="H76" t="e">
            <v>#N/A</v>
          </cell>
          <cell r="I76">
            <v>12</v>
          </cell>
          <cell r="J76">
            <v>-1</v>
          </cell>
          <cell r="K76">
            <v>0</v>
          </cell>
          <cell r="L76">
            <v>0</v>
          </cell>
          <cell r="M76">
            <v>0</v>
          </cell>
          <cell r="S76">
            <v>2.2000000000000002</v>
          </cell>
          <cell r="U76">
            <v>394.99999999999994</v>
          </cell>
          <cell r="V76">
            <v>394.99999999999994</v>
          </cell>
          <cell r="Y76">
            <v>0</v>
          </cell>
          <cell r="Z76">
            <v>0</v>
          </cell>
          <cell r="AA76">
            <v>0</v>
          </cell>
          <cell r="AB76">
            <v>94</v>
          </cell>
          <cell r="AC76" t="str">
            <v>к840</v>
          </cell>
          <cell r="AD76" t="e">
            <v>#N/A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339</v>
          </cell>
          <cell r="D77">
            <v>675</v>
          </cell>
          <cell r="E77">
            <v>922</v>
          </cell>
          <cell r="F77">
            <v>49</v>
          </cell>
          <cell r="G77">
            <v>0.33</v>
          </cell>
          <cell r="H77" t="e">
            <v>#N/A</v>
          </cell>
          <cell r="I77">
            <v>986</v>
          </cell>
          <cell r="J77">
            <v>-64</v>
          </cell>
          <cell r="K77">
            <v>40</v>
          </cell>
          <cell r="L77">
            <v>400</v>
          </cell>
          <cell r="M77">
            <v>440</v>
          </cell>
          <cell r="P77">
            <v>200</v>
          </cell>
          <cell r="Q77">
            <v>200</v>
          </cell>
          <cell r="R77">
            <v>240</v>
          </cell>
          <cell r="S77">
            <v>184.4</v>
          </cell>
          <cell r="T77">
            <v>200</v>
          </cell>
          <cell r="U77">
            <v>9.5932754880694144</v>
          </cell>
          <cell r="V77">
            <v>0.26572668112798264</v>
          </cell>
          <cell r="Y77">
            <v>212.6</v>
          </cell>
          <cell r="Z77">
            <v>191.8</v>
          </cell>
          <cell r="AA77">
            <v>140</v>
          </cell>
          <cell r="AB77">
            <v>20</v>
          </cell>
          <cell r="AC77" t="str">
            <v>костик</v>
          </cell>
          <cell r="AD77" t="e">
            <v>#N/A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10.436</v>
          </cell>
          <cell r="D78">
            <v>42.451000000000001</v>
          </cell>
          <cell r="E78">
            <v>30.202000000000002</v>
          </cell>
          <cell r="F78">
            <v>22.501999999999999</v>
          </cell>
          <cell r="G78">
            <v>1</v>
          </cell>
          <cell r="H78" t="e">
            <v>#N/A</v>
          </cell>
          <cell r="I78">
            <v>29.92</v>
          </cell>
          <cell r="J78">
            <v>0.28200000000000003</v>
          </cell>
          <cell r="K78">
            <v>0</v>
          </cell>
          <cell r="L78">
            <v>0</v>
          </cell>
          <cell r="M78">
            <v>0</v>
          </cell>
          <cell r="P78">
            <v>10</v>
          </cell>
          <cell r="Q78">
            <v>10</v>
          </cell>
          <cell r="S78">
            <v>6.0404</v>
          </cell>
          <cell r="U78">
            <v>7.036288987484272</v>
          </cell>
          <cell r="V78">
            <v>3.725249983444805</v>
          </cell>
          <cell r="Y78">
            <v>7.4090000000000007</v>
          </cell>
          <cell r="Z78">
            <v>7.045399999999999</v>
          </cell>
          <cell r="AA78">
            <v>6.5110000000000001</v>
          </cell>
          <cell r="AB78">
            <v>0.66</v>
          </cell>
          <cell r="AC78" t="e">
            <v>#N/A</v>
          </cell>
          <cell r="AD78" t="e">
            <v>#N/A</v>
          </cell>
        </row>
        <row r="79">
          <cell r="A79" t="str">
            <v>6795 ОСТАНКИНСКАЯ в/к в/у 0,33кг 8шт.  ОСТАНКИНО</v>
          </cell>
          <cell r="B79" t="str">
            <v>шт</v>
          </cell>
          <cell r="C79">
            <v>58</v>
          </cell>
          <cell r="D79">
            <v>45</v>
          </cell>
          <cell r="E79">
            <v>62</v>
          </cell>
          <cell r="F79">
            <v>35</v>
          </cell>
          <cell r="G79">
            <v>0.33</v>
          </cell>
          <cell r="H79" t="e">
            <v>#N/A</v>
          </cell>
          <cell r="I79">
            <v>68</v>
          </cell>
          <cell r="J79">
            <v>-6</v>
          </cell>
          <cell r="K79">
            <v>0</v>
          </cell>
          <cell r="L79">
            <v>0</v>
          </cell>
          <cell r="M79">
            <v>0</v>
          </cell>
          <cell r="P79">
            <v>40</v>
          </cell>
          <cell r="S79">
            <v>12.4</v>
          </cell>
          <cell r="U79">
            <v>6.0483870967741931</v>
          </cell>
          <cell r="V79">
            <v>2.82258064516129</v>
          </cell>
          <cell r="Y79">
            <v>21.4</v>
          </cell>
          <cell r="Z79">
            <v>11</v>
          </cell>
          <cell r="AA79">
            <v>12</v>
          </cell>
          <cell r="AB79">
            <v>10</v>
          </cell>
          <cell r="AC79" t="str">
            <v>костик</v>
          </cell>
          <cell r="AD79" t="e">
            <v>#N/A</v>
          </cell>
        </row>
        <row r="80">
          <cell r="A80" t="str">
            <v>6807 СЕРВЕЛАТ ЕВРОПЕЙСКИЙ в/к в/у 0,33кг 8шт.  ОСТАНКИНО</v>
          </cell>
          <cell r="B80" t="str">
            <v>шт</v>
          </cell>
          <cell r="C80">
            <v>167</v>
          </cell>
          <cell r="D80">
            <v>95</v>
          </cell>
          <cell r="E80">
            <v>237</v>
          </cell>
          <cell r="F80">
            <v>12</v>
          </cell>
          <cell r="G80">
            <v>0.33</v>
          </cell>
          <cell r="H80" t="e">
            <v>#N/A</v>
          </cell>
          <cell r="I80">
            <v>275</v>
          </cell>
          <cell r="J80">
            <v>-38</v>
          </cell>
          <cell r="K80">
            <v>0</v>
          </cell>
          <cell r="L80">
            <v>40</v>
          </cell>
          <cell r="M80">
            <v>200</v>
          </cell>
          <cell r="P80">
            <v>80</v>
          </cell>
          <cell r="S80">
            <v>47.4</v>
          </cell>
          <cell r="U80">
            <v>7.004219409282701</v>
          </cell>
          <cell r="V80">
            <v>0.25316455696202533</v>
          </cell>
          <cell r="Y80">
            <v>64</v>
          </cell>
          <cell r="Z80">
            <v>40</v>
          </cell>
          <cell r="AA80">
            <v>30.6</v>
          </cell>
          <cell r="AB80">
            <v>-6</v>
          </cell>
          <cell r="AC80" t="str">
            <v>костик</v>
          </cell>
          <cell r="AD80" t="e">
            <v>#N/A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228.45500000000001</v>
          </cell>
          <cell r="D81">
            <v>1101.6189999999999</v>
          </cell>
          <cell r="E81">
            <v>807.32799999999997</v>
          </cell>
          <cell r="F81">
            <v>497.63900000000001</v>
          </cell>
          <cell r="G81">
            <v>1</v>
          </cell>
          <cell r="H81" t="e">
            <v>#N/A</v>
          </cell>
          <cell r="I81">
            <v>789.2</v>
          </cell>
          <cell r="J81">
            <v>18.127999999999929</v>
          </cell>
          <cell r="K81">
            <v>50</v>
          </cell>
          <cell r="L81">
            <v>40</v>
          </cell>
          <cell r="M81">
            <v>340</v>
          </cell>
          <cell r="P81">
            <v>200</v>
          </cell>
          <cell r="Q81">
            <v>50</v>
          </cell>
          <cell r="R81">
            <v>250</v>
          </cell>
          <cell r="S81">
            <v>161.46559999999999</v>
          </cell>
          <cell r="T81">
            <v>150</v>
          </cell>
          <cell r="U81">
            <v>9.7707437373657307</v>
          </cell>
          <cell r="V81">
            <v>3.0820125153593088</v>
          </cell>
          <cell r="Y81">
            <v>177.91320000000002</v>
          </cell>
          <cell r="Z81">
            <v>171.13339999999999</v>
          </cell>
          <cell r="AA81">
            <v>182.90619999999998</v>
          </cell>
          <cell r="AB81">
            <v>89.319000000000003</v>
          </cell>
          <cell r="AC81" t="e">
            <v>#N/A</v>
          </cell>
          <cell r="AD81" t="e">
            <v>#N/A</v>
          </cell>
        </row>
        <row r="82">
          <cell r="A82" t="str">
            <v>6834 ПОСОЛЬСКАЯ ПМ с/к с/н в/у 1/100 10шт.  ОСТАНКИНО</v>
          </cell>
          <cell r="B82" t="str">
            <v>шт</v>
          </cell>
          <cell r="C82">
            <v>515</v>
          </cell>
          <cell r="D82">
            <v>336</v>
          </cell>
          <cell r="E82">
            <v>650</v>
          </cell>
          <cell r="F82">
            <v>196</v>
          </cell>
          <cell r="G82">
            <v>0.1</v>
          </cell>
          <cell r="H82" t="e">
            <v>#N/A</v>
          </cell>
          <cell r="I82">
            <v>652</v>
          </cell>
          <cell r="J82">
            <v>-2</v>
          </cell>
          <cell r="K82">
            <v>0</v>
          </cell>
          <cell r="L82">
            <v>50</v>
          </cell>
          <cell r="M82">
            <v>280</v>
          </cell>
          <cell r="P82">
            <v>100</v>
          </cell>
          <cell r="Q82">
            <v>250</v>
          </cell>
          <cell r="R82">
            <v>200</v>
          </cell>
          <cell r="S82">
            <v>130</v>
          </cell>
          <cell r="T82">
            <v>150</v>
          </cell>
          <cell r="U82">
            <v>9.430769230769231</v>
          </cell>
          <cell r="V82">
            <v>1.5076923076923077</v>
          </cell>
          <cell r="Y82">
            <v>203.4</v>
          </cell>
          <cell r="Z82">
            <v>137.4</v>
          </cell>
          <cell r="AA82">
            <v>98.4</v>
          </cell>
          <cell r="AB82">
            <v>90</v>
          </cell>
          <cell r="AC82" t="e">
            <v>#N/A</v>
          </cell>
          <cell r="AD82" t="e">
            <v>#N/A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864</v>
          </cell>
          <cell r="D83">
            <v>1289</v>
          </cell>
          <cell r="E83">
            <v>1365</v>
          </cell>
          <cell r="F83">
            <v>769</v>
          </cell>
          <cell r="G83">
            <v>0.4</v>
          </cell>
          <cell r="H83" t="e">
            <v>#N/A</v>
          </cell>
          <cell r="I83">
            <v>1360</v>
          </cell>
          <cell r="J83">
            <v>5</v>
          </cell>
          <cell r="K83">
            <v>0</v>
          </cell>
          <cell r="L83">
            <v>400</v>
          </cell>
          <cell r="M83">
            <v>200</v>
          </cell>
          <cell r="P83">
            <v>240</v>
          </cell>
          <cell r="Q83">
            <v>400</v>
          </cell>
          <cell r="R83">
            <v>400</v>
          </cell>
          <cell r="S83">
            <v>273</v>
          </cell>
          <cell r="T83">
            <v>200</v>
          </cell>
          <cell r="U83">
            <v>9.5567765567765566</v>
          </cell>
          <cell r="V83">
            <v>2.8168498168498171</v>
          </cell>
          <cell r="Y83">
            <v>362.8</v>
          </cell>
          <cell r="Z83">
            <v>334.4</v>
          </cell>
          <cell r="AA83">
            <v>266.2</v>
          </cell>
          <cell r="AB83">
            <v>272</v>
          </cell>
          <cell r="AC83" t="e">
            <v>#N/A</v>
          </cell>
          <cell r="AD83" t="e">
            <v>#N/A</v>
          </cell>
        </row>
        <row r="84">
          <cell r="A84" t="str">
            <v>6852 МОЛОЧНЫЕ ПРЕМИУМ ПМ сос п/о в/ у 1/350  ОСТАНКИНО</v>
          </cell>
          <cell r="B84" t="str">
            <v>шт</v>
          </cell>
          <cell r="C84">
            <v>1432</v>
          </cell>
          <cell r="D84">
            <v>4044</v>
          </cell>
          <cell r="E84">
            <v>2900</v>
          </cell>
          <cell r="F84">
            <v>2515</v>
          </cell>
          <cell r="G84">
            <v>0.35</v>
          </cell>
          <cell r="H84" t="e">
            <v>#N/A</v>
          </cell>
          <cell r="I84">
            <v>2940</v>
          </cell>
          <cell r="J84">
            <v>-40</v>
          </cell>
          <cell r="K84">
            <v>0</v>
          </cell>
          <cell r="L84">
            <v>400</v>
          </cell>
          <cell r="M84">
            <v>280</v>
          </cell>
          <cell r="P84">
            <v>480</v>
          </cell>
          <cell r="Q84">
            <v>400</v>
          </cell>
          <cell r="R84">
            <v>800</v>
          </cell>
          <cell r="S84">
            <v>580</v>
          </cell>
          <cell r="T84">
            <v>600</v>
          </cell>
          <cell r="U84">
            <v>9.4396551724137936</v>
          </cell>
          <cell r="V84">
            <v>4.3362068965517242</v>
          </cell>
          <cell r="Y84">
            <v>868.2</v>
          </cell>
          <cell r="Z84">
            <v>770.6</v>
          </cell>
          <cell r="AA84">
            <v>727.2</v>
          </cell>
          <cell r="AB84">
            <v>475</v>
          </cell>
          <cell r="AC84" t="str">
            <v>увел</v>
          </cell>
          <cell r="AD84" t="str">
            <v>к500</v>
          </cell>
        </row>
        <row r="85">
          <cell r="A85" t="str">
            <v>6853 МОЛОЧНЫЕ ПРЕМИУМ ПМ сос п/о мгс 1*6  ОСТАНКИНО</v>
          </cell>
          <cell r="B85" t="str">
            <v>кг</v>
          </cell>
          <cell r="C85">
            <v>100.428</v>
          </cell>
          <cell r="D85">
            <v>153.97300000000001</v>
          </cell>
          <cell r="E85">
            <v>167.30099999999999</v>
          </cell>
          <cell r="F85">
            <v>86.073999999999998</v>
          </cell>
          <cell r="G85">
            <v>1</v>
          </cell>
          <cell r="H85" t="e">
            <v>#N/A</v>
          </cell>
          <cell r="I85">
            <v>164.6</v>
          </cell>
          <cell r="J85">
            <v>2.7009999999999934</v>
          </cell>
          <cell r="K85">
            <v>0</v>
          </cell>
          <cell r="L85">
            <v>30</v>
          </cell>
          <cell r="M85">
            <v>60</v>
          </cell>
          <cell r="P85">
            <v>20</v>
          </cell>
          <cell r="Q85">
            <v>30</v>
          </cell>
          <cell r="R85">
            <v>50</v>
          </cell>
          <cell r="S85">
            <v>33.4602</v>
          </cell>
          <cell r="T85">
            <v>50</v>
          </cell>
          <cell r="U85">
            <v>9.7451300350864614</v>
          </cell>
          <cell r="V85">
            <v>2.5724293339549673</v>
          </cell>
          <cell r="Y85">
            <v>46.787599999999998</v>
          </cell>
          <cell r="Z85">
            <v>36.936</v>
          </cell>
          <cell r="AA85">
            <v>29.925400000000003</v>
          </cell>
          <cell r="AB85">
            <v>51.744</v>
          </cell>
          <cell r="AC85" t="str">
            <v>костик</v>
          </cell>
          <cell r="AD85" t="str">
            <v>к40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335</v>
          </cell>
          <cell r="D86">
            <v>368</v>
          </cell>
          <cell r="E86">
            <v>424</v>
          </cell>
          <cell r="F86">
            <v>267</v>
          </cell>
          <cell r="G86">
            <v>0.6</v>
          </cell>
          <cell r="H86" t="e">
            <v>#N/A</v>
          </cell>
          <cell r="I86">
            <v>436</v>
          </cell>
          <cell r="J86">
            <v>-12</v>
          </cell>
          <cell r="K86">
            <v>0</v>
          </cell>
          <cell r="L86">
            <v>0</v>
          </cell>
          <cell r="M86">
            <v>120</v>
          </cell>
          <cell r="P86">
            <v>80</v>
          </cell>
          <cell r="Q86">
            <v>120</v>
          </cell>
          <cell r="R86">
            <v>120</v>
          </cell>
          <cell r="S86">
            <v>84.8</v>
          </cell>
          <cell r="T86">
            <v>120</v>
          </cell>
          <cell r="U86">
            <v>9.7523584905660385</v>
          </cell>
          <cell r="V86">
            <v>3.1485849056603774</v>
          </cell>
          <cell r="Y86">
            <v>125</v>
          </cell>
          <cell r="Z86">
            <v>109.2</v>
          </cell>
          <cell r="AA86">
            <v>77.2</v>
          </cell>
          <cell r="AB86">
            <v>90</v>
          </cell>
          <cell r="AC86" t="str">
            <v>костик</v>
          </cell>
          <cell r="AD86" t="e">
            <v>#N/A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338.19900000000001</v>
          </cell>
          <cell r="D87">
            <v>1184.212</v>
          </cell>
          <cell r="E87">
            <v>1050</v>
          </cell>
          <cell r="F87">
            <v>483</v>
          </cell>
          <cell r="G87">
            <v>1</v>
          </cell>
          <cell r="H87" t="e">
            <v>#N/A</v>
          </cell>
          <cell r="I87">
            <v>1042</v>
          </cell>
          <cell r="J87">
            <v>8</v>
          </cell>
          <cell r="K87">
            <v>0</v>
          </cell>
          <cell r="L87">
            <v>140</v>
          </cell>
          <cell r="M87">
            <v>250</v>
          </cell>
          <cell r="P87">
            <v>200</v>
          </cell>
          <cell r="Q87">
            <v>450</v>
          </cell>
          <cell r="R87">
            <v>250</v>
          </cell>
          <cell r="S87">
            <v>210</v>
          </cell>
          <cell r="T87">
            <v>250</v>
          </cell>
          <cell r="U87">
            <v>9.6333333333333329</v>
          </cell>
          <cell r="V87">
            <v>2.2999999999999998</v>
          </cell>
          <cell r="Y87">
            <v>177</v>
          </cell>
          <cell r="Z87">
            <v>204.6</v>
          </cell>
          <cell r="AA87">
            <v>193.2</v>
          </cell>
          <cell r="AB87">
            <v>95.978999999999999</v>
          </cell>
          <cell r="AC87" t="e">
            <v>#N/A</v>
          </cell>
          <cell r="AD87" t="e">
            <v>#N/A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44.597999999999999</v>
          </cell>
          <cell r="D88">
            <v>51.106000000000002</v>
          </cell>
          <cell r="E88">
            <v>69.403999999999996</v>
          </cell>
          <cell r="F88">
            <v>26.3</v>
          </cell>
          <cell r="G88">
            <v>1</v>
          </cell>
          <cell r="H88" t="e">
            <v>#N/A</v>
          </cell>
          <cell r="I88">
            <v>69.900000000000006</v>
          </cell>
          <cell r="J88">
            <v>-0.49600000000000932</v>
          </cell>
          <cell r="K88">
            <v>0</v>
          </cell>
          <cell r="L88">
            <v>10</v>
          </cell>
          <cell r="M88">
            <v>50</v>
          </cell>
          <cell r="P88">
            <v>20</v>
          </cell>
          <cell r="R88">
            <v>30</v>
          </cell>
          <cell r="S88">
            <v>13.880799999999999</v>
          </cell>
          <cell r="U88">
            <v>9.8193187712523784</v>
          </cell>
          <cell r="V88">
            <v>1.8947034753040173</v>
          </cell>
          <cell r="Y88">
            <v>15.020799999999999</v>
          </cell>
          <cell r="Z88">
            <v>9.9192</v>
          </cell>
          <cell r="AA88">
            <v>12.1106</v>
          </cell>
          <cell r="AB88">
            <v>7.6319999999999997</v>
          </cell>
          <cell r="AC88" t="e">
            <v>#N/A</v>
          </cell>
          <cell r="AD88" t="e">
            <v>#N/A</v>
          </cell>
        </row>
        <row r="89">
          <cell r="A89" t="str">
            <v>6865 ВЕТЧ.НЕЖНАЯ Коровино п/о  ОСТАНКИНО</v>
          </cell>
          <cell r="B89" t="str">
            <v>кг</v>
          </cell>
          <cell r="C89">
            <v>114.61799999999999</v>
          </cell>
          <cell r="D89">
            <v>480.14</v>
          </cell>
          <cell r="E89">
            <v>218.99</v>
          </cell>
          <cell r="F89">
            <v>371.238</v>
          </cell>
          <cell r="G89">
            <v>1</v>
          </cell>
          <cell r="H89" t="e">
            <v>#N/A</v>
          </cell>
          <cell r="I89">
            <v>212.8</v>
          </cell>
          <cell r="J89">
            <v>6.1899999999999977</v>
          </cell>
          <cell r="K89">
            <v>50</v>
          </cell>
          <cell r="L89">
            <v>0</v>
          </cell>
          <cell r="M89">
            <v>0</v>
          </cell>
          <cell r="S89">
            <v>43.798000000000002</v>
          </cell>
          <cell r="U89">
            <v>9.6177451025160963</v>
          </cell>
          <cell r="V89">
            <v>8.4761404630348416</v>
          </cell>
          <cell r="Y89">
            <v>75.567999999999998</v>
          </cell>
          <cell r="Z89">
            <v>74.844000000000008</v>
          </cell>
          <cell r="AA89">
            <v>81.265000000000001</v>
          </cell>
          <cell r="AB89">
            <v>9.2509999999999994</v>
          </cell>
          <cell r="AC89" t="e">
            <v>#N/A</v>
          </cell>
          <cell r="AD89" t="str">
            <v>зв90</v>
          </cell>
        </row>
        <row r="90">
          <cell r="A90" t="str">
            <v>6870 С ГОВЯДИНОЙ СН сос п/о мгс 1*6  ОСТАНКИНО</v>
          </cell>
          <cell r="B90" t="str">
            <v>кг</v>
          </cell>
          <cell r="C90">
            <v>18.86</v>
          </cell>
          <cell r="D90">
            <v>89.623000000000005</v>
          </cell>
          <cell r="E90">
            <v>90.703999999999994</v>
          </cell>
          <cell r="F90">
            <v>13.779</v>
          </cell>
          <cell r="G90">
            <v>1</v>
          </cell>
          <cell r="H90" t="e">
            <v>#N/A</v>
          </cell>
          <cell r="I90">
            <v>89</v>
          </cell>
          <cell r="J90">
            <v>1.7039999999999935</v>
          </cell>
          <cell r="K90">
            <v>0</v>
          </cell>
          <cell r="L90">
            <v>40</v>
          </cell>
          <cell r="M90">
            <v>60</v>
          </cell>
          <cell r="P90">
            <v>20</v>
          </cell>
          <cell r="R90">
            <v>30</v>
          </cell>
          <cell r="S90">
            <v>18.140799999999999</v>
          </cell>
          <cell r="T90">
            <v>20</v>
          </cell>
          <cell r="U90">
            <v>10.130699858881638</v>
          </cell>
          <cell r="V90">
            <v>0.75955856412065625</v>
          </cell>
          <cell r="Y90">
            <v>20.453200000000002</v>
          </cell>
          <cell r="Z90">
            <v>20.068199999999997</v>
          </cell>
          <cell r="AA90">
            <v>22.134399999999999</v>
          </cell>
          <cell r="AB90">
            <v>8.2949999999999999</v>
          </cell>
          <cell r="AC90" t="str">
            <v>костик</v>
          </cell>
          <cell r="AD90" t="e">
            <v>#N/A</v>
          </cell>
        </row>
        <row r="91">
          <cell r="A91" t="str">
            <v>6901 МЯСНИКС ПМ сос б/о мгс 1/160 14шт.  ОСТАНКИНО</v>
          </cell>
          <cell r="B91" t="str">
            <v>шт</v>
          </cell>
          <cell r="C91">
            <v>74</v>
          </cell>
          <cell r="D91">
            <v>295</v>
          </cell>
          <cell r="E91">
            <v>89</v>
          </cell>
          <cell r="F91">
            <v>268</v>
          </cell>
          <cell r="G91">
            <v>0.16</v>
          </cell>
          <cell r="H91" t="e">
            <v>#N/A</v>
          </cell>
          <cell r="I91">
            <v>101</v>
          </cell>
          <cell r="J91">
            <v>-12</v>
          </cell>
          <cell r="K91">
            <v>0</v>
          </cell>
          <cell r="L91">
            <v>0</v>
          </cell>
          <cell r="M91">
            <v>0</v>
          </cell>
          <cell r="S91">
            <v>17.8</v>
          </cell>
          <cell r="U91">
            <v>15.056179775280897</v>
          </cell>
          <cell r="V91">
            <v>15.056179775280897</v>
          </cell>
          <cell r="Y91">
            <v>0</v>
          </cell>
          <cell r="Z91">
            <v>0.4</v>
          </cell>
          <cell r="AA91">
            <v>43</v>
          </cell>
          <cell r="AB91">
            <v>20</v>
          </cell>
          <cell r="AC91" t="str">
            <v>костик</v>
          </cell>
          <cell r="AD91" t="e">
            <v>#N/A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D92">
            <v>300</v>
          </cell>
          <cell r="E92">
            <v>291</v>
          </cell>
          <cell r="F92">
            <v>2</v>
          </cell>
          <cell r="G92">
            <v>0.33</v>
          </cell>
          <cell r="H92">
            <v>30</v>
          </cell>
          <cell r="I92">
            <v>472</v>
          </cell>
          <cell r="J92">
            <v>-181</v>
          </cell>
          <cell r="K92">
            <v>0</v>
          </cell>
          <cell r="L92">
            <v>0</v>
          </cell>
          <cell r="M92">
            <v>400</v>
          </cell>
          <cell r="Q92">
            <v>100</v>
          </cell>
          <cell r="R92">
            <v>120</v>
          </cell>
          <cell r="S92">
            <v>58.2</v>
          </cell>
          <cell r="T92">
            <v>120</v>
          </cell>
          <cell r="U92">
            <v>12.749140893470789</v>
          </cell>
          <cell r="V92">
            <v>3.4364261168384876E-2</v>
          </cell>
          <cell r="Y92">
            <v>0</v>
          </cell>
          <cell r="Z92">
            <v>0</v>
          </cell>
          <cell r="AA92">
            <v>0</v>
          </cell>
          <cell r="AB92">
            <v>3</v>
          </cell>
          <cell r="AC92" t="str">
            <v>костик</v>
          </cell>
          <cell r="AD92" t="e">
            <v>#N/A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73</v>
          </cell>
          <cell r="D93">
            <v>987</v>
          </cell>
          <cell r="E93">
            <v>409</v>
          </cell>
          <cell r="F93">
            <v>624</v>
          </cell>
          <cell r="G93">
            <v>0.18</v>
          </cell>
          <cell r="H93" t="e">
            <v>#N/A</v>
          </cell>
          <cell r="I93">
            <v>435</v>
          </cell>
          <cell r="J93">
            <v>-26</v>
          </cell>
          <cell r="K93">
            <v>0</v>
          </cell>
          <cell r="L93">
            <v>0</v>
          </cell>
          <cell r="M93">
            <v>0</v>
          </cell>
          <cell r="P93">
            <v>70</v>
          </cell>
          <cell r="S93">
            <v>81.8</v>
          </cell>
          <cell r="T93">
            <v>100</v>
          </cell>
          <cell r="U93">
            <v>9.7066014669926659</v>
          </cell>
          <cell r="V93">
            <v>7.6283618581907096</v>
          </cell>
          <cell r="Y93">
            <v>120</v>
          </cell>
          <cell r="Z93">
            <v>111.2</v>
          </cell>
          <cell r="AA93">
            <v>136</v>
          </cell>
          <cell r="AB93">
            <v>72</v>
          </cell>
          <cell r="AC93" t="str">
            <v>костик</v>
          </cell>
          <cell r="AD93" t="e">
            <v>#N/A</v>
          </cell>
        </row>
        <row r="94">
          <cell r="A94" t="str">
            <v>БОНУС ДОМАШНИЙ РЕЦЕПТ Коровино 0.5кг 8шт. (6305)</v>
          </cell>
          <cell r="B94" t="str">
            <v>шт</v>
          </cell>
          <cell r="C94">
            <v>30</v>
          </cell>
          <cell r="D94">
            <v>6</v>
          </cell>
          <cell r="E94">
            <v>22</v>
          </cell>
          <cell r="F94">
            <v>7</v>
          </cell>
          <cell r="G94">
            <v>0</v>
          </cell>
          <cell r="H94" t="e">
            <v>#N/A</v>
          </cell>
          <cell r="I94">
            <v>36</v>
          </cell>
          <cell r="J94">
            <v>-14</v>
          </cell>
          <cell r="K94">
            <v>0</v>
          </cell>
          <cell r="L94">
            <v>0</v>
          </cell>
          <cell r="M94">
            <v>0</v>
          </cell>
          <cell r="S94">
            <v>4.4000000000000004</v>
          </cell>
          <cell r="U94">
            <v>1.5909090909090908</v>
          </cell>
          <cell r="V94">
            <v>1.5909090909090908</v>
          </cell>
          <cell r="Y94">
            <v>8.6</v>
          </cell>
          <cell r="Z94">
            <v>6</v>
          </cell>
          <cell r="AA94">
            <v>4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БОНУС ДОМАШНИЙ РЕЦЕПТ Коровино вар п/о (5324)</v>
          </cell>
          <cell r="B95" t="str">
            <v>кг</v>
          </cell>
          <cell r="C95">
            <v>47.881999999999998</v>
          </cell>
          <cell r="D95">
            <v>1.978</v>
          </cell>
          <cell r="E95">
            <v>35.503</v>
          </cell>
          <cell r="F95">
            <v>12.379</v>
          </cell>
          <cell r="G95">
            <v>0</v>
          </cell>
          <cell r="H95" t="e">
            <v>#N/A</v>
          </cell>
          <cell r="I95">
            <v>38</v>
          </cell>
          <cell r="J95">
            <v>-2.4969999999999999</v>
          </cell>
          <cell r="K95">
            <v>0</v>
          </cell>
          <cell r="L95">
            <v>0</v>
          </cell>
          <cell r="M95">
            <v>0</v>
          </cell>
          <cell r="S95">
            <v>7.1006</v>
          </cell>
          <cell r="U95">
            <v>1.743373799397234</v>
          </cell>
          <cell r="V95">
            <v>1.743373799397234</v>
          </cell>
          <cell r="Y95">
            <v>9.7767999999999997</v>
          </cell>
          <cell r="Z95">
            <v>7.6846000000000005</v>
          </cell>
          <cell r="AA95">
            <v>5.8837999999999999</v>
          </cell>
          <cell r="AB95">
            <v>7.9450000000000003</v>
          </cell>
          <cell r="AC95" t="e">
            <v>#N/A</v>
          </cell>
          <cell r="AD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1066</v>
          </cell>
          <cell r="D96">
            <v>3</v>
          </cell>
          <cell r="E96">
            <v>160</v>
          </cell>
          <cell r="F96">
            <v>901</v>
          </cell>
          <cell r="G96">
            <v>0</v>
          </cell>
          <cell r="H96">
            <v>0</v>
          </cell>
          <cell r="I96">
            <v>168</v>
          </cell>
          <cell r="J96">
            <v>-8</v>
          </cell>
          <cell r="K96">
            <v>0</v>
          </cell>
          <cell r="L96">
            <v>0</v>
          </cell>
          <cell r="M96">
            <v>0</v>
          </cell>
          <cell r="S96">
            <v>32</v>
          </cell>
          <cell r="U96">
            <v>28.15625</v>
          </cell>
          <cell r="V96">
            <v>28.15625</v>
          </cell>
          <cell r="Y96">
            <v>55</v>
          </cell>
          <cell r="Z96">
            <v>39</v>
          </cell>
          <cell r="AA96">
            <v>27.4</v>
          </cell>
          <cell r="AB96">
            <v>52</v>
          </cell>
          <cell r="AC96">
            <v>0</v>
          </cell>
          <cell r="AD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309.89400000000001</v>
          </cell>
          <cell r="D97">
            <v>504.23</v>
          </cell>
          <cell r="E97">
            <v>313.57900000000001</v>
          </cell>
          <cell r="F97">
            <v>496.315</v>
          </cell>
          <cell r="G97">
            <v>0</v>
          </cell>
          <cell r="H97">
            <v>0</v>
          </cell>
          <cell r="I97">
            <v>306</v>
          </cell>
          <cell r="J97">
            <v>7.5790000000000077</v>
          </cell>
          <cell r="K97">
            <v>0</v>
          </cell>
          <cell r="L97">
            <v>0</v>
          </cell>
          <cell r="M97">
            <v>0</v>
          </cell>
          <cell r="S97">
            <v>62.715800000000002</v>
          </cell>
          <cell r="U97">
            <v>7.9137155230420406</v>
          </cell>
          <cell r="V97">
            <v>7.9137155230420406</v>
          </cell>
          <cell r="Y97">
            <v>69.847200000000001</v>
          </cell>
          <cell r="Z97">
            <v>63.191200000000002</v>
          </cell>
          <cell r="AA97">
            <v>61.642600000000002</v>
          </cell>
          <cell r="AB97">
            <v>35.465000000000003</v>
          </cell>
          <cell r="AC97">
            <v>0</v>
          </cell>
          <cell r="AD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06.09.2024 - 12.09.2024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4.0999999999999996</v>
          </cell>
          <cell r="F7">
            <v>643.51400000000001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</v>
          </cell>
          <cell r="F8">
            <v>699.91600000000005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10.5</v>
          </cell>
          <cell r="F9">
            <v>1721.0630000000001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2.589</v>
          </cell>
          <cell r="F10">
            <v>193.94300000000001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</v>
          </cell>
          <cell r="F11">
            <v>334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</v>
          </cell>
          <cell r="F12">
            <v>3431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16</v>
          </cell>
          <cell r="F13">
            <v>4007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16</v>
          </cell>
          <cell r="F14">
            <v>5746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</v>
          </cell>
          <cell r="F15">
            <v>321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97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</v>
          </cell>
          <cell r="F17">
            <v>381</v>
          </cell>
        </row>
        <row r="18">
          <cell r="A18" t="str">
            <v xml:space="preserve"> 058  Колбаса Докторская Особая ТМ Особый рецепт,  0,5кг, ПОКОМ</v>
          </cell>
          <cell r="F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2</v>
          </cell>
          <cell r="F19">
            <v>435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12</v>
          </cell>
          <cell r="F20">
            <v>1631</v>
          </cell>
        </row>
        <row r="21">
          <cell r="A21" t="str">
            <v xml:space="preserve"> 091  Сардельки Баварские, МГС 0.38кг, ТМ Стародворье  ПОКОМ</v>
          </cell>
          <cell r="F21">
            <v>17</v>
          </cell>
        </row>
        <row r="22">
          <cell r="A22" t="str">
            <v xml:space="preserve"> 094  Сосиски Баварские,  0.35кг, ТМ Колбасный стандарт ПОКОМ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3</v>
          </cell>
          <cell r="F23">
            <v>750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</v>
          </cell>
          <cell r="F24">
            <v>853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8</v>
          </cell>
          <cell r="F25">
            <v>632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5</v>
          </cell>
          <cell r="F26">
            <v>1185</v>
          </cell>
        </row>
        <row r="27">
          <cell r="A27" t="str">
            <v xml:space="preserve"> 200  Ветчина Дугушка ТМ Стародворье, вектор в/у    ПОКОМ</v>
          </cell>
          <cell r="F27">
            <v>547.03700000000003</v>
          </cell>
        </row>
        <row r="28">
          <cell r="A28" t="str">
            <v xml:space="preserve"> 201  Ветчина Нежная ТМ Особый рецепт, (2,5кг), ПОКОМ</v>
          </cell>
          <cell r="D28">
            <v>25</v>
          </cell>
          <cell r="F28">
            <v>5483.72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0.8</v>
          </cell>
          <cell r="F29">
            <v>399.74400000000003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3.3</v>
          </cell>
          <cell r="F30">
            <v>623.86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8.5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</v>
          </cell>
          <cell r="F32">
            <v>325.02100000000002</v>
          </cell>
        </row>
        <row r="33">
          <cell r="A33" t="str">
            <v xml:space="preserve"> 237  Колбаса Русская по-стародворски, ВЕС.  ПОКОМ</v>
          </cell>
          <cell r="F33">
            <v>5.5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1.6</v>
          </cell>
          <cell r="F34">
            <v>277.471</v>
          </cell>
        </row>
        <row r="35">
          <cell r="A35" t="str">
            <v xml:space="preserve"> 240  Колбаса Салями охотничья, ВЕС. ПОКОМ</v>
          </cell>
          <cell r="D35">
            <v>0.35</v>
          </cell>
          <cell r="F35">
            <v>51.767000000000003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2.4500000000000002</v>
          </cell>
          <cell r="F36">
            <v>582.452</v>
          </cell>
        </row>
        <row r="37">
          <cell r="A37" t="str">
            <v xml:space="preserve"> 247  Сардельки Нежные, ВЕС.  ПОКОМ</v>
          </cell>
          <cell r="D37">
            <v>1.3</v>
          </cell>
          <cell r="F37">
            <v>158.34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199.97900000000001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7.9</v>
          </cell>
          <cell r="F39">
            <v>1361.569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130.755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170.01400000000001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165.96100000000001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0.70699999999999996</v>
          </cell>
          <cell r="F43">
            <v>307.67200000000003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252.209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193.94300000000001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8</v>
          </cell>
          <cell r="F46">
            <v>1366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19</v>
          </cell>
          <cell r="F47">
            <v>4125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13</v>
          </cell>
          <cell r="F48">
            <v>4107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4</v>
          </cell>
          <cell r="F50">
            <v>677.20399999999995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10</v>
          </cell>
          <cell r="F51">
            <v>969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1724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0.7</v>
          </cell>
          <cell r="F53">
            <v>246.78200000000001</v>
          </cell>
        </row>
        <row r="54">
          <cell r="A54" t="str">
            <v xml:space="preserve"> 298  Колбаса Сливушка ТМ Вязанка, 0,375кг,  ПОКОМ</v>
          </cell>
          <cell r="F54">
            <v>1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2378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</v>
          </cell>
          <cell r="F56">
            <v>3563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107.11199999999999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2.1</v>
          </cell>
          <cell r="F59">
            <v>206.328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14</v>
          </cell>
          <cell r="F60">
            <v>1751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13</v>
          </cell>
          <cell r="F61">
            <v>2491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5</v>
          </cell>
          <cell r="F62">
            <v>1420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2.7</v>
          </cell>
          <cell r="F63">
            <v>446.90800000000002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9.25</v>
          </cell>
          <cell r="F64">
            <v>791.01099999999997</v>
          </cell>
        </row>
        <row r="65">
          <cell r="A65" t="str">
            <v xml:space="preserve"> 316  Колбаса Нежная ТМ Зареченские ВЕС  ПОКОМ</v>
          </cell>
          <cell r="F65">
            <v>106.804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33.652000000000001</v>
          </cell>
        </row>
        <row r="67">
          <cell r="A67" t="str">
            <v xml:space="preserve"> 318  Сосиски Датские ТМ Зареченские, ВЕС  ПОКОМ</v>
          </cell>
          <cell r="D67">
            <v>9.1999999999999993</v>
          </cell>
          <cell r="F67">
            <v>2922.9070000000002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6</v>
          </cell>
          <cell r="F68">
            <v>5220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3.8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6.4710000000000001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16</v>
          </cell>
          <cell r="F71">
            <v>4952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13</v>
          </cell>
          <cell r="F72">
            <v>1702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7</v>
          </cell>
          <cell r="F73">
            <v>641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8</v>
          </cell>
          <cell r="F74">
            <v>591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2.6</v>
          </cell>
          <cell r="F75">
            <v>769.12599999999998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11</v>
          </cell>
          <cell r="F76">
            <v>485</v>
          </cell>
        </row>
        <row r="77">
          <cell r="A77" t="str">
            <v xml:space="preserve"> 335  Колбаса Сливушка ТМ Вязанка. ВЕС.  ПОКОМ </v>
          </cell>
          <cell r="F77">
            <v>234.30600000000001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10</v>
          </cell>
          <cell r="F78">
            <v>3709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14</v>
          </cell>
          <cell r="F79">
            <v>2651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9.8000000000000007</v>
          </cell>
          <cell r="F80">
            <v>493.06799999999998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5.6</v>
          </cell>
          <cell r="F81">
            <v>373.84899999999999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9.5060000000000002</v>
          </cell>
          <cell r="F82">
            <v>686.053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7.1</v>
          </cell>
          <cell r="F83">
            <v>495.87700000000001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150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320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410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2.6640000000000001</v>
          </cell>
          <cell r="F87">
            <v>279.07799999999997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</v>
          </cell>
          <cell r="F88">
            <v>749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2</v>
          </cell>
          <cell r="F89">
            <v>916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10</v>
          </cell>
          <cell r="F90">
            <v>1602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</v>
          </cell>
          <cell r="F91">
            <v>261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</v>
          </cell>
          <cell r="F92">
            <v>350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</v>
          </cell>
          <cell r="F93">
            <v>245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</v>
          </cell>
          <cell r="F94">
            <v>373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20</v>
          </cell>
          <cell r="F95">
            <v>9147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F96">
            <v>1.3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</v>
          </cell>
          <cell r="F97">
            <v>7768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38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</v>
          </cell>
          <cell r="F99">
            <v>175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5</v>
          </cell>
          <cell r="F100">
            <v>467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5</v>
          </cell>
          <cell r="F101">
            <v>309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F102">
            <v>59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374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F104">
            <v>27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F105">
            <v>283.053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1.3</v>
          </cell>
          <cell r="F106">
            <v>10.5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2</v>
          </cell>
          <cell r="F107">
            <v>939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F108">
            <v>244.34700000000001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2</v>
          </cell>
          <cell r="F109">
            <v>401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172.262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</v>
          </cell>
          <cell r="F111">
            <v>348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1</v>
          </cell>
          <cell r="F112">
            <v>180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1</v>
          </cell>
          <cell r="F113">
            <v>115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10</v>
          </cell>
          <cell r="F114">
            <v>344</v>
          </cell>
        </row>
        <row r="115">
          <cell r="A115" t="str">
            <v xml:space="preserve"> 448  Сосиски Сливушки по-венски ТМ Вязанка. 0,3 кг ПОКОМ</v>
          </cell>
          <cell r="F115">
            <v>267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2.4500000000000002</v>
          </cell>
          <cell r="F116">
            <v>403.93599999999998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20.061</v>
          </cell>
          <cell r="F117">
            <v>4051.665</v>
          </cell>
        </row>
        <row r="118">
          <cell r="A118" t="str">
            <v xml:space="preserve"> 456  Колбаса Филейная ТМ Особый рецепт ВЕС большой батон  ПОКОМ</v>
          </cell>
          <cell r="D118">
            <v>67.650999999999996</v>
          </cell>
          <cell r="F118">
            <v>8012.326</v>
          </cell>
        </row>
        <row r="119">
          <cell r="A119" t="str">
            <v xml:space="preserve"> 457  Колбаса Молочная ТМ Особый рецепт ВЕС большой батон  ПОКОМ</v>
          </cell>
          <cell r="D119">
            <v>25.15</v>
          </cell>
          <cell r="F119">
            <v>3469.0459999999998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157.31399999999999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132.90799999999999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D122">
            <v>5.601</v>
          </cell>
          <cell r="F122">
            <v>251.54900000000001</v>
          </cell>
        </row>
        <row r="123">
          <cell r="A123" t="str">
            <v xml:space="preserve"> 467  Колбаса Филейная 0,5кг ТМ Особый рецепт  ПОКОМ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F124">
            <v>501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4.0999999999999996</v>
          </cell>
        </row>
        <row r="126">
          <cell r="A126" t="str">
            <v xml:space="preserve"> 473  Ветчина Рубленая ВЕС ТМ Зареченские  ПОКОМ</v>
          </cell>
          <cell r="F126">
            <v>4.2</v>
          </cell>
        </row>
        <row r="127">
          <cell r="A127" t="str">
            <v xml:space="preserve"> 474  Колбаса Молочная 0,4кг ТМ Зареченские  ПОКОМ</v>
          </cell>
          <cell r="F127">
            <v>17</v>
          </cell>
        </row>
        <row r="128">
          <cell r="A128" t="str">
            <v xml:space="preserve"> 475  Колбаса Нежная 0,4кг ТМ Зареченские  ПОКОМ</v>
          </cell>
          <cell r="F128">
            <v>8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6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40.857999999999997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1.3</v>
          </cell>
          <cell r="F132">
            <v>47.46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5.54</v>
          </cell>
        </row>
        <row r="134">
          <cell r="A134" t="str">
            <v xml:space="preserve"> 483  Колбаса Молочная Традиционная ТМ Стародворье в оболочке полиамид 0,4 кг. ПОКОМ </v>
          </cell>
          <cell r="D134">
            <v>1</v>
          </cell>
          <cell r="F134">
            <v>637</v>
          </cell>
        </row>
        <row r="135">
          <cell r="A135" t="str">
            <v xml:space="preserve"> 486  Колбаски Бюргерсы с сыром 0,27кг ТМ Баварушка  ПОКОМ</v>
          </cell>
          <cell r="F135">
            <v>29</v>
          </cell>
        </row>
        <row r="136">
          <cell r="A136" t="str">
            <v>3215 ВЕТЧ.МЯСНАЯ Папа может п/о 0.4кг 8шт.    ОСТАНКИНО</v>
          </cell>
          <cell r="D136">
            <v>371</v>
          </cell>
          <cell r="F136">
            <v>372</v>
          </cell>
        </row>
        <row r="137">
          <cell r="A137" t="str">
            <v>3812 СОЧНЫЕ сос п/о мгс 2*2  ОСТАНКИНО</v>
          </cell>
          <cell r="D137">
            <v>1991.3</v>
          </cell>
          <cell r="F137">
            <v>1991.3</v>
          </cell>
        </row>
        <row r="138">
          <cell r="A138" t="str">
            <v>4063 МЯСНАЯ Папа может вар п/о_Л   ОСТАНКИНО</v>
          </cell>
          <cell r="D138">
            <v>2163.9499999999998</v>
          </cell>
          <cell r="F138">
            <v>2163.9499999999998</v>
          </cell>
        </row>
        <row r="139">
          <cell r="A139" t="str">
            <v>4117 ЭКСТРА Папа может с/к в/у_Л   ОСТАНКИНО</v>
          </cell>
          <cell r="D139">
            <v>26.6</v>
          </cell>
          <cell r="F139">
            <v>26.6</v>
          </cell>
        </row>
        <row r="140">
          <cell r="A140" t="str">
            <v>4555 Докторская ГОСТ вар п/о ОСТАНКИНО</v>
          </cell>
          <cell r="D140">
            <v>7.1</v>
          </cell>
          <cell r="F140">
            <v>7.1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135.05000000000001</v>
          </cell>
          <cell r="F141">
            <v>135.05000000000001</v>
          </cell>
        </row>
        <row r="142">
          <cell r="A142" t="str">
            <v>4813 ФИЛЕЙНАЯ Папа может вар п/о_Л   ОСТАНКИНО</v>
          </cell>
          <cell r="D142">
            <v>611.53</v>
          </cell>
          <cell r="F142">
            <v>611.53</v>
          </cell>
        </row>
        <row r="143">
          <cell r="A143" t="str">
            <v>4993 САЛЯМИ ИТАЛЬЯНСКАЯ с/к в/у 1/250*8_120c ОСТАНКИНО</v>
          </cell>
          <cell r="D143">
            <v>512</v>
          </cell>
          <cell r="F143">
            <v>512</v>
          </cell>
        </row>
        <row r="144">
          <cell r="A144" t="str">
            <v>5246 ДОКТОРСКАЯ ПРЕМИУМ вар б/о мгс_30с ОСТАНКИНО</v>
          </cell>
          <cell r="D144">
            <v>70.5</v>
          </cell>
          <cell r="F144">
            <v>70.5</v>
          </cell>
        </row>
        <row r="145">
          <cell r="A145" t="str">
            <v>5341 СЕРВЕЛАТ ОХОТНИЧИЙ в/к в/у  ОСТАНКИНО</v>
          </cell>
          <cell r="D145">
            <v>541</v>
          </cell>
          <cell r="F145">
            <v>541</v>
          </cell>
        </row>
        <row r="146">
          <cell r="A146" t="str">
            <v>5483 ЭКСТРА Папа может с/к в/у 1/250 8шт.   ОСТАНКИНО</v>
          </cell>
          <cell r="D146">
            <v>1219</v>
          </cell>
          <cell r="F146">
            <v>1219</v>
          </cell>
        </row>
        <row r="147">
          <cell r="A147" t="str">
            <v>5533 СОЧНЫЕ сос п/о в/у 1/350 8шт_45с   ОСТАНКИНО</v>
          </cell>
          <cell r="D147">
            <v>91</v>
          </cell>
          <cell r="F147">
            <v>91</v>
          </cell>
        </row>
        <row r="148">
          <cell r="A148" t="str">
            <v>5544 Сервелат Финский в/к в/у_45с НОВАЯ ОСТАНКИНО</v>
          </cell>
          <cell r="D148">
            <v>1432.787</v>
          </cell>
          <cell r="F148">
            <v>1432.787</v>
          </cell>
        </row>
        <row r="149">
          <cell r="A149" t="str">
            <v>5679 САЛЯМИ ИТАЛЬЯНСКАЯ с/к в/у 1/150_60с ОСТАНКИНО</v>
          </cell>
          <cell r="D149">
            <v>535</v>
          </cell>
          <cell r="F149">
            <v>536</v>
          </cell>
        </row>
        <row r="150">
          <cell r="A150" t="str">
            <v>5682 САЛЯМИ МЕЛКОЗЕРНЕНАЯ с/к в/у 1/120_60с   ОСТАНКИНО</v>
          </cell>
          <cell r="D150">
            <v>2801</v>
          </cell>
          <cell r="F150">
            <v>2801</v>
          </cell>
        </row>
        <row r="151">
          <cell r="A151" t="str">
            <v>5698 СЫТНЫЕ Папа может сар б/о мгс 1*3_Маяк  ОСТАНКИНО</v>
          </cell>
          <cell r="D151">
            <v>334.5</v>
          </cell>
          <cell r="F151">
            <v>334.5</v>
          </cell>
        </row>
        <row r="152">
          <cell r="A152" t="str">
            <v>5706 АРОМАТНАЯ Папа может с/к в/у 1/250 8шт.  ОСТАНКИНО</v>
          </cell>
          <cell r="D152">
            <v>1098</v>
          </cell>
          <cell r="F152">
            <v>1099</v>
          </cell>
        </row>
        <row r="153">
          <cell r="A153" t="str">
            <v>5708 ПОСОЛЬСКАЯ Папа может с/к в/у ОСТАНКИНО</v>
          </cell>
          <cell r="D153">
            <v>108.2</v>
          </cell>
          <cell r="F153">
            <v>108.2</v>
          </cell>
        </row>
        <row r="154">
          <cell r="A154" t="str">
            <v>5820 СЛИВОЧНЫЕ Папа может сос п/о мгс 2*2_45с   ОСТАНКИНО</v>
          </cell>
          <cell r="D154">
            <v>172</v>
          </cell>
          <cell r="F154">
            <v>172</v>
          </cell>
        </row>
        <row r="155">
          <cell r="A155" t="str">
            <v>5851 ЭКСТРА Папа может вар п/о   ОСТАНКИНО</v>
          </cell>
          <cell r="D155">
            <v>291.60000000000002</v>
          </cell>
          <cell r="F155">
            <v>291.60000000000002</v>
          </cell>
        </row>
        <row r="156">
          <cell r="A156" t="str">
            <v>5931 ОХОТНИЧЬЯ Папа может с/к в/у 1/220 8шт.   ОСТАНКИНО</v>
          </cell>
          <cell r="D156">
            <v>1141</v>
          </cell>
          <cell r="F156">
            <v>1142</v>
          </cell>
        </row>
        <row r="157">
          <cell r="A157" t="str">
            <v>5992 ВРЕМЯ ОКРОШКИ Папа может вар п/о 0.4кг   ОСТАНКИНО</v>
          </cell>
          <cell r="D157">
            <v>16</v>
          </cell>
          <cell r="F157">
            <v>16</v>
          </cell>
        </row>
        <row r="158">
          <cell r="A158" t="str">
            <v>6004 РАГУ СВИНОЕ 1кг 8шт.зам_120с ОСТАНКИНО</v>
          </cell>
          <cell r="D158">
            <v>16</v>
          </cell>
          <cell r="F158">
            <v>16</v>
          </cell>
        </row>
        <row r="159">
          <cell r="A159" t="str">
            <v>6069 ФИЛЕЙНЫЕ Папа может сос ц/о мгс 0.33кг  ОСТАНКИНО</v>
          </cell>
          <cell r="D159">
            <v>1</v>
          </cell>
          <cell r="F159">
            <v>1</v>
          </cell>
        </row>
        <row r="160">
          <cell r="A160" t="str">
            <v>6113 СОЧНЫЕ сос п/о мгс 1*6_Ашан  ОСТАНКИНО</v>
          </cell>
          <cell r="D160">
            <v>2053.8359999999998</v>
          </cell>
          <cell r="F160">
            <v>2053.8359999999998</v>
          </cell>
        </row>
        <row r="161">
          <cell r="A161" t="str">
            <v>6206 СВИНИНА ПО-ДОМАШНЕМУ к/в мл/к в/у 0.3кг  ОСТАНКИНО</v>
          </cell>
          <cell r="D161">
            <v>627</v>
          </cell>
          <cell r="F161">
            <v>627</v>
          </cell>
        </row>
        <row r="162">
          <cell r="A162" t="str">
            <v>6221 НЕАПОЛИТАНСКИЙ ДУЭТ с/к с/н мгс 1/90  ОСТАНКИНО</v>
          </cell>
          <cell r="D162">
            <v>57</v>
          </cell>
          <cell r="F162">
            <v>57</v>
          </cell>
        </row>
        <row r="163">
          <cell r="A163" t="str">
            <v>6228 МЯСНОЕ АССОРТИ к/з с/н мгс 1/90 10шт.  ОСТАНКИНО</v>
          </cell>
          <cell r="D163">
            <v>479</v>
          </cell>
          <cell r="F163">
            <v>480</v>
          </cell>
        </row>
        <row r="164">
          <cell r="A164" t="str">
            <v>6247 ДОМАШНЯЯ Папа может вар п/о 0,4кг 8шт.  ОСТАНКИНО</v>
          </cell>
          <cell r="D164">
            <v>339</v>
          </cell>
          <cell r="F164">
            <v>339</v>
          </cell>
        </row>
        <row r="165">
          <cell r="A165" t="str">
            <v>6268 ГОВЯЖЬЯ Папа может вар п/о 0,4кг 8 шт.  ОСТАНКИНО</v>
          </cell>
          <cell r="D165">
            <v>504</v>
          </cell>
          <cell r="F165">
            <v>504</v>
          </cell>
        </row>
        <row r="166">
          <cell r="A166" t="str">
            <v>6303 МЯСНЫЕ Папа может сос п/о мгс 1.5*3  ОСТАНКИНО</v>
          </cell>
          <cell r="D166">
            <v>514</v>
          </cell>
          <cell r="F166">
            <v>514</v>
          </cell>
        </row>
        <row r="167">
          <cell r="A167" t="str">
            <v>6324 ДОКТОРСКАЯ ГОСТ вар п/о 0.4кг 8шт.  ОСТАНКИНО</v>
          </cell>
          <cell r="D167">
            <v>298</v>
          </cell>
          <cell r="F167">
            <v>299</v>
          </cell>
        </row>
        <row r="168">
          <cell r="A168" t="str">
            <v>6325 ДОКТОРСКАЯ ПРЕМИУМ вар п/о 0.4кг 8шт.  ОСТАНКИНО</v>
          </cell>
          <cell r="D168">
            <v>815</v>
          </cell>
          <cell r="F168">
            <v>815</v>
          </cell>
        </row>
        <row r="169">
          <cell r="A169" t="str">
            <v>6329 КЛАССИЧЕСКАЯ Папа может вар п/о 0.4кг  ОСТАНКИНО</v>
          </cell>
          <cell r="D169">
            <v>103</v>
          </cell>
          <cell r="F169">
            <v>103</v>
          </cell>
        </row>
        <row r="170">
          <cell r="A170" t="str">
            <v>6333 МЯСНАЯ Папа может вар п/о 0.4кг 8шт.  ОСТАНКИНО</v>
          </cell>
          <cell r="D170">
            <v>6596</v>
          </cell>
          <cell r="F170">
            <v>6596</v>
          </cell>
        </row>
        <row r="171">
          <cell r="A171" t="str">
            <v>6340 ДОМАШНИЙ РЕЦЕПТ Коровино 0.5кг 8шт.  ОСТАНКИНО</v>
          </cell>
          <cell r="D171">
            <v>1219</v>
          </cell>
          <cell r="F171">
            <v>1220</v>
          </cell>
        </row>
        <row r="172">
          <cell r="A172" t="str">
            <v>6341 ДОМАШНИЙ РЕЦЕПТ СО ШПИКОМ Коровино 0.5кг  ОСТАНКИНО</v>
          </cell>
          <cell r="D172">
            <v>123</v>
          </cell>
          <cell r="F172">
            <v>123</v>
          </cell>
        </row>
        <row r="173">
          <cell r="A173" t="str">
            <v>6353 ЭКСТРА Папа может вар п/о 0.4кг 8шт.  ОСТАНКИНО</v>
          </cell>
          <cell r="D173">
            <v>2296</v>
          </cell>
          <cell r="F173">
            <v>2296</v>
          </cell>
        </row>
        <row r="174">
          <cell r="A174" t="str">
            <v>6392 ФИЛЕЙНАЯ Папа может вар п/о 0.4кг. ОСТАНКИНО</v>
          </cell>
          <cell r="D174">
            <v>6531</v>
          </cell>
          <cell r="F174">
            <v>6531</v>
          </cell>
        </row>
        <row r="175">
          <cell r="A175" t="str">
            <v>6426 КЛАССИЧЕСКАЯ ПМ вар п/о 0.3кг 8шт.  ОСТАНКИНО</v>
          </cell>
          <cell r="D175">
            <v>1597</v>
          </cell>
          <cell r="F175">
            <v>1597</v>
          </cell>
        </row>
        <row r="176">
          <cell r="A176" t="str">
            <v>6453 ЭКСТРА Папа может с/к с/н в/у 1/100 14шт.   ОСТАНКИНО</v>
          </cell>
          <cell r="D176">
            <v>2238</v>
          </cell>
          <cell r="F176">
            <v>2238</v>
          </cell>
        </row>
        <row r="177">
          <cell r="A177" t="str">
            <v>6454 АРОМАТНАЯ с/к с/н в/у 1/100 14шт.  ОСТАНКИНО</v>
          </cell>
          <cell r="D177">
            <v>1993</v>
          </cell>
          <cell r="F177">
            <v>1994</v>
          </cell>
        </row>
        <row r="178">
          <cell r="A178" t="str">
            <v>6459 СЕРВЕЛАТ ШВЕЙЦАРСК. в/к с/н в/у 1/100*10  ОСТАНКИНО</v>
          </cell>
          <cell r="D178">
            <v>200</v>
          </cell>
          <cell r="F178">
            <v>201</v>
          </cell>
        </row>
        <row r="179">
          <cell r="A179" t="str">
            <v>6470 ВЕТЧ.МРАМОРНАЯ в/у_45с  ОСТАНКИНО</v>
          </cell>
          <cell r="D179">
            <v>33.4</v>
          </cell>
          <cell r="F179">
            <v>33.4</v>
          </cell>
        </row>
        <row r="180">
          <cell r="A180" t="str">
            <v>6495 ВЕТЧ.МРАМОРНАЯ в/у срез 0.3кг 6шт_45с  ОСТАНКИНО</v>
          </cell>
          <cell r="D180">
            <v>520</v>
          </cell>
          <cell r="F180">
            <v>521</v>
          </cell>
        </row>
        <row r="181">
          <cell r="A181" t="str">
            <v>6527 ШПИКАЧКИ СОЧНЫЕ ПМ сар б/о мгс 1*3 45с ОСТАНКИНО</v>
          </cell>
          <cell r="D181">
            <v>610.6</v>
          </cell>
          <cell r="F181">
            <v>610.6</v>
          </cell>
        </row>
        <row r="182">
          <cell r="A182" t="str">
            <v>6533 СЕРВЕЛАТ КОПЧЕНЫЙ С ДЫМКОМ в/к в/ 0,7кг  ОСТАНКИНО</v>
          </cell>
          <cell r="D182">
            <v>12</v>
          </cell>
          <cell r="F182">
            <v>12</v>
          </cell>
        </row>
        <row r="183">
          <cell r="A183" t="str">
            <v>6554 СВИНАЯ ОСТАН.с/к в/с в/у 1/100 10 шт. ОСТАНКИНО</v>
          </cell>
          <cell r="D183">
            <v>61</v>
          </cell>
          <cell r="F183">
            <v>61</v>
          </cell>
        </row>
        <row r="184">
          <cell r="A184" t="str">
            <v>6586 МРАМОРНАЯ И БАЛЫКОВАЯ в/к с/н мгс 1/90 ОСТАНКИНО</v>
          </cell>
          <cell r="D184">
            <v>181</v>
          </cell>
          <cell r="F184">
            <v>182</v>
          </cell>
        </row>
        <row r="185">
          <cell r="A185" t="str">
            <v>6602 БАВАРСКИЕ ПМ сос ц/о мгс 0,35кг 8шт.  ОСТАНКИНО</v>
          </cell>
          <cell r="D185">
            <v>56</v>
          </cell>
          <cell r="F185">
            <v>56</v>
          </cell>
        </row>
        <row r="186">
          <cell r="A186" t="str">
            <v>6661 СОЧНЫЙ ГРИЛЬ ПМ сос п/о мгс 1.5*4_Маяк  ОСТАНКИНО</v>
          </cell>
          <cell r="D186">
            <v>23.5</v>
          </cell>
          <cell r="F186">
            <v>23.5</v>
          </cell>
        </row>
        <row r="187">
          <cell r="A187" t="str">
            <v>6666 БОЯНСКАЯ Папа может п/к в/у 0,28кг 8 шт. ОСТАНКИНО</v>
          </cell>
          <cell r="D187">
            <v>1584</v>
          </cell>
          <cell r="F187">
            <v>1585</v>
          </cell>
        </row>
        <row r="188">
          <cell r="A188" t="str">
            <v>6683 СЕРВЕЛАТ ЗЕРНИСТЫЙ ПМ в/к в/у 0,35кг  ОСТАНКИНО</v>
          </cell>
          <cell r="D188">
            <v>3844</v>
          </cell>
          <cell r="F188">
            <v>3845</v>
          </cell>
        </row>
        <row r="189">
          <cell r="A189" t="str">
            <v>6684 СЕРВЕЛАТ КАРЕЛЬСКИЙ ПМ в/к в/у 0.28кг  ОСТАНКИНО</v>
          </cell>
          <cell r="D189">
            <v>3756</v>
          </cell>
          <cell r="F189">
            <v>3761</v>
          </cell>
        </row>
        <row r="190">
          <cell r="A190" t="str">
            <v>6689 СЕРВЕЛАТ ОХОТНИЧИЙ ПМ в/к в/у 0,35кг 8шт  ОСТАНКИНО</v>
          </cell>
          <cell r="D190">
            <v>4368</v>
          </cell>
          <cell r="F190">
            <v>4371</v>
          </cell>
        </row>
        <row r="191">
          <cell r="A191" t="str">
            <v>6697 СЕРВЕЛАТ ФИНСКИЙ ПМ в/к в/у 0,35кг 8шт.  ОСТАНКИНО</v>
          </cell>
          <cell r="D191">
            <v>6791</v>
          </cell>
          <cell r="F191">
            <v>6797</v>
          </cell>
        </row>
        <row r="192">
          <cell r="A192" t="str">
            <v>6713 СОЧНЫЙ ГРИЛЬ ПМ сос п/о мгс 0.41кг 8шт.  ОСТАНКИНО</v>
          </cell>
          <cell r="D192">
            <v>1568</v>
          </cell>
          <cell r="F192">
            <v>1568</v>
          </cell>
        </row>
        <row r="193">
          <cell r="A193" t="str">
            <v>6722 СОЧНЫЕ ПМ сос п/о мгс 0,41кг 10шт.  ОСТАНКИНО</v>
          </cell>
          <cell r="D193">
            <v>9577</v>
          </cell>
          <cell r="F193">
            <v>9582</v>
          </cell>
        </row>
        <row r="194">
          <cell r="A194" t="str">
            <v>6726 СЛИВОЧНЫЕ ПМ сос п/о мгс 0.41кг 10шт.  ОСТАНКИНО</v>
          </cell>
          <cell r="D194">
            <v>3302</v>
          </cell>
          <cell r="F194">
            <v>3313</v>
          </cell>
        </row>
        <row r="195">
          <cell r="A195" t="str">
            <v>6747 РУССКАЯ ПРЕМИУМ ПМ вар ф/о в/у  ОСТАНКИНО</v>
          </cell>
          <cell r="D195">
            <v>61</v>
          </cell>
          <cell r="F195">
            <v>61</v>
          </cell>
        </row>
        <row r="196">
          <cell r="A196" t="str">
            <v>6759 МОЛОЧНЫЕ ГОСТ сос ц/о мгс 0.4кг 7шт.  ОСТАНКИНО</v>
          </cell>
          <cell r="D196">
            <v>195</v>
          </cell>
          <cell r="F196">
            <v>195</v>
          </cell>
        </row>
        <row r="197">
          <cell r="A197" t="str">
            <v>6761 МОЛОЧНЫЕ ГОСТ сос ц/о мгс 1*4  ОСТАНКИНО</v>
          </cell>
          <cell r="D197">
            <v>60</v>
          </cell>
          <cell r="F197">
            <v>60</v>
          </cell>
        </row>
        <row r="198">
          <cell r="A198" t="str">
            <v>6762 СЛИВОЧНЫЕ сос ц/о мгс 0.41кг 8шт.  ОСТАНКИНО</v>
          </cell>
          <cell r="D198">
            <v>277</v>
          </cell>
          <cell r="F198">
            <v>277</v>
          </cell>
        </row>
        <row r="199">
          <cell r="A199" t="str">
            <v>6764 СЛИВОЧНЫЕ сос ц/о мгс 1*4  ОСТАНКИНО</v>
          </cell>
          <cell r="D199">
            <v>19.100000000000001</v>
          </cell>
          <cell r="F199">
            <v>19.100000000000001</v>
          </cell>
        </row>
        <row r="200">
          <cell r="A200" t="str">
            <v>6765 РУБЛЕНЫЕ сос ц/о мгс 0.36кг 6шт.  ОСТАНКИНО</v>
          </cell>
          <cell r="D200">
            <v>920</v>
          </cell>
          <cell r="F200">
            <v>920</v>
          </cell>
        </row>
        <row r="201">
          <cell r="A201" t="str">
            <v>6767 РУБЛЕНЫЕ сос ц/о мгс 1*4  ОСТАНКИНО</v>
          </cell>
          <cell r="D201">
            <v>67.099999999999994</v>
          </cell>
          <cell r="F201">
            <v>68.176000000000002</v>
          </cell>
        </row>
        <row r="202">
          <cell r="A202" t="str">
            <v>6768 С СЫРОМ сос ц/о мгс 0.41кг 6шт.  ОСТАНКИНО</v>
          </cell>
          <cell r="D202">
            <v>202</v>
          </cell>
          <cell r="F202">
            <v>202</v>
          </cell>
        </row>
        <row r="203">
          <cell r="A203" t="str">
            <v>6770 ИСПАНСКИЕ сос ц/о мгс 0.41кг 6шт.  ОСТАНКИНО</v>
          </cell>
          <cell r="D203">
            <v>415</v>
          </cell>
          <cell r="F203">
            <v>417</v>
          </cell>
        </row>
        <row r="204">
          <cell r="A204" t="str">
            <v>6773 САЛЯМИ Папа может п/к в/у 0,28кг 8шт.  ОСТАНКИНО</v>
          </cell>
          <cell r="D204">
            <v>635</v>
          </cell>
          <cell r="F204">
            <v>636</v>
          </cell>
        </row>
        <row r="205">
          <cell r="A205" t="str">
            <v>6777 МЯСНЫЕ С ГОВЯДИНОЙ ПМ сос п/о мгс 0.4кг  ОСТАНКИНО</v>
          </cell>
          <cell r="D205">
            <v>1593</v>
          </cell>
          <cell r="F205">
            <v>1594</v>
          </cell>
        </row>
        <row r="206">
          <cell r="A206" t="str">
            <v>6785 ВЕНСКАЯ САЛЯМИ п/к в/у 0.33кг 8шт.  ОСТАНКИНО</v>
          </cell>
          <cell r="D206">
            <v>489</v>
          </cell>
          <cell r="F206">
            <v>489</v>
          </cell>
        </row>
        <row r="207">
          <cell r="A207" t="str">
            <v>6786 ВЕНСКАЯ САЛЯМИ п/к в/у  ОСТАНКИНО</v>
          </cell>
          <cell r="D207">
            <v>1</v>
          </cell>
          <cell r="F207">
            <v>1</v>
          </cell>
        </row>
        <row r="208">
          <cell r="A208" t="str">
            <v>6787 СЕРВЕЛАТ КРЕМЛЕВСКИЙ в/к в/у 0,33кг 8шт.  ОСТАНКИНО</v>
          </cell>
          <cell r="D208">
            <v>484</v>
          </cell>
          <cell r="F208">
            <v>484</v>
          </cell>
        </row>
        <row r="209">
          <cell r="A209" t="str">
            <v>6790 СЕРВЕЛАТ ЕВРОПЕЙСКИЙ в/к в/у  ОСТАНКИНО</v>
          </cell>
          <cell r="D209">
            <v>0.7</v>
          </cell>
          <cell r="F209">
            <v>0.7</v>
          </cell>
        </row>
        <row r="210">
          <cell r="A210" t="str">
            <v>6791 СЕРВЕЛАТ ПРЕМИУМ в/к в/у 0,33кг 8шт.  ОСТАНКИНО</v>
          </cell>
          <cell r="D210">
            <v>693</v>
          </cell>
          <cell r="F210">
            <v>693</v>
          </cell>
        </row>
        <row r="211">
          <cell r="A211" t="str">
            <v>6793 БАЛЫКОВАЯ в/к в/у 0,33кг 8шт.  ОСТАНКИНО</v>
          </cell>
          <cell r="D211">
            <v>666</v>
          </cell>
          <cell r="F211">
            <v>666</v>
          </cell>
        </row>
        <row r="212">
          <cell r="A212" t="str">
            <v>6794 БАЛЫКОВАЯ в/к в/у  ОСТАНКИНО</v>
          </cell>
          <cell r="D212">
            <v>39.26</v>
          </cell>
          <cell r="F212">
            <v>39.26</v>
          </cell>
        </row>
        <row r="213">
          <cell r="A213" t="str">
            <v>6795 ОСТАНКИНСКАЯ в/к в/у 0,33кг 8шт.  ОСТАНКИНО</v>
          </cell>
          <cell r="D213">
            <v>50</v>
          </cell>
          <cell r="F213">
            <v>50</v>
          </cell>
        </row>
        <row r="214">
          <cell r="A214" t="str">
            <v>6801 ОСТАНКИНСКАЯ вар п/о 0.4кг 8шт.  ОСТАНКИНО</v>
          </cell>
          <cell r="D214">
            <v>36</v>
          </cell>
          <cell r="F214">
            <v>36</v>
          </cell>
        </row>
        <row r="215">
          <cell r="A215" t="str">
            <v>6807 СЕРВЕЛАТ ЕВРОПЕЙСКИЙ в/к в/у 0,33кг 8шт.  ОСТАНКИНО</v>
          </cell>
          <cell r="D215">
            <v>194</v>
          </cell>
          <cell r="F215">
            <v>194</v>
          </cell>
        </row>
        <row r="216">
          <cell r="A216" t="str">
            <v>6829 МОЛОЧНЫЕ КЛАССИЧЕСКИЕ сос п/о мгс 2*4_С  ОСТАНКИНО</v>
          </cell>
          <cell r="D216">
            <v>600.70000000000005</v>
          </cell>
          <cell r="F216">
            <v>600.70000000000005</v>
          </cell>
        </row>
        <row r="217">
          <cell r="A217" t="str">
            <v>6834 ПОСОЛЬСКАЯ ПМ с/к с/н в/у 1/100 10шт.  ОСТАНКИНО</v>
          </cell>
          <cell r="D217">
            <v>449</v>
          </cell>
          <cell r="F217">
            <v>450</v>
          </cell>
        </row>
        <row r="218">
          <cell r="A218" t="str">
            <v>6837 ФИЛЕЙНЫЕ Папа Может сос ц/о мгс 0.4кг  ОСТАНКИНО</v>
          </cell>
          <cell r="D218">
            <v>1631</v>
          </cell>
          <cell r="F218">
            <v>1631</v>
          </cell>
        </row>
        <row r="219">
          <cell r="A219" t="str">
            <v>6852 МОЛОЧНЫЕ ПРЕМИУМ ПМ сос п/о в/ у 1/350  ОСТАНКИНО</v>
          </cell>
          <cell r="D219">
            <v>3203</v>
          </cell>
          <cell r="F219">
            <v>3203</v>
          </cell>
        </row>
        <row r="220">
          <cell r="A220" t="str">
            <v>6853 МОЛОЧНЫЕ ПРЕМИУМ ПМ сос п/о мгс 1*6  ОСТАНКИНО</v>
          </cell>
          <cell r="D220">
            <v>196.9</v>
          </cell>
          <cell r="F220">
            <v>196.9</v>
          </cell>
        </row>
        <row r="221">
          <cell r="A221" t="str">
            <v>6854 МОЛОЧНЫЕ ПРЕМИУМ ПМ сос п/о мгс 0.6кг  ОСТАНКИНО</v>
          </cell>
          <cell r="D221">
            <v>547</v>
          </cell>
          <cell r="F221">
            <v>547</v>
          </cell>
        </row>
        <row r="222">
          <cell r="A222" t="str">
            <v>6861 ДОМАШНИЙ РЕЦЕПТ Коровино вар п/о  ОСТАНКИНО</v>
          </cell>
          <cell r="D222">
            <v>720.2</v>
          </cell>
          <cell r="F222">
            <v>720.2</v>
          </cell>
        </row>
        <row r="223">
          <cell r="A223" t="str">
            <v>6862 ДОМАШНИЙ РЕЦЕПТ СО ШПИК. Коровино вар п/о  ОСТАНКИНО</v>
          </cell>
          <cell r="D223">
            <v>76.400000000000006</v>
          </cell>
          <cell r="F223">
            <v>76.400000000000006</v>
          </cell>
        </row>
        <row r="224">
          <cell r="A224" t="str">
            <v>6865 ВЕТЧ.НЕЖНАЯ Коровино п/о  ОСТАНКИНО</v>
          </cell>
          <cell r="D224">
            <v>255.7</v>
          </cell>
          <cell r="F224">
            <v>255.7</v>
          </cell>
        </row>
        <row r="225">
          <cell r="A225" t="str">
            <v>6870 С ГОВЯДИНОЙ СН сос п/о мгс 1*6  ОСТАНКИНО</v>
          </cell>
          <cell r="D225">
            <v>117.1</v>
          </cell>
          <cell r="F225">
            <v>117.1</v>
          </cell>
        </row>
        <row r="226">
          <cell r="A226" t="str">
            <v>6901 МЯСНИКС ПМ сос б/о мгс 1/160 14шт.  ОСТАНКИНО</v>
          </cell>
          <cell r="D226">
            <v>84</v>
          </cell>
          <cell r="F226">
            <v>84</v>
          </cell>
        </row>
        <row r="227">
          <cell r="A227" t="str">
            <v>6903 СОЧНЫЕ ПМ сос п/о мгс 0.41кг_osu  ОСТАНКИНО</v>
          </cell>
          <cell r="D227">
            <v>4</v>
          </cell>
          <cell r="F227">
            <v>4</v>
          </cell>
        </row>
        <row r="228">
          <cell r="A228" t="str">
            <v>6909 ДЛЯ ДЕТЕЙ сос п/о мгс 0.33кг 8шт.  ОСТАНКИНО</v>
          </cell>
          <cell r="D228">
            <v>211</v>
          </cell>
          <cell r="F228">
            <v>211</v>
          </cell>
        </row>
        <row r="229">
          <cell r="A229" t="str">
            <v>6919 БЕКОН с/к с/н в/у 1/180 10шт.  ОСТАНКИНО</v>
          </cell>
          <cell r="D229">
            <v>492</v>
          </cell>
          <cell r="F229">
            <v>493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229</v>
          </cell>
          <cell r="F230">
            <v>229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374</v>
          </cell>
          <cell r="F231">
            <v>374</v>
          </cell>
        </row>
        <row r="232">
          <cell r="A232" t="str">
            <v>БОНУС ДОМАШНИЙ РЕЦЕПТ Коровино 0.5кг 8шт. (6305)</v>
          </cell>
          <cell r="D232">
            <v>49</v>
          </cell>
          <cell r="F232">
            <v>49</v>
          </cell>
        </row>
        <row r="233">
          <cell r="A233" t="str">
            <v>БОНУС ДОМАШНИЙ РЕЦЕПТ Коровино вар п/о (5324)</v>
          </cell>
          <cell r="D233">
            <v>44</v>
          </cell>
          <cell r="F233">
            <v>44</v>
          </cell>
        </row>
        <row r="234">
          <cell r="A234" t="str">
            <v>БОНУС СОЧНЫЕ сос п/о мгс 0.41кг_UZ (6087)  ОСТАНКИНО</v>
          </cell>
          <cell r="D234">
            <v>264</v>
          </cell>
          <cell r="F234">
            <v>264</v>
          </cell>
        </row>
        <row r="235">
          <cell r="A235" t="str">
            <v>БОНУС СОЧНЫЕ сос п/о мгс 1*6_UZ (6088)  ОСТАНКИНО</v>
          </cell>
          <cell r="D235">
            <v>286</v>
          </cell>
          <cell r="F235">
            <v>286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1177.921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1353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1.4</v>
          </cell>
        </row>
        <row r="239">
          <cell r="A239" t="str">
            <v>БОНУС_Колбаса вареная Филейская ТМ Вязанка. ВЕС  ПОКОМ</v>
          </cell>
          <cell r="F239">
            <v>442.96100000000001</v>
          </cell>
        </row>
        <row r="240">
          <cell r="A240" t="str">
            <v>БОНУС_Колбаса Сервелат Филедворский, фиброуз, в/у 0,35 кг срез,  ПОКОМ</v>
          </cell>
          <cell r="F240">
            <v>582</v>
          </cell>
        </row>
        <row r="241">
          <cell r="A241" t="str">
            <v>БОНУС_Мини-чебуречки с мясом  0,3кг ТМ Зареченские  ПОКОМ</v>
          </cell>
          <cell r="F241">
            <v>5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140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476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10</v>
          </cell>
          <cell r="F244">
            <v>10</v>
          </cell>
        </row>
        <row r="245">
          <cell r="A245" t="str">
            <v>Бутербродная вареная 0,47 кг шт.  СПК</v>
          </cell>
          <cell r="D245">
            <v>124</v>
          </cell>
          <cell r="F245">
            <v>124</v>
          </cell>
        </row>
        <row r="246">
          <cell r="A246" t="str">
            <v>Вацлавская п/к (черева) 390 гр.шт. термоус.пак  СПК</v>
          </cell>
          <cell r="D246">
            <v>135</v>
          </cell>
          <cell r="F246">
            <v>135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</v>
          </cell>
          <cell r="F247">
            <v>474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11</v>
          </cell>
          <cell r="F248">
            <v>3686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12</v>
          </cell>
          <cell r="F249">
            <v>2950</v>
          </cell>
        </row>
        <row r="250">
          <cell r="A250" t="str">
            <v>Готовые чебуреки с мясом ТМ Горячая штучка 0,09 кг флоу-пак ПОКОМ</v>
          </cell>
          <cell r="F250">
            <v>241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7</v>
          </cell>
          <cell r="F251">
            <v>7</v>
          </cell>
        </row>
        <row r="252">
          <cell r="A252" t="str">
            <v>Гуцульская с/к "КолбасГрад" 160 гр.шт. термоус. пак  СПК</v>
          </cell>
          <cell r="D252">
            <v>408</v>
          </cell>
          <cell r="F252">
            <v>408</v>
          </cell>
        </row>
        <row r="253">
          <cell r="A253" t="str">
            <v>Дельгаро с/в "Эликатессе" 140 гр.шт.  СПК</v>
          </cell>
          <cell r="D253">
            <v>47</v>
          </cell>
          <cell r="F253">
            <v>47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306</v>
          </cell>
          <cell r="F254">
            <v>306</v>
          </cell>
        </row>
        <row r="255">
          <cell r="A255" t="str">
            <v>Докторская вареная в/с  СПК</v>
          </cell>
          <cell r="D255">
            <v>15</v>
          </cell>
          <cell r="F255">
            <v>15</v>
          </cell>
        </row>
        <row r="256">
          <cell r="A256" t="str">
            <v>Докторская вареная в/с 0,47 кг шт.  СПК</v>
          </cell>
          <cell r="D256">
            <v>68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147.5</v>
          </cell>
          <cell r="F257">
            <v>147.5</v>
          </cell>
        </row>
        <row r="258">
          <cell r="A258" t="str">
            <v>ЖАР-мени ВЕС ТМ Зареченские  ПОКОМ</v>
          </cell>
          <cell r="F258">
            <v>5</v>
          </cell>
        </row>
        <row r="259">
          <cell r="A259" t="str">
            <v>Каша гречневая с говядиной "СПК" ж/б 0,340 кг.шт. термоус. пл. ЧМК  СПК</v>
          </cell>
          <cell r="D259">
            <v>2</v>
          </cell>
          <cell r="F259">
            <v>5</v>
          </cell>
        </row>
        <row r="260">
          <cell r="A260" t="str">
            <v>Каша перловая с говядиной "СПК" ж/б 0,340 кг.шт. термоус. пл. ЧМК СПК</v>
          </cell>
          <cell r="D260">
            <v>2</v>
          </cell>
          <cell r="F260">
            <v>5</v>
          </cell>
        </row>
        <row r="261">
          <cell r="A261" t="str">
            <v>Классическая вареная 400 гр.шт.  СПК</v>
          </cell>
          <cell r="D261">
            <v>1</v>
          </cell>
          <cell r="F261">
            <v>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1248</v>
          </cell>
          <cell r="F262">
            <v>1278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1150</v>
          </cell>
          <cell r="F263">
            <v>1180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398</v>
          </cell>
          <cell r="F264">
            <v>428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13</v>
          </cell>
          <cell r="F265">
            <v>13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3</v>
          </cell>
          <cell r="F266">
            <v>636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2</v>
          </cell>
          <cell r="F267">
            <v>1459</v>
          </cell>
        </row>
        <row r="268">
          <cell r="A268" t="str">
            <v>Ла Фаворте с/в "Эликатессе" 140 гр.шт.  СПК</v>
          </cell>
          <cell r="D268">
            <v>222</v>
          </cell>
          <cell r="F268">
            <v>222</v>
          </cell>
        </row>
        <row r="269">
          <cell r="A269" t="str">
            <v>Ливерная Печеночная "Просто выгодно" 0,3 кг.шт.  СПК</v>
          </cell>
          <cell r="D269">
            <v>149</v>
          </cell>
          <cell r="F269">
            <v>149</v>
          </cell>
        </row>
        <row r="270">
          <cell r="A270" t="str">
            <v>Любительская вареная термоус.пак. "Высокий вкус"  СПК</v>
          </cell>
          <cell r="D270">
            <v>97</v>
          </cell>
          <cell r="F270">
            <v>97</v>
          </cell>
        </row>
        <row r="271">
          <cell r="A271" t="str">
            <v>Мини-пицца с ветчиной и сыром 0,3кг ТМ Зареченские  ПОКОМ</v>
          </cell>
          <cell r="F271">
            <v>52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47</v>
          </cell>
        </row>
        <row r="274">
          <cell r="A274" t="str">
            <v>Мини-сосиски в тесте 0,3кг ТМ Зареченские  ПОКОМ</v>
          </cell>
          <cell r="F274">
            <v>46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222.001</v>
          </cell>
        </row>
        <row r="276">
          <cell r="A276" t="str">
            <v>Мини-чебуречки с мясом  0,3кг ТМ Зареченские  ПОКОМ</v>
          </cell>
          <cell r="F276">
            <v>43</v>
          </cell>
        </row>
        <row r="277">
          <cell r="A277" t="str">
            <v>Мини-чебуречки с мясом ВЕС 5,5кг ТМ Зареченские  ПОКОМ</v>
          </cell>
          <cell r="F277">
            <v>99.5</v>
          </cell>
        </row>
        <row r="278">
          <cell r="A278" t="str">
            <v>Мини-чебуречки с сыром и ветчиной 0,3кг ТМ Зареченские  ПОКОМ</v>
          </cell>
          <cell r="F278">
            <v>92</v>
          </cell>
        </row>
        <row r="279">
          <cell r="A279" t="str">
            <v>Мини-шарики с курочкой и сыром ТМ Зареченские ВЕС  ПОКОМ</v>
          </cell>
          <cell r="F279">
            <v>159.40100000000001</v>
          </cell>
        </row>
        <row r="280">
          <cell r="A280" t="str">
            <v>Мусульманская вареная "Просто выгодно"  СПК</v>
          </cell>
          <cell r="D280">
            <v>15</v>
          </cell>
          <cell r="F280">
            <v>15</v>
          </cell>
        </row>
        <row r="281">
          <cell r="A281" t="str">
            <v>Мусульманская п/к "Просто выгодно" термофор.пак.  СПК</v>
          </cell>
          <cell r="D281">
            <v>2</v>
          </cell>
          <cell r="F281">
            <v>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9</v>
          </cell>
          <cell r="F282">
            <v>2826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</v>
          </cell>
          <cell r="F283">
            <v>2084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3</v>
          </cell>
          <cell r="F284">
            <v>2281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796</v>
          </cell>
        </row>
        <row r="286">
          <cell r="A286" t="str">
            <v>Наггетсы Хрустящие 0,3кг ТМ Зареченские  ПОКОМ</v>
          </cell>
          <cell r="F286">
            <v>196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852</v>
          </cell>
        </row>
        <row r="288">
          <cell r="A288" t="str">
            <v>Оригинальная с перцем с/к  СПК</v>
          </cell>
          <cell r="D288">
            <v>264.8</v>
          </cell>
          <cell r="F288">
            <v>770.8</v>
          </cell>
        </row>
        <row r="289">
          <cell r="A289" t="str">
            <v>Оригинальная с перцем с/к "Сибирский стандарт" 560 гр.шт.  СПК</v>
          </cell>
          <cell r="F289">
            <v>40</v>
          </cell>
        </row>
        <row r="290">
          <cell r="A290" t="str">
            <v>Особая вареная  СПК</v>
          </cell>
          <cell r="D290">
            <v>9</v>
          </cell>
          <cell r="F290">
            <v>9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1</v>
          </cell>
          <cell r="F291">
            <v>485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74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887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226</v>
          </cell>
        </row>
        <row r="295">
          <cell r="A295" t="str">
            <v>Пельмени Бигбули с мясом, Горячая штучка 0,9кг  ПОКОМ</v>
          </cell>
          <cell r="D295">
            <v>2</v>
          </cell>
          <cell r="F295">
            <v>848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475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336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792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11</v>
          </cell>
          <cell r="F299">
            <v>3595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3</v>
          </cell>
          <cell r="F300">
            <v>1430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132.1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1360.002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9</v>
          </cell>
          <cell r="F303">
            <v>4438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1186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45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181</v>
          </cell>
        </row>
        <row r="307">
          <cell r="A307" t="str">
            <v>Пельмени Жемчужные сфера 1,0кг ТМ Зареченские  ПОКОМ</v>
          </cell>
          <cell r="F307">
            <v>102</v>
          </cell>
        </row>
        <row r="308">
          <cell r="A308" t="str">
            <v>Пельмени Медвежьи ушки с фермерскими сливками 0,7кг  ПОКОМ</v>
          </cell>
          <cell r="F308">
            <v>252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F309">
            <v>412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F310">
            <v>120</v>
          </cell>
        </row>
        <row r="311">
          <cell r="A311" t="str">
            <v>Пельмени Мясорубские ТМ Стародворье фоупак равиоли 0,7 кг  ПОКОМ</v>
          </cell>
          <cell r="F311">
            <v>1312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F312">
            <v>193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621</v>
          </cell>
        </row>
        <row r="314">
          <cell r="A314" t="str">
            <v>Пельмени Со свининой и говядиной Любимая ложка 1,2 кг  ПОКОМ</v>
          </cell>
          <cell r="F314">
            <v>1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D315">
            <v>2</v>
          </cell>
          <cell r="F315">
            <v>773</v>
          </cell>
        </row>
        <row r="316">
          <cell r="A316" t="str">
            <v>Пельмени Сочные сфера 0,8 кг ТМ Стародворье  ПОКОМ</v>
          </cell>
          <cell r="F316">
            <v>68</v>
          </cell>
        </row>
        <row r="317">
          <cell r="A317" t="str">
            <v>Пельмени Татарские 0,4кг ТМ Особый рецепт  ПОКОМ</v>
          </cell>
          <cell r="F317">
            <v>114</v>
          </cell>
        </row>
        <row r="318">
          <cell r="A318" t="str">
            <v>Пипперони с/к "Эликатессе" 0,10 кг.шт.  СПК</v>
          </cell>
          <cell r="D318">
            <v>13</v>
          </cell>
          <cell r="F318">
            <v>13</v>
          </cell>
        </row>
        <row r="319">
          <cell r="A319" t="str">
            <v>Пирожки с мясом 0,3кг ТМ Зареченские  ПОКОМ</v>
          </cell>
          <cell r="F319">
            <v>26</v>
          </cell>
        </row>
        <row r="320">
          <cell r="A320" t="str">
            <v>Пирожки с мясом 3,7кг ВЕС ТМ Зареченские  ПОКОМ</v>
          </cell>
          <cell r="F320">
            <v>232.91200000000001</v>
          </cell>
        </row>
        <row r="321">
          <cell r="A321" t="str">
            <v>Пирожки с мясом, картофелем и грибами 0,3кг ТМ Зареченские  ПОКОМ</v>
          </cell>
          <cell r="F321">
            <v>11</v>
          </cell>
        </row>
        <row r="322">
          <cell r="A322" t="str">
            <v>Пирожки с яблоком и грушей 0,3кг ТМ Зареченские  ПОКОМ</v>
          </cell>
          <cell r="F322">
            <v>2</v>
          </cell>
        </row>
        <row r="323">
          <cell r="A323" t="str">
            <v>Пирожки с яблоком и грушей ВЕС ТМ Зареченские  ПОКОМ</v>
          </cell>
          <cell r="F323">
            <v>51.801000000000002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25</v>
          </cell>
          <cell r="F324">
            <v>25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35</v>
          </cell>
          <cell r="F325">
            <v>35</v>
          </cell>
        </row>
        <row r="326">
          <cell r="A326" t="str">
            <v>Плавленый Сыр 45% "С грибами" СТМ "ПапаМожет 180гр  ОСТАНКИНО</v>
          </cell>
          <cell r="D326">
            <v>22</v>
          </cell>
          <cell r="F326">
            <v>22</v>
          </cell>
        </row>
        <row r="327">
          <cell r="A327" t="str">
            <v>Покровская вареная 0,47 кг шт.  СПК</v>
          </cell>
          <cell r="D327">
            <v>23</v>
          </cell>
          <cell r="F327">
            <v>23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14</v>
          </cell>
          <cell r="F328">
            <v>14</v>
          </cell>
        </row>
        <row r="329">
          <cell r="A329" t="str">
            <v>Ричеза с/к 230 гр.шт.  СПК</v>
          </cell>
          <cell r="D329">
            <v>273</v>
          </cell>
          <cell r="F329">
            <v>273</v>
          </cell>
        </row>
        <row r="330">
          <cell r="A330" t="str">
            <v>Сальчетти с/к 230 гр.шт.  СПК</v>
          </cell>
          <cell r="D330">
            <v>422</v>
          </cell>
          <cell r="F330">
            <v>422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254</v>
          </cell>
          <cell r="F331">
            <v>254</v>
          </cell>
        </row>
        <row r="332">
          <cell r="A332" t="str">
            <v>Салями Трюфель с/в "Эликатессе" 0,16 кг.шт.  СПК</v>
          </cell>
          <cell r="D332">
            <v>158</v>
          </cell>
          <cell r="F332">
            <v>158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184</v>
          </cell>
          <cell r="F333">
            <v>235.30799999999999</v>
          </cell>
        </row>
        <row r="334">
          <cell r="A334" t="str">
            <v>Сардельки "Необыкновенные" (в ср.защ.атм.)  СПК</v>
          </cell>
          <cell r="D334">
            <v>14</v>
          </cell>
          <cell r="F334">
            <v>14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149.5</v>
          </cell>
          <cell r="F335">
            <v>201.85900000000001</v>
          </cell>
        </row>
        <row r="336">
          <cell r="A336" t="str">
            <v>Семейная с чесночком Экстра вареная  СПК</v>
          </cell>
          <cell r="D336">
            <v>56</v>
          </cell>
          <cell r="F336">
            <v>56</v>
          </cell>
        </row>
        <row r="337">
          <cell r="A337" t="str">
            <v>Семейная с чесночком Экстра вареная 0,5 кг.шт.  СПК</v>
          </cell>
          <cell r="D337">
            <v>9</v>
          </cell>
          <cell r="F337">
            <v>9</v>
          </cell>
        </row>
        <row r="338">
          <cell r="A338" t="str">
            <v>Сервелат Европейский в/к, в/с 0,38 кг.шт.термофор.пак  СПК</v>
          </cell>
          <cell r="D338">
            <v>123</v>
          </cell>
          <cell r="F338">
            <v>123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114</v>
          </cell>
          <cell r="F339">
            <v>114</v>
          </cell>
        </row>
        <row r="340">
          <cell r="A340" t="str">
            <v>Сервелат Финский в/к 0,38 кг.шт. термофор.пак.  СПК</v>
          </cell>
          <cell r="D340">
            <v>132</v>
          </cell>
          <cell r="F340">
            <v>132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59</v>
          </cell>
          <cell r="F341">
            <v>59</v>
          </cell>
        </row>
        <row r="342">
          <cell r="A342" t="str">
            <v>Сервелат Фирменный в/к 0,38 кг.шт. термофор.пак.  СПК</v>
          </cell>
          <cell r="D342">
            <v>10</v>
          </cell>
          <cell r="F342">
            <v>10</v>
          </cell>
        </row>
        <row r="343">
          <cell r="A343" t="str">
            <v>Сервелат Фирменный в/к термоус.пак.  СПК</v>
          </cell>
          <cell r="D343">
            <v>4.5</v>
          </cell>
          <cell r="F343">
            <v>4.5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315</v>
          </cell>
          <cell r="F344">
            <v>315</v>
          </cell>
        </row>
        <row r="345">
          <cell r="A345" t="str">
            <v>Сибирская особая с/к 0,235 кг шт.  СПК</v>
          </cell>
          <cell r="D345">
            <v>344</v>
          </cell>
          <cell r="F345">
            <v>384</v>
          </cell>
        </row>
        <row r="346">
          <cell r="A346" t="str">
            <v>Славянская п/к 0,38 кг шт.термофор.пак.  СПК</v>
          </cell>
          <cell r="D346">
            <v>9</v>
          </cell>
          <cell r="F346">
            <v>9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176.6</v>
          </cell>
          <cell r="F347">
            <v>176.6</v>
          </cell>
        </row>
        <row r="348">
          <cell r="A348" t="str">
            <v>Смаколадьи с яблоком и грушей ТМ Зареченские,0,9 кг ПОКОМ</v>
          </cell>
          <cell r="F348">
            <v>2</v>
          </cell>
        </row>
        <row r="349">
          <cell r="A349" t="str">
            <v>Сосиски "Баварские" 0,36 кг.шт. вак.упак.  СПК</v>
          </cell>
          <cell r="D349">
            <v>17</v>
          </cell>
          <cell r="F349">
            <v>17</v>
          </cell>
        </row>
        <row r="350">
          <cell r="A350" t="str">
            <v>Сосиски "БОЛЬШАЯ SOSиска" (в ср.защ.атм.) 1,0 кг  СПК</v>
          </cell>
          <cell r="D350">
            <v>5.4</v>
          </cell>
          <cell r="F350">
            <v>5.4</v>
          </cell>
        </row>
        <row r="351">
          <cell r="A351" t="str">
            <v>Сосиски "БОЛЬШАЯ SOSиска" Бекон (лоток с ср.защ.атм.)  СПК</v>
          </cell>
          <cell r="D351">
            <v>6</v>
          </cell>
          <cell r="F351">
            <v>6</v>
          </cell>
        </row>
        <row r="352">
          <cell r="A352" t="str">
            <v>Сосиски "Молочные" 0,36 кг.шт. вак.упак.  СПК</v>
          </cell>
          <cell r="D352">
            <v>27</v>
          </cell>
          <cell r="F352">
            <v>27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19</v>
          </cell>
          <cell r="F353">
            <v>19</v>
          </cell>
        </row>
        <row r="354">
          <cell r="A354" t="str">
            <v>Сосиски Мусульманские "Просто выгодно" (в ср.защ.атм.)  СПК</v>
          </cell>
          <cell r="D354">
            <v>30</v>
          </cell>
          <cell r="F354">
            <v>30</v>
          </cell>
        </row>
        <row r="355">
          <cell r="A355" t="str">
            <v>Сосиски Хот-дог ВЕС (лоток с ср.защ.атм.)   СПК</v>
          </cell>
          <cell r="D355">
            <v>70.599999999999994</v>
          </cell>
          <cell r="F355">
            <v>70.599999999999994</v>
          </cell>
        </row>
        <row r="356">
          <cell r="A356" t="str">
            <v>Сосисоны в темпуре ВЕС  ПОКОМ</v>
          </cell>
          <cell r="F356">
            <v>16.399999999999999</v>
          </cell>
        </row>
        <row r="357">
          <cell r="A357" t="str">
            <v>Сочный мегачебурек ТМ Зареченские ВЕС ПОКОМ</v>
          </cell>
          <cell r="D357">
            <v>2.2400000000000002</v>
          </cell>
          <cell r="F357">
            <v>289.20999999999998</v>
          </cell>
        </row>
        <row r="358">
          <cell r="A358" t="str">
            <v>Сыр "Пармезан" 40% колотый 100 гр  ОСТАНКИНО</v>
          </cell>
          <cell r="D358">
            <v>33</v>
          </cell>
          <cell r="F358">
            <v>33</v>
          </cell>
        </row>
        <row r="359">
          <cell r="A359" t="str">
            <v>Сыр "Пармезан" 40% кусок 180 гр  ОСТАНКИНО</v>
          </cell>
          <cell r="D359">
            <v>179</v>
          </cell>
          <cell r="F359">
            <v>179</v>
          </cell>
        </row>
        <row r="360">
          <cell r="A360" t="str">
            <v>Сыр Боккончини копченый 40% 100 гр.  ОСТАНКИНО</v>
          </cell>
          <cell r="D360">
            <v>122</v>
          </cell>
          <cell r="F360">
            <v>122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24</v>
          </cell>
          <cell r="F361">
            <v>24</v>
          </cell>
        </row>
        <row r="362">
          <cell r="A362" t="str">
            <v>Сыр колбасный копченый Папа Может 400 гр  ОСТАНКИНО</v>
          </cell>
          <cell r="D362">
            <v>23</v>
          </cell>
          <cell r="F362">
            <v>23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14</v>
          </cell>
          <cell r="F363">
            <v>14</v>
          </cell>
        </row>
        <row r="364">
          <cell r="A364" t="str">
            <v>Сыр Останкино "Алтайский Gold" 50% вес  ОСТАНКИНО</v>
          </cell>
          <cell r="D364">
            <v>2.5</v>
          </cell>
          <cell r="F364">
            <v>2.5</v>
          </cell>
        </row>
        <row r="365">
          <cell r="A365" t="str">
            <v>Сыр ПАПА МОЖЕТ "Гауда Голд" 45% 180 г  ОСТАНКИНО</v>
          </cell>
          <cell r="D365">
            <v>433</v>
          </cell>
          <cell r="F365">
            <v>433</v>
          </cell>
        </row>
        <row r="366">
          <cell r="A366" t="str">
            <v>Сыр Папа Может "Гауда Голд", 45% брусок ВЕС ОСТАНКИНО</v>
          </cell>
          <cell r="D366">
            <v>5.3</v>
          </cell>
          <cell r="F366">
            <v>5.3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954</v>
          </cell>
          <cell r="F367">
            <v>954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64</v>
          </cell>
          <cell r="F368">
            <v>64</v>
          </cell>
        </row>
        <row r="369">
          <cell r="A369" t="str">
            <v>Сыр ПАПА МОЖЕТ "Министерский" 180гр, 45 %  ОСТАНКИНО</v>
          </cell>
          <cell r="D369">
            <v>104</v>
          </cell>
          <cell r="F369">
            <v>104</v>
          </cell>
        </row>
        <row r="370">
          <cell r="A370" t="str">
            <v>Сыр ПАПА МОЖЕТ "Папин завтрак" 180гр, 45 %  ОСТАНКИНО</v>
          </cell>
          <cell r="D370">
            <v>14</v>
          </cell>
          <cell r="F370">
            <v>14</v>
          </cell>
        </row>
        <row r="371">
          <cell r="A371" t="str">
            <v>Сыр Папа Может "Пошехонский" 45% вес (= 3 кг)  ОСТАНКИНО</v>
          </cell>
          <cell r="D371">
            <v>22.5</v>
          </cell>
          <cell r="F371">
            <v>22.5</v>
          </cell>
        </row>
        <row r="372">
          <cell r="A372" t="str">
            <v>Сыр ПАПА МОЖЕТ "Российский традиционный" 45% 180 г  ОСТАНКИНО</v>
          </cell>
          <cell r="D372">
            <v>453</v>
          </cell>
          <cell r="F372">
            <v>453</v>
          </cell>
        </row>
        <row r="373">
          <cell r="A373" t="str">
            <v>Сыр Папа Может "Российский традиционный" ВЕС брусок массовая доля жира 50%  ОСТАНКИНО</v>
          </cell>
          <cell r="D373">
            <v>44.2</v>
          </cell>
          <cell r="F373">
            <v>44.2</v>
          </cell>
        </row>
        <row r="374">
          <cell r="A374" t="str">
            <v>Сыр Папа Может "Сметанковый" 50% вес (=3кг)  ОСТАНКИНО</v>
          </cell>
          <cell r="D374">
            <v>9</v>
          </cell>
          <cell r="F374">
            <v>9</v>
          </cell>
        </row>
        <row r="375">
          <cell r="A375" t="str">
            <v>Сыр ПАПА МОЖЕТ "Тильзитер" 45% 180 г  ОСТАНКИНО</v>
          </cell>
          <cell r="D375">
            <v>5</v>
          </cell>
          <cell r="F375">
            <v>5</v>
          </cell>
        </row>
        <row r="376">
          <cell r="A376" t="str">
            <v>Сыр Папа Может "Тильзитер", 45% брусок ВЕС 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Голландский  45% 200гр     Останкино</v>
          </cell>
          <cell r="D377">
            <v>8</v>
          </cell>
          <cell r="F377">
            <v>8</v>
          </cell>
        </row>
        <row r="378">
          <cell r="A378" t="str">
            <v>Сыр Папа Может Голландский 45%, нарез, 125г (9 шт)  Останкино</v>
          </cell>
          <cell r="D378">
            <v>94</v>
          </cell>
          <cell r="F378">
            <v>94</v>
          </cell>
        </row>
        <row r="379">
          <cell r="A379" t="str">
            <v>Сыр Папа Может Российский  50% 200гр    Останкино</v>
          </cell>
          <cell r="D379">
            <v>405</v>
          </cell>
          <cell r="F379">
            <v>405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7</v>
          </cell>
          <cell r="F380">
            <v>7</v>
          </cell>
        </row>
        <row r="381">
          <cell r="A381" t="str">
            <v>Сыр Папа Может Тильзитер   45% 200гр     Останкино</v>
          </cell>
          <cell r="D381">
            <v>289</v>
          </cell>
          <cell r="F381">
            <v>289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137</v>
          </cell>
          <cell r="F383">
            <v>137</v>
          </cell>
        </row>
        <row r="384">
          <cell r="A384" t="str">
            <v>Сыр Скаморца свежий 40% 100 гр.  ОСТАНКИНО</v>
          </cell>
          <cell r="D384">
            <v>128</v>
          </cell>
          <cell r="F384">
            <v>128</v>
          </cell>
        </row>
        <row r="385">
          <cell r="A385" t="str">
            <v>Сыр творожный с зеленью 60% Папа может 140 гр.  ОСТАНКИНО</v>
          </cell>
          <cell r="D385">
            <v>36</v>
          </cell>
          <cell r="F385">
            <v>36</v>
          </cell>
        </row>
        <row r="386">
          <cell r="A386" t="str">
            <v>Сыр Тильзитер 45% ТМ Папа Может, нарезанные ломтики 125г (МИНИ)  ОСТАНКИНО</v>
          </cell>
          <cell r="D386">
            <v>20</v>
          </cell>
          <cell r="F386">
            <v>20</v>
          </cell>
        </row>
        <row r="387">
          <cell r="A387" t="str">
            <v>Сыр Чечил копченый 43% 100г/6шт ТМ Папа Может  ОСТАНКИНО</v>
          </cell>
          <cell r="D387">
            <v>212</v>
          </cell>
          <cell r="F387">
            <v>212</v>
          </cell>
        </row>
        <row r="388">
          <cell r="A388" t="str">
            <v>Сыр Чечил свежий 45% 100г/6шт ТМ Папа Может  ОСТАНКИНО</v>
          </cell>
          <cell r="D388">
            <v>272</v>
          </cell>
          <cell r="F388">
            <v>272</v>
          </cell>
        </row>
        <row r="389">
          <cell r="A389" t="str">
            <v>Сыч/Прод Коровино Российский 50% 200г СЗМЖ  ОСТАНКИНО</v>
          </cell>
          <cell r="D389">
            <v>161</v>
          </cell>
          <cell r="F389">
            <v>161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3.5</v>
          </cell>
          <cell r="F390">
            <v>3.5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243</v>
          </cell>
          <cell r="F391">
            <v>243</v>
          </cell>
        </row>
        <row r="392">
          <cell r="A392" t="str">
            <v>Сыч/Прод Коровино Тильзитер 50% 200г СЗМЖ  ОСТАНКИНО</v>
          </cell>
          <cell r="D392">
            <v>125</v>
          </cell>
          <cell r="F392">
            <v>125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172.3</v>
          </cell>
          <cell r="F393">
            <v>172.3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12</v>
          </cell>
          <cell r="F394">
            <v>12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185</v>
          </cell>
          <cell r="F395">
            <v>185</v>
          </cell>
        </row>
        <row r="396">
          <cell r="A396" t="str">
            <v>Торо Неро с/в "Эликатессе" 140 гр.шт.  СПК</v>
          </cell>
          <cell r="D396">
            <v>78</v>
          </cell>
          <cell r="F396">
            <v>78</v>
          </cell>
        </row>
        <row r="397">
          <cell r="A397" t="str">
            <v>Уши свиные копченые к пиву 0,15кг нар. д/ф шт.  СПК</v>
          </cell>
          <cell r="D397">
            <v>49</v>
          </cell>
          <cell r="F397">
            <v>49</v>
          </cell>
        </row>
        <row r="398">
          <cell r="A398" t="str">
            <v>Фестивальная пора с/к 100 гр.шт.нар. (лоток с ср.защ.атм.)  СПК</v>
          </cell>
          <cell r="D398">
            <v>264</v>
          </cell>
          <cell r="F398">
            <v>264</v>
          </cell>
        </row>
        <row r="399">
          <cell r="A399" t="str">
            <v>Фестивальная пора с/к 235 гр.шт.  СПК</v>
          </cell>
          <cell r="D399">
            <v>615</v>
          </cell>
          <cell r="F399">
            <v>655</v>
          </cell>
        </row>
        <row r="400">
          <cell r="A400" t="str">
            <v>Фестивальная пора с/к термоус.пак  СПК</v>
          </cell>
          <cell r="D400">
            <v>13</v>
          </cell>
          <cell r="F400">
            <v>13</v>
          </cell>
        </row>
        <row r="401">
          <cell r="A401" t="str">
            <v>Фуэт с/в "Эликатессе" 160 гр.шт.  СПК</v>
          </cell>
          <cell r="D401">
            <v>217</v>
          </cell>
          <cell r="F401">
            <v>217</v>
          </cell>
        </row>
        <row r="402">
          <cell r="A402" t="str">
            <v>Хинкали Классические ТМ Зареченские ВЕС ПОКОМ</v>
          </cell>
          <cell r="F402">
            <v>70</v>
          </cell>
        </row>
        <row r="403">
          <cell r="A403" t="str">
            <v>Хотстеры с сыром 0,25кг ТМ Горячая штучка  ПОКОМ</v>
          </cell>
          <cell r="D403">
            <v>2</v>
          </cell>
          <cell r="F403">
            <v>430</v>
          </cell>
        </row>
        <row r="404">
          <cell r="A404" t="str">
            <v>Хотстеры ТМ Горячая штучка ТС Хотстеры 0,25 кг зам  ПОКОМ</v>
          </cell>
          <cell r="D404">
            <v>7</v>
          </cell>
          <cell r="F404">
            <v>2373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2</v>
          </cell>
          <cell r="F405">
            <v>440</v>
          </cell>
        </row>
        <row r="406">
          <cell r="A406" t="str">
            <v>Хрустящие крылышки ТМ Горячая штучка 0,3 кг зам  ПОКОМ</v>
          </cell>
          <cell r="D406">
            <v>1</v>
          </cell>
          <cell r="F406">
            <v>527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20.6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169</v>
          </cell>
        </row>
        <row r="409">
          <cell r="A409" t="str">
            <v>Чебупай спелая вишня ТМ Горячая штучка 0,2 кг зам.  ПОКОМ</v>
          </cell>
          <cell r="D409">
            <v>1</v>
          </cell>
          <cell r="F409">
            <v>265</v>
          </cell>
        </row>
        <row r="410">
          <cell r="A410" t="str">
            <v>Чебупели Курочка гриль ТМ Горячая штучка, 0,3 кг зам  ПОКОМ</v>
          </cell>
          <cell r="F410">
            <v>264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10</v>
          </cell>
          <cell r="F411">
            <v>3217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11</v>
          </cell>
          <cell r="F412">
            <v>5209</v>
          </cell>
        </row>
        <row r="413">
          <cell r="A413" t="str">
            <v>Чебуреки Мясные вес 2,7 кг ТМ Зареченские ВЕС ПОКОМ</v>
          </cell>
          <cell r="F413">
            <v>32.411000000000001</v>
          </cell>
        </row>
        <row r="414">
          <cell r="A414" t="str">
            <v>Чебуреки сочные ВЕС ТМ Зареченские  ПОКОМ</v>
          </cell>
          <cell r="F414">
            <v>455.00099999999998</v>
          </cell>
        </row>
        <row r="415">
          <cell r="A415" t="str">
            <v>Чоризо с/к "Эликатессе" 0,20 кг.шт.  СПК</v>
          </cell>
          <cell r="D415">
            <v>4</v>
          </cell>
          <cell r="F415">
            <v>4</v>
          </cell>
        </row>
        <row r="416">
          <cell r="A416" t="str">
            <v>Шпикачки Русские (черева) (в ср.защ.атм.) "Высокий вкус"  СПК</v>
          </cell>
          <cell r="D416">
            <v>128</v>
          </cell>
          <cell r="F416">
            <v>128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139</v>
          </cell>
          <cell r="F417">
            <v>139</v>
          </cell>
        </row>
        <row r="418">
          <cell r="A418" t="str">
            <v>Юбилейная с/к 0,10 кг.шт. нарезка (лоток с ср.защ.атм.)  СПК</v>
          </cell>
          <cell r="D418">
            <v>94</v>
          </cell>
          <cell r="F418">
            <v>94</v>
          </cell>
        </row>
        <row r="419">
          <cell r="A419" t="str">
            <v>Юбилейная с/к 0,235 кг.шт.  СПК</v>
          </cell>
          <cell r="D419">
            <v>1374</v>
          </cell>
          <cell r="F419">
            <v>1374</v>
          </cell>
        </row>
        <row r="420">
          <cell r="A420" t="str">
            <v>Итого</v>
          </cell>
          <cell r="D420">
            <v>114299.78200000001</v>
          </cell>
          <cell r="F420">
            <v>304645.527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12.09.2024 - 12.09.2024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67.632999999999996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135.178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242.31299999999999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22.536000000000001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83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103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360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144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15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114.28100000000001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912.15899999999999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92.986000000000004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125.34099999999999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80.289000000000001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65.489999999999995</v>
          </cell>
        </row>
        <row r="30">
          <cell r="A30" t="str">
            <v xml:space="preserve"> 240  Колбаса Салями охотничья, ВЕС. ПОКОМ</v>
          </cell>
          <cell r="D30">
            <v>2.1219999999999999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119.023</v>
          </cell>
        </row>
        <row r="32">
          <cell r="A32" t="str">
            <v xml:space="preserve"> 247  Сардельки Нежные, ВЕС.  ПОКОМ</v>
          </cell>
          <cell r="D32">
            <v>33.503999999999998</v>
          </cell>
        </row>
        <row r="33">
          <cell r="A33" t="str">
            <v xml:space="preserve"> 248  Сардельки Сочные ТМ Особый рецепт,   ПОКОМ</v>
          </cell>
          <cell r="D33">
            <v>14.692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224.13900000000001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16.273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28.838999999999999</v>
          </cell>
        </row>
        <row r="37">
          <cell r="A37" t="str">
            <v xml:space="preserve"> 263  Шпикачки Стародворские, ВЕС.  ПОКОМ</v>
          </cell>
          <cell r="D37">
            <v>25.329000000000001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50.765000000000001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48.823999999999998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25.13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227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862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745</v>
          </cell>
        </row>
        <row r="44">
          <cell r="A44" t="str">
            <v xml:space="preserve"> 283  Сосиски Сочинки, ВЕС, ТМ Стародворье ПОКОМ</v>
          </cell>
          <cell r="D44">
            <v>127.09699999999999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252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42.981999999999999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600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677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20.58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56.875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519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362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84.195999999999998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110.206</v>
          </cell>
        </row>
        <row r="57">
          <cell r="A57" t="str">
            <v xml:space="preserve"> 316  Колбаса Нежная ТМ Зареченские ВЕС  ПОКОМ</v>
          </cell>
          <cell r="D57">
            <v>31.353000000000002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11.457000000000001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226.173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532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1.528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802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310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207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164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100.11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114</v>
          </cell>
        </row>
        <row r="68">
          <cell r="A68" t="str">
            <v xml:space="preserve"> 335  Колбаса Сливушка ТМ Вязанка. ВЕС.  ПОКОМ </v>
          </cell>
          <cell r="D68">
            <v>40.067999999999998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605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418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106.503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89.76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127.29300000000001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114.782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32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88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48.649000000000001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176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285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913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1426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25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4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D88">
            <v>2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3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3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  <cell r="D91">
            <v>50.667999999999999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236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55.1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64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33.35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73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52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35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88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5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85.67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762.94200000000001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1561.7909999999999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616.23299999999995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18.402999999999999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49.351999999999997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53.094999999999999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107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</v>
          </cell>
        </row>
        <row r="110">
          <cell r="A110" t="str">
            <v xml:space="preserve"> 472  Колбаса Молочная ВЕС ТМ Зареченские  ПОКОМ</v>
          </cell>
          <cell r="D110">
            <v>1.3779999999999999</v>
          </cell>
        </row>
        <row r="111">
          <cell r="A111" t="str">
            <v xml:space="preserve"> 474  Колбаса Молочная 0,4кг ТМ Зареченские  ПОКОМ</v>
          </cell>
          <cell r="D111">
            <v>2</v>
          </cell>
        </row>
        <row r="112">
          <cell r="A112" t="str">
            <v xml:space="preserve"> 475  Колбаса Нежная 0,4кг ТМ Зареченские  ПОКОМ</v>
          </cell>
          <cell r="D112">
            <v>3</v>
          </cell>
        </row>
        <row r="113">
          <cell r="A113" t="str">
            <v xml:space="preserve"> 477  Ветчина Рубленая 0,4кг ТМ Зареченские  ПОКОМ</v>
          </cell>
          <cell r="D113">
            <v>1</v>
          </cell>
        </row>
        <row r="114">
          <cell r="A114" t="str">
            <v xml:space="preserve"> 478  Сардельки Зареченские ВЕС ТМ Зареченские  ПОКОМ</v>
          </cell>
          <cell r="D114">
            <v>9.3309999999999995</v>
          </cell>
        </row>
        <row r="115">
          <cell r="A115" t="str">
            <v xml:space="preserve"> 479  Шпикачки Зареченские ВЕС ТМ Зареченские  ПОКОМ</v>
          </cell>
          <cell r="D115">
            <v>11.978999999999999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D116">
            <v>16</v>
          </cell>
        </row>
        <row r="117">
          <cell r="A117" t="str">
            <v xml:space="preserve"> 486  Колбаски Бюргерсы с сыром 0,27кг ТМ Баварушка  ПОКОМ</v>
          </cell>
          <cell r="D117">
            <v>8</v>
          </cell>
        </row>
        <row r="118">
          <cell r="A118" t="str">
            <v>3215 ВЕТЧ.МЯСНАЯ Папа может п/о 0.4кг 8шт.    ОСТАНКИНО</v>
          </cell>
          <cell r="D118">
            <v>74</v>
          </cell>
        </row>
        <row r="119">
          <cell r="A119" t="str">
            <v>3812 СОЧНЫЕ сос п/о мгс 2*2  ОСТАНКИНО</v>
          </cell>
          <cell r="D119">
            <v>270.53199999999998</v>
          </cell>
        </row>
        <row r="120">
          <cell r="A120" t="str">
            <v>4063 МЯСНАЯ Папа может вар п/о_Л   ОСТАНКИНО</v>
          </cell>
          <cell r="D120">
            <v>302.46600000000001</v>
          </cell>
        </row>
        <row r="121">
          <cell r="A121" t="str">
            <v>4117 ЭКСТРА Папа может с/к в/у_Л   ОСТАНКИНО</v>
          </cell>
          <cell r="D121">
            <v>1.0309999999999999</v>
          </cell>
        </row>
        <row r="122">
          <cell r="A122" t="str">
            <v>4555 Докторская ГОСТ вар п/о ОСТАНКИНО</v>
          </cell>
          <cell r="D122">
            <v>4.0640000000000001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28.521000000000001</v>
          </cell>
        </row>
        <row r="124">
          <cell r="A124" t="str">
            <v>4813 ФИЛЕЙНАЯ Папа может вар п/о_Л   ОСТАНКИНО</v>
          </cell>
          <cell r="D124">
            <v>90.948999999999998</v>
          </cell>
        </row>
        <row r="125">
          <cell r="A125" t="str">
            <v>4993 САЛЯМИ ИТАЛЬЯНСКАЯ с/к в/у 1/250*8_120c ОСТАНКИНО</v>
          </cell>
          <cell r="D125">
            <v>106</v>
          </cell>
        </row>
        <row r="126">
          <cell r="A126" t="str">
            <v>5246 ДОКТОРСКАЯ ПРЕМИУМ вар б/о мгс_30с ОСТАНКИНО</v>
          </cell>
          <cell r="D126">
            <v>1.496</v>
          </cell>
        </row>
        <row r="127">
          <cell r="A127" t="str">
            <v>5341 СЕРВЕЛАТ ОХОТНИЧИЙ в/к в/у  ОСТАНКИНО</v>
          </cell>
          <cell r="D127">
            <v>64.614999999999995</v>
          </cell>
        </row>
        <row r="128">
          <cell r="A128" t="str">
            <v>5483 ЭКСТРА Папа может с/к в/у 1/250 8шт.   ОСТАНКИНО</v>
          </cell>
          <cell r="D128">
            <v>198</v>
          </cell>
        </row>
        <row r="129">
          <cell r="A129" t="str">
            <v>5533 СОЧНЫЕ сос п/о в/у 1/350 8шт_45с   ОСТАНКИНО</v>
          </cell>
          <cell r="D129">
            <v>45</v>
          </cell>
        </row>
        <row r="130">
          <cell r="A130" t="str">
            <v>5544 Сервелат Финский в/к в/у_45с НОВАЯ ОСТАНКИНО</v>
          </cell>
          <cell r="D130">
            <v>150.39699999999999</v>
          </cell>
        </row>
        <row r="131">
          <cell r="A131" t="str">
            <v>5679 САЛЯМИ ИТАЛЬЯНСКАЯ с/к в/у 1/150_60с ОСТАНКИНО</v>
          </cell>
          <cell r="D131">
            <v>220</v>
          </cell>
        </row>
        <row r="132">
          <cell r="A132" t="str">
            <v>5682 САЛЯМИ МЕЛКОЗЕРНЕНАЯ с/к в/у 1/120_60с   ОСТАНКИНО</v>
          </cell>
          <cell r="D132">
            <v>435</v>
          </cell>
        </row>
        <row r="133">
          <cell r="A133" t="str">
            <v>5698 СЫТНЫЕ Папа может сар б/о мгс 1*3_Маяк  ОСТАНКИНО</v>
          </cell>
          <cell r="D133">
            <v>61.994999999999997</v>
          </cell>
        </row>
        <row r="134">
          <cell r="A134" t="str">
            <v>5706 АРОМАТНАЯ Папа может с/к в/у 1/250 8шт.  ОСТАНКИНО</v>
          </cell>
          <cell r="D134">
            <v>253</v>
          </cell>
        </row>
        <row r="135">
          <cell r="A135" t="str">
            <v>5708 ПОСОЛЬСКАЯ Папа может с/к в/у ОСТАНКИНО</v>
          </cell>
          <cell r="D135">
            <v>5.577</v>
          </cell>
        </row>
        <row r="136">
          <cell r="A136" t="str">
            <v>5820 СЛИВОЧНЫЕ Папа может сос п/о мгс 2*2_45с   ОСТАНКИНО</v>
          </cell>
          <cell r="D136">
            <v>16.170999999999999</v>
          </cell>
        </row>
        <row r="137">
          <cell r="A137" t="str">
            <v>5851 ЭКСТРА Папа может вар п/о   ОСТАНКИНО</v>
          </cell>
          <cell r="D137">
            <v>59.677999999999997</v>
          </cell>
        </row>
        <row r="138">
          <cell r="A138" t="str">
            <v>5931 ОХОТНИЧЬЯ Папа может с/к в/у 1/220 8шт.   ОСТАНКИНО</v>
          </cell>
          <cell r="D138">
            <v>191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255.60400000000001</v>
          </cell>
        </row>
        <row r="141">
          <cell r="A141" t="str">
            <v>6206 СВИНИНА ПО-ДОМАШНЕМУ к/в мл/к в/у 0.3кг  ОСТАНКИНО</v>
          </cell>
          <cell r="D141">
            <v>27</v>
          </cell>
        </row>
        <row r="142">
          <cell r="A142" t="str">
            <v>6221 НЕАПОЛИТАНСКИЙ ДУЭТ с/к с/н мгс 1/90  ОСТАНКИНО</v>
          </cell>
          <cell r="D142">
            <v>44</v>
          </cell>
        </row>
        <row r="143">
          <cell r="A143" t="str">
            <v>6228 МЯСНОЕ АССОРТИ к/з с/н мгс 1/90 10шт.  ОСТАНКИНО</v>
          </cell>
          <cell r="D143">
            <v>66</v>
          </cell>
        </row>
        <row r="144">
          <cell r="A144" t="str">
            <v>6247 ДОМАШНЯЯ Папа может вар п/о 0,4кг 8шт.  ОСТАНКИНО</v>
          </cell>
          <cell r="D144">
            <v>18</v>
          </cell>
        </row>
        <row r="145">
          <cell r="A145" t="str">
            <v>6268 ГОВЯЖЬЯ Папа может вар п/о 0,4кг 8 шт.  ОСТАНКИНО</v>
          </cell>
          <cell r="D145">
            <v>120</v>
          </cell>
        </row>
        <row r="146">
          <cell r="A146" t="str">
            <v>6303 МЯСНЫЕ Папа может сос п/о мгс 1.5*3  ОСТАНКИНО</v>
          </cell>
          <cell r="D146">
            <v>92.765000000000001</v>
          </cell>
        </row>
        <row r="147">
          <cell r="A147" t="str">
            <v>6324 ДОКТОРСКАЯ ГОСТ вар п/о 0.4кг 8шт.  ОСТАНКИНО</v>
          </cell>
          <cell r="D147">
            <v>118</v>
          </cell>
        </row>
        <row r="148">
          <cell r="A148" t="str">
            <v>6325 ДОКТОРСКАЯ ПРЕМИУМ вар п/о 0.4кг 8шт.  ОСТАНКИНО</v>
          </cell>
          <cell r="D148">
            <v>147</v>
          </cell>
        </row>
        <row r="149">
          <cell r="A149" t="str">
            <v>6329 КЛАССИЧЕСКАЯ Папа может вар п/о 0.4кг  ОСТАНКИНО</v>
          </cell>
          <cell r="D149">
            <v>66</v>
          </cell>
        </row>
        <row r="150">
          <cell r="A150" t="str">
            <v>6333 МЯСНАЯ Папа может вар п/о 0.4кг 8шт.  ОСТАНКИНО</v>
          </cell>
          <cell r="D150">
            <v>868</v>
          </cell>
        </row>
        <row r="151">
          <cell r="A151" t="str">
            <v>6340 ДОМАШНИЙ РЕЦЕПТ Коровино 0.5кг 8шт.  ОСТАНКИНО</v>
          </cell>
          <cell r="D151">
            <v>233</v>
          </cell>
        </row>
        <row r="152">
          <cell r="A152" t="str">
            <v>6341 ДОМАШНИЙ РЕЦЕПТ СО ШПИКОМ Коровино 0.5кг  ОСТАНКИНО</v>
          </cell>
          <cell r="D152">
            <v>17</v>
          </cell>
        </row>
        <row r="153">
          <cell r="A153" t="str">
            <v>6353 ЭКСТРА Папа может вар п/о 0.4кг 8шт.  ОСТАНКИНО</v>
          </cell>
          <cell r="D153">
            <v>418</v>
          </cell>
        </row>
        <row r="154">
          <cell r="A154" t="str">
            <v>6392 ФИЛЕЙНАЯ Папа может вар п/о 0.4кг. ОСТАНКИНО</v>
          </cell>
          <cell r="D154">
            <v>752</v>
          </cell>
        </row>
        <row r="155">
          <cell r="A155" t="str">
            <v>6426 КЛАССИЧЕСКАЯ ПМ вар п/о 0.3кг 8шт.  ОСТАНКИНО</v>
          </cell>
          <cell r="D155">
            <v>24</v>
          </cell>
        </row>
        <row r="156">
          <cell r="A156" t="str">
            <v>6453 ЭКСТРА Папа может с/к с/н в/у 1/100 14шт.   ОСТАНКИНО</v>
          </cell>
          <cell r="D156">
            <v>502</v>
          </cell>
        </row>
        <row r="157">
          <cell r="A157" t="str">
            <v>6454 АРОМАТНАЯ с/к с/н в/у 1/100 14шт.  ОСТАНКИНО</v>
          </cell>
          <cell r="D157">
            <v>417</v>
          </cell>
        </row>
        <row r="158">
          <cell r="A158" t="str">
            <v>6459 СЕРВЕЛАТ ШВЕЙЦАРСК. в/к с/н в/у 1/100*10  ОСТАНКИНО</v>
          </cell>
          <cell r="D158">
            <v>41</v>
          </cell>
        </row>
        <row r="159">
          <cell r="A159" t="str">
            <v>6470 ВЕТЧ.МРАМОРНАЯ в/у_45с  ОСТАНКИНО</v>
          </cell>
          <cell r="D159">
            <v>6.1</v>
          </cell>
        </row>
        <row r="160">
          <cell r="A160" t="str">
            <v>6495 ВЕТЧ.МРАМОРНАЯ в/у срез 0.3кг 6шт_45с  ОСТАНКИНО</v>
          </cell>
          <cell r="D160">
            <v>166</v>
          </cell>
        </row>
        <row r="161">
          <cell r="A161" t="str">
            <v>6527 ШПИКАЧКИ СОЧНЫЕ ПМ сар б/о мгс 1*3 45с ОСТАНКИНО</v>
          </cell>
          <cell r="D161">
            <v>133.636</v>
          </cell>
        </row>
        <row r="162">
          <cell r="A162" t="str">
            <v>6554 СВИНАЯ ОСТАН.с/к в/с в/у 1/100 10 шт. ОСТАНКИНО</v>
          </cell>
          <cell r="D162">
            <v>21</v>
          </cell>
        </row>
        <row r="163">
          <cell r="A163" t="str">
            <v>6586 МРАМОРНАЯ И БАЛЫКОВАЯ в/к с/н мгс 1/90 ОСТАНКИНО</v>
          </cell>
          <cell r="D163">
            <v>1</v>
          </cell>
        </row>
        <row r="164">
          <cell r="A164" t="str">
            <v>6666 БОЯНСКАЯ Папа может п/к в/у 0,28кг 8 шт. ОСТАНКИНО</v>
          </cell>
          <cell r="D164">
            <v>335</v>
          </cell>
        </row>
        <row r="165">
          <cell r="A165" t="str">
            <v>6683 СЕРВЕЛАТ ЗЕРНИСТЫЙ ПМ в/к в/у 0,35кг  ОСТАНКИНО</v>
          </cell>
          <cell r="D165">
            <v>573</v>
          </cell>
        </row>
        <row r="166">
          <cell r="A166" t="str">
            <v>6684 СЕРВЕЛАТ КАРЕЛЬСКИЙ ПМ в/к в/у 0.28кг  ОСТАНКИНО</v>
          </cell>
          <cell r="D166">
            <v>567</v>
          </cell>
        </row>
        <row r="167">
          <cell r="A167" t="str">
            <v>6689 СЕРВЕЛАТ ОХОТНИЧИЙ ПМ в/к в/у 0,35кг 8шт  ОСТАНКИНО</v>
          </cell>
          <cell r="D167">
            <v>833</v>
          </cell>
        </row>
        <row r="168">
          <cell r="A168" t="str">
            <v>6697 СЕРВЕЛАТ ФИНСКИЙ ПМ в/к в/у 0,35кг 8шт.  ОСТАНКИНО</v>
          </cell>
          <cell r="D168">
            <v>962</v>
          </cell>
        </row>
        <row r="169">
          <cell r="A169" t="str">
            <v>6713 СОЧНЫЙ ГРИЛЬ ПМ сос п/о мгс 0.41кг 8шт.  ОСТАНКИНО</v>
          </cell>
          <cell r="D169">
            <v>209</v>
          </cell>
        </row>
        <row r="170">
          <cell r="A170" t="str">
            <v>6722 СОЧНЫЕ ПМ сос п/о мгс 0,41кг 10шт.  ОСТАНКИНО</v>
          </cell>
          <cell r="D170">
            <v>885</v>
          </cell>
        </row>
        <row r="171">
          <cell r="A171" t="str">
            <v>6726 СЛИВОЧНЫЕ ПМ сос п/о мгс 0.41кг 10шт.  ОСТАНКИНО</v>
          </cell>
          <cell r="D171">
            <v>553</v>
          </cell>
        </row>
        <row r="172">
          <cell r="A172" t="str">
            <v>6762 СЛИВОЧНЫЕ сос ц/о мгс 0.41кг 8шт.  ОСТАНКИНО</v>
          </cell>
          <cell r="D172">
            <v>6</v>
          </cell>
        </row>
        <row r="173">
          <cell r="A173" t="str">
            <v>6765 РУБЛЕНЫЕ сос ц/о мгс 0.36кг 6шт.  ОСТАНКИНО</v>
          </cell>
          <cell r="D173">
            <v>203</v>
          </cell>
        </row>
        <row r="174">
          <cell r="A174" t="str">
            <v>6767 РУБЛЕНЫЕ сос ц/о мгс 1*4  ОСТАНКИНО</v>
          </cell>
          <cell r="D174">
            <v>13.87</v>
          </cell>
        </row>
        <row r="175">
          <cell r="A175" t="str">
            <v>6768 С СЫРОМ сос ц/о мгс 0.41кг 6шт.  ОСТАНКИНО</v>
          </cell>
          <cell r="D175">
            <v>61</v>
          </cell>
        </row>
        <row r="176">
          <cell r="A176" t="str">
            <v>6770 ИСПАНСКИЕ сос ц/о мгс 0.41кг 6шт.  ОСТАНКИНО</v>
          </cell>
          <cell r="D176">
            <v>129</v>
          </cell>
        </row>
        <row r="177">
          <cell r="A177" t="str">
            <v>6773 САЛЯМИ Папа может п/к в/у 0,28кг 8шт.  ОСТАНКИНО</v>
          </cell>
          <cell r="D177">
            <v>99</v>
          </cell>
        </row>
        <row r="178">
          <cell r="A178" t="str">
            <v>6777 МЯСНЫЕ С ГОВЯДИНОЙ ПМ сос п/о мгс 0.4кг  ОСТАНКИНО</v>
          </cell>
          <cell r="D178">
            <v>258</v>
          </cell>
        </row>
        <row r="179">
          <cell r="A179" t="str">
            <v>6785 ВЕНСКАЯ САЛЯМИ п/к в/у 0.33кг 8шт.  ОСТАНКИНО</v>
          </cell>
          <cell r="D179">
            <v>12</v>
          </cell>
        </row>
        <row r="180">
          <cell r="A180" t="str">
            <v>6787 СЕРВЕЛАТ КРЕМЛЕВСКИЙ в/к в/у 0,33кг 8шт.  ОСТАНКИНО</v>
          </cell>
          <cell r="D180">
            <v>104</v>
          </cell>
        </row>
        <row r="181">
          <cell r="A181" t="str">
            <v>6791 СЕРВЕЛАТ ПРЕМИУМ в/к в/у 0,33кг 8шт.  ОСТАНКИНО</v>
          </cell>
          <cell r="D181">
            <v>220</v>
          </cell>
        </row>
        <row r="182">
          <cell r="A182" t="str">
            <v>6793 БАЛЫКОВАЯ в/к в/у 0,33кг 8шт.  ОСТАНКИНО</v>
          </cell>
          <cell r="D182">
            <v>8</v>
          </cell>
        </row>
        <row r="183">
          <cell r="A183" t="str">
            <v>6794 БАЛЫКОВАЯ в/к в/у  ОСТАНКИНО</v>
          </cell>
          <cell r="D183">
            <v>6.4390000000000001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6807 СЕРВЕЛАТ ЕВРОПЕЙСКИЙ в/к в/у 0,33кг 8шт.  ОСТАНКИНО</v>
          </cell>
          <cell r="D185">
            <v>3</v>
          </cell>
        </row>
        <row r="186">
          <cell r="A186" t="str">
            <v>6829 МОЛОЧНЫЕ КЛАССИЧЕСКИЕ сос п/о мгс 2*4_С  ОСТАНКИНО</v>
          </cell>
          <cell r="D186">
            <v>82.447999999999993</v>
          </cell>
        </row>
        <row r="187">
          <cell r="A187" t="str">
            <v>6834 ПОСОЛЬСКАЯ ПМ с/к с/н в/у 1/100 10шт.  ОСТАНКИНО</v>
          </cell>
          <cell r="D187">
            <v>12</v>
          </cell>
        </row>
        <row r="188">
          <cell r="A188" t="str">
            <v>6837 ФИЛЕЙНЫЕ Папа Может сос ц/о мгс 0.4кг  ОСТАНКИНО</v>
          </cell>
          <cell r="D188">
            <v>177</v>
          </cell>
        </row>
        <row r="189">
          <cell r="A189" t="str">
            <v>6852 МОЛОЧНЫЕ ПРЕМИУМ ПМ сос п/о в/ у 1/350  ОСТАНКИНО</v>
          </cell>
          <cell r="D189">
            <v>496</v>
          </cell>
        </row>
        <row r="190">
          <cell r="A190" t="str">
            <v>6853 МОЛОЧНЫЕ ПРЕМИУМ ПМ сос п/о мгс 1*6  ОСТАНКИНО</v>
          </cell>
          <cell r="D190">
            <v>21.837</v>
          </cell>
        </row>
        <row r="191">
          <cell r="A191" t="str">
            <v>6854 МОЛОЧНЫЕ ПРЕМИУМ ПМ сос п/о мгс 0.6кг  ОСТАНКИНО</v>
          </cell>
          <cell r="D191">
            <v>117</v>
          </cell>
        </row>
        <row r="192">
          <cell r="A192" t="str">
            <v>6861 ДОМАШНИЙ РЕЦЕПТ Коровино вар п/о  ОСТАНКИНО</v>
          </cell>
          <cell r="D192">
            <v>72.033000000000001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31.324000000000002</v>
          </cell>
        </row>
        <row r="194">
          <cell r="A194" t="str">
            <v>6865 ВЕТЧ.НЕЖНАЯ Коровино п/о  ОСТАНКИНО</v>
          </cell>
          <cell r="D194">
            <v>32.825000000000003</v>
          </cell>
        </row>
        <row r="195">
          <cell r="A195" t="str">
            <v>6870 С ГОВЯДИНОЙ СН сос п/о мгс 1*6  ОСТАНКИНО</v>
          </cell>
          <cell r="D195">
            <v>29.495999999999999</v>
          </cell>
        </row>
        <row r="196">
          <cell r="A196" t="str">
            <v>6901 МЯСНИКС ПМ сос б/о мгс 1/160 14шт.  ОСТАНКИНО</v>
          </cell>
          <cell r="D196">
            <v>10</v>
          </cell>
        </row>
        <row r="197">
          <cell r="A197" t="str">
            <v>6909 ДЛЯ ДЕТЕЙ сос п/о мгс 0.33кг 8шт.  ОСТАНКИНО</v>
          </cell>
          <cell r="D197">
            <v>17</v>
          </cell>
        </row>
        <row r="198">
          <cell r="A198" t="str">
            <v>6919 БЕКОН с/к с/н в/у 1/180 10шт.  ОСТАНКИНО</v>
          </cell>
          <cell r="D198">
            <v>128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23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64</v>
          </cell>
        </row>
        <row r="201">
          <cell r="A201" t="str">
            <v>БОНУС ДОМАШНИЙ РЕЦЕПТ Коровино 0.5кг 8шт. (6305)</v>
          </cell>
          <cell r="D201">
            <v>7</v>
          </cell>
        </row>
        <row r="202">
          <cell r="A202" t="str">
            <v>БОНУС ДОМАШНИЙ РЕЦЕПТ Коровино вар п/о (5324)</v>
          </cell>
          <cell r="D202">
            <v>4.032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 СОЧНЫЕ сос п/о мгс 1*6_UZ (6088)  ОСТАНКИНО</v>
          </cell>
          <cell r="D204">
            <v>11.254</v>
          </cell>
        </row>
        <row r="205">
          <cell r="A205" t="str">
            <v>БОНУС_ 457  Колбаса Молочная ТМ Особый рецепт ВЕС большой батон  ПОКОМ</v>
          </cell>
          <cell r="D205">
            <v>225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296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78.59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140</v>
          </cell>
        </row>
        <row r="210">
          <cell r="A210" t="str">
            <v>БОНУС_Мини-чебуречки с мясом  0,3кг ТМ Зареченские  ПОКОМ</v>
          </cell>
          <cell r="D210">
            <v>1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37.799999999999997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130</v>
          </cell>
        </row>
        <row r="213">
          <cell r="A213" t="str">
            <v>Вацлавская п/к (черева) 390 гр.шт. термоус.пак  СПК</v>
          </cell>
          <cell r="D213">
            <v>22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145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284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432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35</v>
          </cell>
        </row>
        <row r="218">
          <cell r="A218" t="str">
            <v>Гуцульская с/к "КолбасГрад" 160 гр.шт. термоус. пак  СПК</v>
          </cell>
          <cell r="D218">
            <v>84</v>
          </cell>
        </row>
        <row r="219">
          <cell r="A219" t="str">
            <v>Дельгаро с/в "Эликатессе" 140 гр.шт.  СПК</v>
          </cell>
          <cell r="D219">
            <v>7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48</v>
          </cell>
        </row>
        <row r="221">
          <cell r="A221" t="str">
            <v>Докторская вареная термоус.пак. "Высокий вкус"  СПК</v>
          </cell>
          <cell r="D221">
            <v>8.2739999999999991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2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262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178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103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8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170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151</v>
          </cell>
        </row>
        <row r="230">
          <cell r="A230" t="str">
            <v>Ла Фаворте с/в "Эликатессе" 140 гр.шт.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8.7119999999999997</v>
          </cell>
        </row>
        <row r="232">
          <cell r="A232" t="str">
            <v>Мини-пицца с ветчиной и сыром 0,3кг ТМ Зареченские  ПОКОМ</v>
          </cell>
          <cell r="D232">
            <v>8</v>
          </cell>
        </row>
        <row r="233">
          <cell r="A233" t="str">
            <v>Мини-сосиски в тесте 0,3кг ТМ Зареченские  ПОКОМ</v>
          </cell>
          <cell r="D233">
            <v>7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48.1</v>
          </cell>
        </row>
        <row r="235">
          <cell r="A235" t="str">
            <v>Мини-чебуречки с мясом  0,3кг ТМ Зареченские  ПОКОМ</v>
          </cell>
          <cell r="D235">
            <v>6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Мини-чебуречки с сыром и ветчиной 0,3кг ТМ Зареченские  ПОКОМ</v>
          </cell>
          <cell r="D237">
            <v>25</v>
          </cell>
        </row>
        <row r="238">
          <cell r="A238" t="str">
            <v>Мини-шарики с курочкой и сыром ТМ Зареченские ВЕС  ПОКОМ</v>
          </cell>
          <cell r="D238">
            <v>45</v>
          </cell>
        </row>
        <row r="239">
          <cell r="A239" t="str">
            <v>Мусульманская вареная "Просто выгодно"  СПК</v>
          </cell>
          <cell r="D239">
            <v>7.0220000000000002</v>
          </cell>
        </row>
        <row r="240">
          <cell r="A240" t="str">
            <v>Мусульманская п/к "Просто выгодно" термофор.пак.  СПК</v>
          </cell>
          <cell r="D240">
            <v>0.996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353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364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325</v>
          </cell>
        </row>
        <row r="244">
          <cell r="A244" t="str">
            <v>Наггетсы с куриным филе и сыром ТМ Вязанка 0,25 кг ПОКОМ</v>
          </cell>
          <cell r="D244">
            <v>204</v>
          </cell>
        </row>
        <row r="245">
          <cell r="A245" t="str">
            <v>Наггетсы Хрустящие 0,3кг ТМ Зареченские  ПОКОМ</v>
          </cell>
          <cell r="D245">
            <v>22</v>
          </cell>
        </row>
        <row r="246">
          <cell r="A246" t="str">
            <v>Наггетсы Хрустящие ТМ Зареченские. ВЕС ПОКОМ</v>
          </cell>
          <cell r="D246">
            <v>162</v>
          </cell>
        </row>
        <row r="247">
          <cell r="A247" t="str">
            <v>Оригинальная с перцем с/к  СПК</v>
          </cell>
          <cell r="D247">
            <v>49.405999999999999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18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16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71</v>
          </cell>
        </row>
        <row r="251">
          <cell r="A251" t="str">
            <v>Пельмени Бигбули с мясом, Горячая штучка 0,43кг  ПОКОМ</v>
          </cell>
          <cell r="D251">
            <v>52</v>
          </cell>
        </row>
        <row r="252">
          <cell r="A252" t="str">
            <v>Пельмени Бигбули с мясом, Горячая штучка 0,9кг  ПОКОМ</v>
          </cell>
          <cell r="D252">
            <v>128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62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83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15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421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348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21.61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255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446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347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9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D263">
            <v>52</v>
          </cell>
        </row>
        <row r="264">
          <cell r="A264" t="str">
            <v>Пельмени Жемчужные сфера 1,0кг ТМ Зареченские  ПОКОМ</v>
          </cell>
          <cell r="D264">
            <v>17</v>
          </cell>
        </row>
        <row r="265">
          <cell r="A265" t="str">
            <v>Пельмени Медвежьи ушки с фермерскими сливками 0,7кг  ПОКОМ</v>
          </cell>
          <cell r="D265">
            <v>64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90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31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246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56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145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155</v>
          </cell>
        </row>
        <row r="272">
          <cell r="A272" t="str">
            <v>Пельмени Сочные сфера 0,8 кг ТМ Стародворье  ПОКОМ</v>
          </cell>
          <cell r="D272">
            <v>15</v>
          </cell>
        </row>
        <row r="273">
          <cell r="A273" t="str">
            <v>Пельмени Татарские 0,4кг ТМ Особый рецепт  ПОКОМ</v>
          </cell>
          <cell r="D273">
            <v>24</v>
          </cell>
        </row>
        <row r="274">
          <cell r="A274" t="str">
            <v>Пирожки с мясом 0,3кг ТМ Зареченские  ПОКОМ</v>
          </cell>
          <cell r="D274">
            <v>1</v>
          </cell>
        </row>
        <row r="275">
          <cell r="A275" t="str">
            <v>Пирожки с мясом 3,7кг ВЕС ТМ Зареченские  ПОКОМ</v>
          </cell>
          <cell r="D275">
            <v>62.9</v>
          </cell>
        </row>
        <row r="276">
          <cell r="A276" t="str">
            <v>Пирожки с мясом, картофелем и грибами 0,3кг ТМ Зареченские  ПОКОМ</v>
          </cell>
          <cell r="D276">
            <v>1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Ричеза с/к 230 гр.шт.  СПК</v>
          </cell>
          <cell r="D278">
            <v>40</v>
          </cell>
        </row>
        <row r="279">
          <cell r="A279" t="str">
            <v>Сальчетти с/к 230 гр.шт.  СПК</v>
          </cell>
          <cell r="D279">
            <v>70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48</v>
          </cell>
        </row>
        <row r="281">
          <cell r="A281" t="str">
            <v>Салями Трюфель с/в "Эликатессе" 0,16 кг.шт.  СПК</v>
          </cell>
          <cell r="D281">
            <v>9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23.914000000000001</v>
          </cell>
        </row>
        <row r="283">
          <cell r="A283" t="str">
            <v>Сардельки "Необыкновенные" (в ср.защ.атм.)  СПК</v>
          </cell>
          <cell r="D283">
            <v>6.0140000000000002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28.707999999999998</v>
          </cell>
        </row>
        <row r="285">
          <cell r="A285" t="str">
            <v>Семейная с чесночком Экстра вареная  СПК</v>
          </cell>
          <cell r="D285">
            <v>2.4580000000000002</v>
          </cell>
        </row>
        <row r="286">
          <cell r="A286" t="str">
            <v>Семейная с чесночком Экстра вареная 0,5 кг.шт.  СПК</v>
          </cell>
          <cell r="D286">
            <v>3</v>
          </cell>
        </row>
        <row r="287">
          <cell r="A287" t="str">
            <v>Сервелат Финский в/к 0,38 кг.шт. термофор.пак.  СПК</v>
          </cell>
          <cell r="D287">
            <v>10</v>
          </cell>
        </row>
        <row r="288">
          <cell r="A288" t="str">
            <v>Сервелат Фирменный в/к 0,10 кг.шт. нарезка (лоток с ср.защ.атм.)  СПК</v>
          </cell>
          <cell r="D288">
            <v>18</v>
          </cell>
        </row>
        <row r="289">
          <cell r="A289" t="str">
            <v>Сервелат Фирменный в/к 0,38 кг.шт. термофор.пак.  СПК</v>
          </cell>
          <cell r="D289">
            <v>9</v>
          </cell>
        </row>
        <row r="290">
          <cell r="A290" t="str">
            <v>Сервелат Фирменный в/к термоус.пак.  СПК</v>
          </cell>
          <cell r="D290">
            <v>3.4380000000000002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87</v>
          </cell>
        </row>
        <row r="292">
          <cell r="A292" t="str">
            <v>Сибирская особая с/к 0,235 кг шт.  СПК</v>
          </cell>
          <cell r="D292">
            <v>33</v>
          </cell>
        </row>
        <row r="293">
          <cell r="A293" t="str">
            <v>Славянская п/к 0,38 кг шт.термофор.пак.  СПК</v>
          </cell>
          <cell r="D293">
            <v>3</v>
          </cell>
        </row>
        <row r="294">
          <cell r="A294" t="str">
            <v>Смаколадьи с яблоком и грушей ТМ Зареченские,0,9 кг ПОКОМ</v>
          </cell>
          <cell r="D294">
            <v>1</v>
          </cell>
        </row>
        <row r="295">
          <cell r="A295" t="str">
            <v>Сосиски "Баварские" 0,36 кг.шт. вак.упак.  СПК</v>
          </cell>
          <cell r="D295">
            <v>9</v>
          </cell>
        </row>
        <row r="296">
          <cell r="A296" t="str">
            <v>Сосиски "БОЛЬШАЯ SOSиска" (в ср.защ.атм.) 1,0 кг  СПК</v>
          </cell>
          <cell r="D296">
            <v>5.38</v>
          </cell>
        </row>
        <row r="297">
          <cell r="A297" t="str">
            <v>Сосиски "БОЛЬШАЯ SOSиска" Бекон (лоток с ср.защ.атм.)  СПК</v>
          </cell>
          <cell r="D297">
            <v>6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6.3940000000000001</v>
          </cell>
        </row>
        <row r="300">
          <cell r="A300" t="str">
            <v>Сосиски Мусульманские "Просто выгодно" (в ср.защ.атм.)  СПК</v>
          </cell>
          <cell r="D300">
            <v>16.233000000000001</v>
          </cell>
        </row>
        <row r="301">
          <cell r="A301" t="str">
            <v>Сосисоны в темпуре ВЕС  ПОКОМ</v>
          </cell>
          <cell r="D301">
            <v>5.4</v>
          </cell>
        </row>
        <row r="302">
          <cell r="A302" t="str">
            <v>Сочный мегачебурек ТМ Зареченские ВЕС ПОКОМ</v>
          </cell>
          <cell r="D302">
            <v>89.6</v>
          </cell>
        </row>
        <row r="303">
          <cell r="A303" t="str">
            <v>Торо Неро с/в "Эликатессе" 140 гр.шт.  СПК</v>
          </cell>
          <cell r="D303">
            <v>4</v>
          </cell>
        </row>
        <row r="304">
          <cell r="A304" t="str">
            <v>Уши свиные копченые к пиву 0,15кг нар. д/ф шт.  СПК</v>
          </cell>
          <cell r="D304">
            <v>22</v>
          </cell>
        </row>
        <row r="305">
          <cell r="A305" t="str">
            <v>Фестивальная пора с/к 100 гр.шт.нар. (лоток с ср.защ.атм.)  СПК</v>
          </cell>
          <cell r="D305">
            <v>60</v>
          </cell>
        </row>
        <row r="306">
          <cell r="A306" t="str">
            <v>Фестивальная пора с/к 235 гр.шт.  СПК</v>
          </cell>
          <cell r="D306">
            <v>95</v>
          </cell>
        </row>
        <row r="307">
          <cell r="A307" t="str">
            <v>Фестивальная пора с/к термоус.пак  СПК</v>
          </cell>
          <cell r="D307">
            <v>7.9809999999999999</v>
          </cell>
        </row>
        <row r="308">
          <cell r="A308" t="str">
            <v>Фуэт с/в "Эликатессе" 160 гр.шт.  СПК</v>
          </cell>
          <cell r="D308">
            <v>27</v>
          </cell>
        </row>
        <row r="309">
          <cell r="A309" t="str">
            <v>Хинкали Классические ТМ Зареченские ВЕС ПОКОМ</v>
          </cell>
          <cell r="D309">
            <v>15</v>
          </cell>
        </row>
        <row r="310">
          <cell r="A310" t="str">
            <v>Хотстеры с сыром 0,25кг ТМ Горячая штучка  ПОКОМ</v>
          </cell>
          <cell r="D310">
            <v>148</v>
          </cell>
        </row>
        <row r="311">
          <cell r="A311" t="str">
            <v>Хотстеры ТМ Горячая штучка ТС Хотстеры 0,25 кг зам  ПОКОМ</v>
          </cell>
          <cell r="D311">
            <v>262</v>
          </cell>
        </row>
        <row r="312">
          <cell r="A312" t="str">
            <v>Хрустящие крылышки острые к пиву ТМ Горячая штучка 0,3кг зам  ПОКОМ</v>
          </cell>
          <cell r="D312">
            <v>63</v>
          </cell>
        </row>
        <row r="313">
          <cell r="A313" t="str">
            <v>Хрустящие крылышки ТМ Горячая штучка 0,3 кг зам  ПОКОМ</v>
          </cell>
          <cell r="D313">
            <v>75</v>
          </cell>
        </row>
        <row r="314">
          <cell r="A314" t="str">
            <v>Хрустящие крылышки ТМ Зареченские ТС Зареченские продукты. ВЕС ПОКОМ</v>
          </cell>
          <cell r="D314">
            <v>9</v>
          </cell>
        </row>
        <row r="315">
          <cell r="A315" t="str">
            <v>Чебупай сочное яблоко ТМ Горячая штучка 0,2 кг зам.  ПОКОМ</v>
          </cell>
          <cell r="D315">
            <v>37</v>
          </cell>
        </row>
        <row r="316">
          <cell r="A316" t="str">
            <v>Чебупай спелая вишня ТМ Горячая штучка 0,2 кг зам.  ПОКОМ</v>
          </cell>
          <cell r="D316">
            <v>42</v>
          </cell>
        </row>
        <row r="317">
          <cell r="A317" t="str">
            <v>Чебупели Курочка гриль ТМ Горячая штучка, 0,3 кг зам  ПОКОМ</v>
          </cell>
          <cell r="D317">
            <v>35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487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509</v>
          </cell>
        </row>
        <row r="320">
          <cell r="A320" t="str">
            <v>Чебуреки сочные ВЕС ТМ Зареченские  ПОКОМ</v>
          </cell>
          <cell r="D320">
            <v>100</v>
          </cell>
        </row>
        <row r="321">
          <cell r="A321" t="str">
            <v>Шпикачки Русские (черева) (в ср.защ.атм.) "Высокий вкус"  СПК</v>
          </cell>
          <cell r="D321">
            <v>11.353999999999999</v>
          </cell>
        </row>
        <row r="322">
          <cell r="A322" t="str">
            <v>Эликапреза с/в "Эликатессе" 0,10 кг.шт. нарезка (лоток с ср.защ.атм.)  СПК</v>
          </cell>
          <cell r="D322">
            <v>21</v>
          </cell>
        </row>
        <row r="323">
          <cell r="A323" t="str">
            <v>Юбилейная с/к 0,10 кг.шт. нарезка (лоток с ср.защ.атм.)  СПК</v>
          </cell>
          <cell r="D323">
            <v>29</v>
          </cell>
        </row>
        <row r="324">
          <cell r="A324" t="str">
            <v>Юбилейная с/к 0,235 кг.шт.  СПК</v>
          </cell>
          <cell r="D324">
            <v>163</v>
          </cell>
        </row>
        <row r="325">
          <cell r="A325" t="str">
            <v>Итого</v>
          </cell>
          <cell r="D325">
            <v>47078.129000000001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6.33203125" style="1" customWidth="1"/>
    <col min="2" max="2" width="3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.1640625" style="5" customWidth="1"/>
    <col min="18" max="18" width="6.5" style="5" bestFit="1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6640625" style="5" customWidth="1"/>
    <col min="33" max="34" width="0.8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20" t="s">
        <v>125</v>
      </c>
      <c r="AE3" s="20" t="s">
        <v>123</v>
      </c>
      <c r="AF3" s="20" t="s">
        <v>124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1" t="s">
        <v>105</v>
      </c>
      <c r="P4" s="11" t="s">
        <v>105</v>
      </c>
      <c r="Q4" s="11" t="s">
        <v>105</v>
      </c>
      <c r="R4" s="11" t="s">
        <v>105</v>
      </c>
      <c r="S4" s="10" t="s">
        <v>102</v>
      </c>
      <c r="T4" s="12" t="s">
        <v>105</v>
      </c>
      <c r="U4" s="10" t="s">
        <v>106</v>
      </c>
      <c r="V4" s="13" t="s">
        <v>107</v>
      </c>
      <c r="W4" s="10" t="s">
        <v>108</v>
      </c>
      <c r="X4" s="10" t="s">
        <v>109</v>
      </c>
      <c r="Y4" s="10" t="s">
        <v>102</v>
      </c>
      <c r="Z4" s="10" t="s">
        <v>102</v>
      </c>
      <c r="AA4" s="10" t="s">
        <v>102</v>
      </c>
      <c r="AB4" s="10" t="s">
        <v>110</v>
      </c>
      <c r="AC4" s="10" t="s">
        <v>111</v>
      </c>
      <c r="AD4" s="10" t="s">
        <v>112</v>
      </c>
      <c r="AE4" s="13" t="s">
        <v>113</v>
      </c>
      <c r="AF4" s="13" t="s">
        <v>113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114</v>
      </c>
      <c r="L5" s="16" t="s">
        <v>115</v>
      </c>
      <c r="M5" s="16" t="s">
        <v>116</v>
      </c>
      <c r="N5" s="16" t="s">
        <v>117</v>
      </c>
      <c r="R5" s="16" t="s">
        <v>118</v>
      </c>
      <c r="T5" s="16" t="s">
        <v>119</v>
      </c>
      <c r="Y5" s="16" t="s">
        <v>120</v>
      </c>
      <c r="Z5" s="16" t="s">
        <v>121</v>
      </c>
      <c r="AA5" s="16" t="s">
        <v>122</v>
      </c>
      <c r="AB5" s="16" t="s">
        <v>114</v>
      </c>
      <c r="AE5" s="16" t="s">
        <v>118</v>
      </c>
      <c r="AF5" s="16" t="s">
        <v>119</v>
      </c>
    </row>
    <row r="6" spans="1:34" ht="11.1" customHeight="1" x14ac:dyDescent="0.2">
      <c r="A6" s="6"/>
      <c r="B6" s="6"/>
      <c r="C6" s="3"/>
      <c r="D6" s="3"/>
      <c r="E6" s="9">
        <f>SUM(E7:E105)</f>
        <v>93853.303999999989</v>
      </c>
      <c r="F6" s="9">
        <f>SUM(F7:F105)</f>
        <v>49797.951000000001</v>
      </c>
      <c r="I6" s="9">
        <f>SUM(I7:I105)</f>
        <v>96828.989000000001</v>
      </c>
      <c r="J6" s="9">
        <f t="shared" ref="J6:T6" si="0">SUM(J7:J105)</f>
        <v>-2975.6849999999995</v>
      </c>
      <c r="K6" s="9">
        <f t="shared" si="0"/>
        <v>23750.394</v>
      </c>
      <c r="L6" s="9">
        <f t="shared" si="0"/>
        <v>16270</v>
      </c>
      <c r="M6" s="9">
        <f t="shared" si="0"/>
        <v>4330</v>
      </c>
      <c r="N6" s="9">
        <f t="shared" si="0"/>
        <v>14630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10020</v>
      </c>
      <c r="S6" s="9">
        <f t="shared" si="0"/>
        <v>18770.660800000005</v>
      </c>
      <c r="T6" s="9">
        <f t="shared" si="0"/>
        <v>37960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20712.829000000005</v>
      </c>
      <c r="Z6" s="9">
        <f t="shared" ref="Z6" si="4">SUM(Z7:Z105)</f>
        <v>19872.640200000002</v>
      </c>
      <c r="AA6" s="9">
        <f t="shared" ref="AA6" si="5">SUM(AA7:AA105)</f>
        <v>17962.136800000004</v>
      </c>
      <c r="AB6" s="9">
        <f t="shared" ref="AB6" si="6">SUM(AB7:AB105)</f>
        <v>14501.155000000001</v>
      </c>
      <c r="AC6" s="9"/>
      <c r="AD6" s="9"/>
      <c r="AE6" s="9">
        <f t="shared" ref="AE6" si="7">SUM(AE7:AE105)</f>
        <v>4693.6999999999989</v>
      </c>
      <c r="AF6" s="9">
        <f t="shared" ref="AF6" si="8">SUM(AF7:AF105)</f>
        <v>16586.999999999996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274</v>
      </c>
      <c r="D7" s="8">
        <v>205</v>
      </c>
      <c r="E7" s="8">
        <v>327</v>
      </c>
      <c r="F7" s="8">
        <v>109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372</v>
      </c>
      <c r="J7" s="15">
        <f>E7-I7</f>
        <v>-45</v>
      </c>
      <c r="K7" s="15">
        <f>VLOOKUP(A:A,[1]TDSheet!$A:$R,18,0)</f>
        <v>120</v>
      </c>
      <c r="L7" s="15">
        <f>VLOOKUP(A:A,[1]TDSheet!$A:$T,20,0)</f>
        <v>40</v>
      </c>
      <c r="M7" s="15">
        <f>VLOOKUP(A:A,[1]TDSheet!$A:$N,14,0)</f>
        <v>0</v>
      </c>
      <c r="N7" s="15">
        <f>VLOOKUP(A:A,[1]TDSheet!$A:$P,16,0)</f>
        <v>80</v>
      </c>
      <c r="O7" s="15"/>
      <c r="P7" s="15"/>
      <c r="Q7" s="15"/>
      <c r="R7" s="17">
        <v>40</v>
      </c>
      <c r="S7" s="15">
        <f>E7/5</f>
        <v>65.400000000000006</v>
      </c>
      <c r="T7" s="17">
        <v>160</v>
      </c>
      <c r="U7" s="19">
        <f>(F7+K7+L7+M7+N7+R7+T7)/S7</f>
        <v>8.3944954128440354</v>
      </c>
      <c r="V7" s="15">
        <f>F7/S7</f>
        <v>1.6666666666666665</v>
      </c>
      <c r="W7" s="15"/>
      <c r="X7" s="15"/>
      <c r="Y7" s="15">
        <f>VLOOKUP(A:A,[1]TDSheet!$A:$Z,26,0)</f>
        <v>85.2</v>
      </c>
      <c r="Z7" s="15">
        <f>VLOOKUP(A:A,[1]TDSheet!$A:$AA,27,0)</f>
        <v>67</v>
      </c>
      <c r="AA7" s="15">
        <f>VLOOKUP(A:A,[1]TDSheet!$A:$S,19,0)</f>
        <v>62</v>
      </c>
      <c r="AB7" s="15">
        <f>VLOOKUP(A:A,[3]TDSheet!$A:$D,4,0)</f>
        <v>74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16</v>
      </c>
      <c r="AF7" s="15">
        <f>T7*G7</f>
        <v>64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1270.8009999999999</v>
      </c>
      <c r="D8" s="8">
        <v>2326.1109999999999</v>
      </c>
      <c r="E8" s="8">
        <v>2011.096</v>
      </c>
      <c r="F8" s="8">
        <v>658.10400000000004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1991.3</v>
      </c>
      <c r="J8" s="15">
        <f t="shared" ref="J8:J71" si="9">E8-I8</f>
        <v>19.796000000000049</v>
      </c>
      <c r="K8" s="15">
        <f>VLOOKUP(A:A,[1]TDSheet!$A:$R,18,0)</f>
        <v>700</v>
      </c>
      <c r="L8" s="15">
        <f>VLOOKUP(A:A,[1]TDSheet!$A:$T,20,0)</f>
        <v>300</v>
      </c>
      <c r="M8" s="15">
        <f>VLOOKUP(A:A,[1]TDSheet!$A:$N,14,0)</f>
        <v>300</v>
      </c>
      <c r="N8" s="15">
        <f>VLOOKUP(A:A,[1]TDSheet!$A:$P,16,0)</f>
        <v>200</v>
      </c>
      <c r="O8" s="15"/>
      <c r="P8" s="15"/>
      <c r="Q8" s="15"/>
      <c r="R8" s="17">
        <v>300</v>
      </c>
      <c r="S8" s="15">
        <f t="shared" ref="S8:S71" si="10">E8/5</f>
        <v>402.2192</v>
      </c>
      <c r="T8" s="17">
        <v>800</v>
      </c>
      <c r="U8" s="19">
        <f t="shared" ref="U8:U71" si="11">(F8+K8+L8+M8+N8+R8+T8)/S8</f>
        <v>8.1003194278144868</v>
      </c>
      <c r="V8" s="15">
        <f t="shared" ref="V8:V71" si="12">F8/S8</f>
        <v>1.6361824597135095</v>
      </c>
      <c r="W8" s="15"/>
      <c r="X8" s="15"/>
      <c r="Y8" s="15">
        <f>VLOOKUP(A:A,[1]TDSheet!$A:$Z,26,0)</f>
        <v>466.65200000000004</v>
      </c>
      <c r="Z8" s="15">
        <f>VLOOKUP(A:A,[1]TDSheet!$A:$AA,27,0)</f>
        <v>416.99620000000004</v>
      </c>
      <c r="AA8" s="15">
        <f>VLOOKUP(A:A,[1]TDSheet!$A:$S,19,0)</f>
        <v>379.25760000000002</v>
      </c>
      <c r="AB8" s="15">
        <f>VLOOKUP(A:A,[3]TDSheet!$A:$D,4,0)</f>
        <v>270.53199999999998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300</v>
      </c>
      <c r="AF8" s="15">
        <f t="shared" ref="AF8:AF71" si="14">T8*G8</f>
        <v>800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1607.143</v>
      </c>
      <c r="D9" s="8">
        <v>1671.297</v>
      </c>
      <c r="E9" s="8">
        <v>2191.471</v>
      </c>
      <c r="F9" s="8">
        <v>1036.655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2163.9499999999998</v>
      </c>
      <c r="J9" s="15">
        <f t="shared" si="9"/>
        <v>27.521000000000186</v>
      </c>
      <c r="K9" s="15">
        <f>VLOOKUP(A:A,[1]TDSheet!$A:$R,18,0)</f>
        <v>800</v>
      </c>
      <c r="L9" s="15">
        <f>VLOOKUP(A:A,[1]TDSheet!$A:$T,20,0)</f>
        <v>350</v>
      </c>
      <c r="M9" s="15">
        <f>VLOOKUP(A:A,[1]TDSheet!$A:$N,14,0)</f>
        <v>330</v>
      </c>
      <c r="N9" s="18">
        <v>100</v>
      </c>
      <c r="O9" s="15"/>
      <c r="P9" s="15"/>
      <c r="Q9" s="15"/>
      <c r="R9" s="17">
        <v>220</v>
      </c>
      <c r="S9" s="15">
        <f t="shared" si="10"/>
        <v>438.29419999999999</v>
      </c>
      <c r="T9" s="17">
        <v>1000</v>
      </c>
      <c r="U9" s="19">
        <f t="shared" si="11"/>
        <v>8.7536065957523501</v>
      </c>
      <c r="V9" s="15">
        <f t="shared" si="12"/>
        <v>2.3652035550550292</v>
      </c>
      <c r="W9" s="15"/>
      <c r="X9" s="15"/>
      <c r="Y9" s="15">
        <f>VLOOKUP(A:A,[1]TDSheet!$A:$Z,26,0)</f>
        <v>403.39960000000002</v>
      </c>
      <c r="Z9" s="15">
        <f>VLOOKUP(A:A,[1]TDSheet!$A:$AA,27,0)</f>
        <v>471.84499999999997</v>
      </c>
      <c r="AA9" s="15">
        <f>VLOOKUP(A:A,[1]TDSheet!$A:$S,19,0)</f>
        <v>426.20020000000005</v>
      </c>
      <c r="AB9" s="15">
        <f>VLOOKUP(A:A,[3]TDSheet!$A:$D,4,0)</f>
        <v>302.46600000000001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220</v>
      </c>
      <c r="AF9" s="15">
        <f t="shared" si="14"/>
        <v>1000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32.576000000000001</v>
      </c>
      <c r="D10" s="8">
        <v>104.91</v>
      </c>
      <c r="E10" s="8">
        <v>27.323</v>
      </c>
      <c r="F10" s="8">
        <v>110.163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26.6</v>
      </c>
      <c r="J10" s="15">
        <f t="shared" si="9"/>
        <v>0.72299999999999898</v>
      </c>
      <c r="K10" s="15">
        <f>VLOOKUP(A:A,[1]TDSheet!$A:$R,18,0)</f>
        <v>50</v>
      </c>
      <c r="L10" s="15">
        <f>VLOOKUP(A:A,[1]TDSheet!$A:$T,20,0)</f>
        <v>0</v>
      </c>
      <c r="M10" s="15">
        <f>VLOOKUP(A:A,[1]TDSheet!$A:$N,14,0)</f>
        <v>0</v>
      </c>
      <c r="N10" s="15">
        <f>VLOOKUP(A:A,[1]TDSheet!$A:$P,16,0)</f>
        <v>0</v>
      </c>
      <c r="O10" s="15"/>
      <c r="P10" s="15"/>
      <c r="Q10" s="15"/>
      <c r="R10" s="17"/>
      <c r="S10" s="15">
        <f t="shared" si="10"/>
        <v>5.4645999999999999</v>
      </c>
      <c r="T10" s="17"/>
      <c r="U10" s="19">
        <f t="shared" si="11"/>
        <v>29.309190059656704</v>
      </c>
      <c r="V10" s="15">
        <f t="shared" si="12"/>
        <v>20.159389525308349</v>
      </c>
      <c r="W10" s="15"/>
      <c r="X10" s="15"/>
      <c r="Y10" s="15">
        <f>VLOOKUP(A:A,[1]TDSheet!$A:$Z,26,0)</f>
        <v>14.500999999999999</v>
      </c>
      <c r="Z10" s="15">
        <f>VLOOKUP(A:A,[1]TDSheet!$A:$AA,27,0)</f>
        <v>8.6967999999999996</v>
      </c>
      <c r="AA10" s="15">
        <f>VLOOKUP(A:A,[1]TDSheet!$A:$S,19,0)</f>
        <v>14.754799999999999</v>
      </c>
      <c r="AB10" s="15">
        <f>VLOOKUP(A:A,[3]TDSheet!$A:$D,4,0)</f>
        <v>1.0309999999999999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3"/>
        <v>0</v>
      </c>
      <c r="AF10" s="15">
        <f t="shared" si="14"/>
        <v>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/>
      <c r="D11" s="8">
        <v>32.29</v>
      </c>
      <c r="E11" s="8">
        <v>6.7720000000000002</v>
      </c>
      <c r="F11" s="8">
        <v>25.518000000000001</v>
      </c>
      <c r="G11" s="14">
        <v>1</v>
      </c>
      <c r="H11" s="1" t="e">
        <f>VLOOKUP(A:A,[1]TDSheet!$A:$H,8,0)</f>
        <v>#N/A</v>
      </c>
      <c r="I11" s="15">
        <f>VLOOKUP(A:A,[2]TDSheet!$A:$F,6,0)</f>
        <v>7.1</v>
      </c>
      <c r="J11" s="15">
        <f t="shared" si="9"/>
        <v>-0.3279999999999994</v>
      </c>
      <c r="K11" s="15">
        <v>0</v>
      </c>
      <c r="L11" s="15">
        <v>0</v>
      </c>
      <c r="M11" s="15">
        <v>0</v>
      </c>
      <c r="N11" s="15">
        <v>0</v>
      </c>
      <c r="O11" s="15"/>
      <c r="P11" s="15"/>
      <c r="Q11" s="15"/>
      <c r="R11" s="17"/>
      <c r="S11" s="15">
        <f t="shared" si="10"/>
        <v>1.3544</v>
      </c>
      <c r="T11" s="17"/>
      <c r="U11" s="19">
        <f t="shared" si="11"/>
        <v>18.840815121086827</v>
      </c>
      <c r="V11" s="15">
        <f t="shared" si="12"/>
        <v>18.840815121086827</v>
      </c>
      <c r="W11" s="15"/>
      <c r="X11" s="15"/>
      <c r="Y11" s="15">
        <v>0</v>
      </c>
      <c r="Z11" s="15">
        <v>0</v>
      </c>
      <c r="AA11" s="15">
        <v>0</v>
      </c>
      <c r="AB11" s="15">
        <f>VLOOKUP(A:A,[3]TDSheet!$A:$D,4,0)</f>
        <v>4.0640000000000001</v>
      </c>
      <c r="AC11" s="15" t="e">
        <f>VLOOKUP(A:A,[1]TDSheet!$A:$AC,29,0)</f>
        <v>#N/A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0</v>
      </c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60.448999999999998</v>
      </c>
      <c r="D12" s="8">
        <v>165.26900000000001</v>
      </c>
      <c r="E12" s="8">
        <v>132.69</v>
      </c>
      <c r="F12" s="8">
        <v>80.813000000000002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135.05000000000001</v>
      </c>
      <c r="J12" s="15">
        <f t="shared" si="9"/>
        <v>-2.3600000000000136</v>
      </c>
      <c r="K12" s="15">
        <f>VLOOKUP(A:A,[1]TDSheet!$A:$R,18,0)</f>
        <v>50</v>
      </c>
      <c r="L12" s="15">
        <f>VLOOKUP(A:A,[1]TDSheet!$A:$T,20,0)</f>
        <v>30</v>
      </c>
      <c r="M12" s="15">
        <f>VLOOKUP(A:A,[1]TDSheet!$A:$N,14,0)</f>
        <v>0</v>
      </c>
      <c r="N12" s="15">
        <f>VLOOKUP(A:A,[1]TDSheet!$A:$P,16,0)</f>
        <v>30</v>
      </c>
      <c r="O12" s="15"/>
      <c r="P12" s="15"/>
      <c r="Q12" s="15"/>
      <c r="R12" s="17"/>
      <c r="S12" s="15">
        <f t="shared" si="10"/>
        <v>26.538</v>
      </c>
      <c r="T12" s="17">
        <v>30</v>
      </c>
      <c r="U12" s="19">
        <f t="shared" si="11"/>
        <v>8.3206345617604942</v>
      </c>
      <c r="V12" s="15">
        <f t="shared" si="12"/>
        <v>3.0451804958926822</v>
      </c>
      <c r="W12" s="15"/>
      <c r="X12" s="15"/>
      <c r="Y12" s="15">
        <f>VLOOKUP(A:A,[1]TDSheet!$A:$Z,26,0)</f>
        <v>26.5288</v>
      </c>
      <c r="Z12" s="15">
        <f>VLOOKUP(A:A,[1]TDSheet!$A:$AA,27,0)</f>
        <v>25.1568</v>
      </c>
      <c r="AA12" s="15">
        <f>VLOOKUP(A:A,[1]TDSheet!$A:$S,19,0)</f>
        <v>30.471800000000002</v>
      </c>
      <c r="AB12" s="15">
        <f>VLOOKUP(A:A,[3]TDSheet!$A:$D,4,0)</f>
        <v>28.521000000000001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30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444.70499999999998</v>
      </c>
      <c r="D13" s="8">
        <v>433.78899999999999</v>
      </c>
      <c r="E13" s="8">
        <v>614.18100000000004</v>
      </c>
      <c r="F13" s="8">
        <v>237.381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611.53</v>
      </c>
      <c r="J13" s="15">
        <f t="shared" si="9"/>
        <v>2.6510000000000673</v>
      </c>
      <c r="K13" s="15">
        <f>VLOOKUP(A:A,[1]TDSheet!$A:$R,18,0)</f>
        <v>200</v>
      </c>
      <c r="L13" s="15">
        <f>VLOOKUP(A:A,[1]TDSheet!$A:$T,20,0)</f>
        <v>100</v>
      </c>
      <c r="M13" s="15">
        <f>VLOOKUP(A:A,[1]TDSheet!$A:$N,14,0)</f>
        <v>0</v>
      </c>
      <c r="N13" s="15">
        <f>VLOOKUP(A:A,[1]TDSheet!$A:$P,16,0)</f>
        <v>100</v>
      </c>
      <c r="O13" s="15"/>
      <c r="P13" s="15"/>
      <c r="Q13" s="15"/>
      <c r="R13" s="17">
        <v>100</v>
      </c>
      <c r="S13" s="15">
        <f t="shared" si="10"/>
        <v>122.83620000000001</v>
      </c>
      <c r="T13" s="17">
        <v>300</v>
      </c>
      <c r="U13" s="19">
        <f t="shared" si="11"/>
        <v>8.4452384557646667</v>
      </c>
      <c r="V13" s="15">
        <f t="shared" si="12"/>
        <v>1.9325003541301342</v>
      </c>
      <c r="W13" s="15"/>
      <c r="X13" s="15"/>
      <c r="Y13" s="15">
        <f>VLOOKUP(A:A,[1]TDSheet!$A:$Z,26,0)</f>
        <v>118.98179999999999</v>
      </c>
      <c r="Z13" s="15">
        <f>VLOOKUP(A:A,[1]TDSheet!$A:$AA,27,0)</f>
        <v>117.89259999999999</v>
      </c>
      <c r="AA13" s="15">
        <f>VLOOKUP(A:A,[1]TDSheet!$A:$S,19,0)</f>
        <v>115.86679999999998</v>
      </c>
      <c r="AB13" s="15">
        <f>VLOOKUP(A:A,[3]TDSheet!$A:$D,4,0)</f>
        <v>90.948999999999998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3"/>
        <v>100</v>
      </c>
      <c r="AF13" s="15">
        <f t="shared" si="14"/>
        <v>300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787</v>
      </c>
      <c r="D14" s="8">
        <v>32</v>
      </c>
      <c r="E14" s="8">
        <v>482</v>
      </c>
      <c r="F14" s="8">
        <v>300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512</v>
      </c>
      <c r="J14" s="15">
        <f t="shared" si="9"/>
        <v>-30</v>
      </c>
      <c r="K14" s="15">
        <f>VLOOKUP(A:A,[1]TDSheet!$A:$R,18,0)</f>
        <v>400</v>
      </c>
      <c r="L14" s="15">
        <f>VLOOKUP(A:A,[1]TDSheet!$A:$T,20,0)</f>
        <v>0</v>
      </c>
      <c r="M14" s="15">
        <f>VLOOKUP(A:A,[1]TDSheet!$A:$N,14,0)</f>
        <v>0</v>
      </c>
      <c r="N14" s="15">
        <f>VLOOKUP(A:A,[1]TDSheet!$A:$P,16,0)</f>
        <v>0</v>
      </c>
      <c r="O14" s="15"/>
      <c r="P14" s="15"/>
      <c r="Q14" s="15"/>
      <c r="R14" s="17"/>
      <c r="S14" s="15">
        <f t="shared" si="10"/>
        <v>96.4</v>
      </c>
      <c r="T14" s="17">
        <v>400</v>
      </c>
      <c r="U14" s="19">
        <f t="shared" si="11"/>
        <v>11.410788381742737</v>
      </c>
      <c r="V14" s="15">
        <f t="shared" si="12"/>
        <v>3.1120331950207465</v>
      </c>
      <c r="W14" s="15"/>
      <c r="X14" s="15"/>
      <c r="Y14" s="15">
        <f>VLOOKUP(A:A,[1]TDSheet!$A:$Z,26,0)</f>
        <v>112</v>
      </c>
      <c r="Z14" s="15">
        <f>VLOOKUP(A:A,[1]TDSheet!$A:$AA,27,0)</f>
        <v>95.6</v>
      </c>
      <c r="AA14" s="15">
        <f>VLOOKUP(A:A,[1]TDSheet!$A:$S,19,0)</f>
        <v>97.8</v>
      </c>
      <c r="AB14" s="15">
        <f>VLOOKUP(A:A,[3]TDSheet!$A:$D,4,0)</f>
        <v>106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100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65.900000000000006</v>
      </c>
      <c r="D15" s="8">
        <v>29.946999999999999</v>
      </c>
      <c r="E15" s="8">
        <v>55.448</v>
      </c>
      <c r="F15" s="8">
        <v>29.956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70.5</v>
      </c>
      <c r="J15" s="15">
        <f t="shared" si="9"/>
        <v>-15.052</v>
      </c>
      <c r="K15" s="15">
        <f>VLOOKUP(A:A,[1]TDSheet!$A:$R,18,0)</f>
        <v>20</v>
      </c>
      <c r="L15" s="15">
        <f>VLOOKUP(A:A,[1]TDSheet!$A:$T,20,0)</f>
        <v>0</v>
      </c>
      <c r="M15" s="15">
        <f>VLOOKUP(A:A,[1]TDSheet!$A:$N,14,0)</f>
        <v>0</v>
      </c>
      <c r="N15" s="15">
        <f>VLOOKUP(A:A,[1]TDSheet!$A:$P,16,0)</f>
        <v>10</v>
      </c>
      <c r="O15" s="15"/>
      <c r="P15" s="15"/>
      <c r="Q15" s="15"/>
      <c r="R15" s="17">
        <v>10</v>
      </c>
      <c r="S15" s="15">
        <f t="shared" si="10"/>
        <v>11.089600000000001</v>
      </c>
      <c r="T15" s="17">
        <v>10</v>
      </c>
      <c r="U15" s="19">
        <f t="shared" si="11"/>
        <v>7.2099985572067524</v>
      </c>
      <c r="V15" s="15">
        <f t="shared" si="12"/>
        <v>2.701269658058</v>
      </c>
      <c r="W15" s="15"/>
      <c r="X15" s="15"/>
      <c r="Y15" s="15">
        <f>VLOOKUP(A:A,[1]TDSheet!$A:$Z,26,0)</f>
        <v>14.892199999999999</v>
      </c>
      <c r="Z15" s="15">
        <f>VLOOKUP(A:A,[1]TDSheet!$A:$AA,27,0)</f>
        <v>10.1434</v>
      </c>
      <c r="AA15" s="15">
        <f>VLOOKUP(A:A,[1]TDSheet!$A:$S,19,0)</f>
        <v>11.948600000000001</v>
      </c>
      <c r="AB15" s="15">
        <f>VLOOKUP(A:A,[3]TDSheet!$A:$D,4,0)</f>
        <v>1.496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10</v>
      </c>
      <c r="AF15" s="15">
        <f t="shared" si="14"/>
        <v>10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457.166</v>
      </c>
      <c r="D16" s="8">
        <v>256.80200000000002</v>
      </c>
      <c r="E16" s="8">
        <v>545.77</v>
      </c>
      <c r="F16" s="8">
        <v>154.27099999999999</v>
      </c>
      <c r="G16" s="1">
        <f>VLOOKUP(A:A,[1]TDSheet!$A:$G,7,0)</f>
        <v>1</v>
      </c>
      <c r="H16" s="1">
        <f>VLOOKUP(A:A,[1]TDSheet!$A:$H,8,0)</f>
        <v>45</v>
      </c>
      <c r="I16" s="15">
        <f>VLOOKUP(A:A,[2]TDSheet!$A:$F,6,0)</f>
        <v>541</v>
      </c>
      <c r="J16" s="15">
        <f t="shared" si="9"/>
        <v>4.7699999999999818</v>
      </c>
      <c r="K16" s="15">
        <f>VLOOKUP(A:A,[1]TDSheet!$A:$R,18,0)</f>
        <v>100</v>
      </c>
      <c r="L16" s="15">
        <f>VLOOKUP(A:A,[1]TDSheet!$A:$T,20,0)</f>
        <v>100</v>
      </c>
      <c r="M16" s="15">
        <f>VLOOKUP(A:A,[1]TDSheet!$A:$N,14,0)</f>
        <v>0</v>
      </c>
      <c r="N16" s="15">
        <f>VLOOKUP(A:A,[1]TDSheet!$A:$P,16,0)</f>
        <v>0</v>
      </c>
      <c r="O16" s="15"/>
      <c r="P16" s="15"/>
      <c r="Q16" s="15"/>
      <c r="R16" s="17">
        <v>150</v>
      </c>
      <c r="S16" s="15">
        <f t="shared" si="10"/>
        <v>109.154</v>
      </c>
      <c r="T16" s="17">
        <v>370</v>
      </c>
      <c r="U16" s="19">
        <f t="shared" si="11"/>
        <v>8.0095186617073129</v>
      </c>
      <c r="V16" s="15">
        <f t="shared" si="12"/>
        <v>1.4133334554849111</v>
      </c>
      <c r="W16" s="15"/>
      <c r="X16" s="15"/>
      <c r="Y16" s="15">
        <f>VLOOKUP(A:A,[1]TDSheet!$A:$Z,26,0)</f>
        <v>113.96459999999999</v>
      </c>
      <c r="Z16" s="15">
        <f>VLOOKUP(A:A,[1]TDSheet!$A:$AA,27,0)</f>
        <v>104.64100000000001</v>
      </c>
      <c r="AA16" s="15">
        <f>VLOOKUP(A:A,[1]TDSheet!$A:$S,19,0)</f>
        <v>85.019000000000005</v>
      </c>
      <c r="AB16" s="15">
        <f>VLOOKUP(A:A,[3]TDSheet!$A:$D,4,0)</f>
        <v>64.614999999999995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150</v>
      </c>
      <c r="AF16" s="15">
        <f t="shared" si="14"/>
        <v>370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1230</v>
      </c>
      <c r="D17" s="8">
        <v>644</v>
      </c>
      <c r="E17" s="8">
        <v>1188</v>
      </c>
      <c r="F17" s="8">
        <v>654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1219</v>
      </c>
      <c r="J17" s="15">
        <f t="shared" si="9"/>
        <v>-31</v>
      </c>
      <c r="K17" s="15">
        <f>VLOOKUP(A:A,[1]TDSheet!$A:$R,18,0)</f>
        <v>600</v>
      </c>
      <c r="L17" s="15">
        <f>VLOOKUP(A:A,[1]TDSheet!$A:$T,20,0)</f>
        <v>0</v>
      </c>
      <c r="M17" s="15">
        <f>VLOOKUP(A:A,[1]TDSheet!$A:$N,14,0)</f>
        <v>0</v>
      </c>
      <c r="N17" s="15">
        <f>VLOOKUP(A:A,[1]TDSheet!$A:$P,16,0)</f>
        <v>0</v>
      </c>
      <c r="O17" s="15"/>
      <c r="P17" s="15"/>
      <c r="Q17" s="15"/>
      <c r="R17" s="17"/>
      <c r="S17" s="15">
        <f t="shared" si="10"/>
        <v>237.6</v>
      </c>
      <c r="T17" s="17">
        <v>1000</v>
      </c>
      <c r="U17" s="19">
        <f t="shared" si="11"/>
        <v>9.4865319865319861</v>
      </c>
      <c r="V17" s="15">
        <f t="shared" si="12"/>
        <v>2.7525252525252526</v>
      </c>
      <c r="W17" s="15"/>
      <c r="X17" s="15"/>
      <c r="Y17" s="15">
        <f>VLOOKUP(A:A,[1]TDSheet!$A:$Z,26,0)</f>
        <v>220</v>
      </c>
      <c r="Z17" s="15">
        <f>VLOOKUP(A:A,[1]TDSheet!$A:$AA,27,0)</f>
        <v>203.4</v>
      </c>
      <c r="AA17" s="15">
        <f>VLOOKUP(A:A,[1]TDSheet!$A:$S,19,0)</f>
        <v>204.2</v>
      </c>
      <c r="AB17" s="15">
        <f>VLOOKUP(A:A,[3]TDSheet!$A:$D,4,0)</f>
        <v>198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3"/>
        <v>0</v>
      </c>
      <c r="AF17" s="15">
        <f t="shared" si="14"/>
        <v>250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/>
      <c r="D18" s="8">
        <v>801</v>
      </c>
      <c r="E18" s="8">
        <v>89</v>
      </c>
      <c r="F18" s="8">
        <v>710</v>
      </c>
      <c r="G18" s="1">
        <f>VLOOKUP(A:A,[1]TDSheet!$A:$G,7,0)</f>
        <v>0</v>
      </c>
      <c r="H18" s="1" t="e">
        <f>VLOOKUP(A:A,[1]TDSheet!$A:$H,8,0)</f>
        <v>#N/A</v>
      </c>
      <c r="I18" s="15">
        <f>VLOOKUP(A:A,[2]TDSheet!$A:$F,6,0)</f>
        <v>91</v>
      </c>
      <c r="J18" s="15">
        <f t="shared" si="9"/>
        <v>-2</v>
      </c>
      <c r="K18" s="15">
        <f>VLOOKUP(A:A,[1]TDSheet!$A:$R,18,0)</f>
        <v>0</v>
      </c>
      <c r="L18" s="15">
        <f>VLOOKUP(A:A,[1]TDSheet!$A:$T,20,0)</f>
        <v>0</v>
      </c>
      <c r="M18" s="15">
        <f>VLOOKUP(A:A,[1]TDSheet!$A:$N,14,0)</f>
        <v>0</v>
      </c>
      <c r="N18" s="15">
        <f>VLOOKUP(A:A,[1]TDSheet!$A:$P,16,0)</f>
        <v>0</v>
      </c>
      <c r="O18" s="15"/>
      <c r="P18" s="15"/>
      <c r="Q18" s="15"/>
      <c r="R18" s="17"/>
      <c r="S18" s="15">
        <f t="shared" si="10"/>
        <v>17.8</v>
      </c>
      <c r="T18" s="17"/>
      <c r="U18" s="19">
        <f t="shared" si="11"/>
        <v>39.887640449438202</v>
      </c>
      <c r="V18" s="15">
        <f t="shared" si="12"/>
        <v>39.887640449438202</v>
      </c>
      <c r="W18" s="15"/>
      <c r="X18" s="15"/>
      <c r="Y18" s="15">
        <f>VLOOKUP(A:A,[1]TDSheet!$A:$Z,26,0)</f>
        <v>0</v>
      </c>
      <c r="Z18" s="15">
        <f>VLOOKUP(A:A,[1]TDSheet!$A:$AA,27,0)</f>
        <v>0</v>
      </c>
      <c r="AA18" s="15">
        <f>VLOOKUP(A:A,[1]TDSheet!$A:$S,19,0)</f>
        <v>0</v>
      </c>
      <c r="AB18" s="15">
        <f>VLOOKUP(A:A,[3]TDSheet!$A:$D,4,0)</f>
        <v>45</v>
      </c>
      <c r="AC18" s="18" t="s">
        <v>126</v>
      </c>
      <c r="AD18" s="15" t="e">
        <f>VLOOKUP(A:A,[1]TDSheet!$A:$AD,30,0)</f>
        <v>#N/A</v>
      </c>
      <c r="AE18" s="15">
        <f t="shared" si="13"/>
        <v>0</v>
      </c>
      <c r="AF18" s="15">
        <f t="shared" si="14"/>
        <v>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726.726</v>
      </c>
      <c r="D19" s="8">
        <v>1067.104</v>
      </c>
      <c r="E19" s="8">
        <v>1433.953</v>
      </c>
      <c r="F19" s="8">
        <v>336.50799999999998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1432.787</v>
      </c>
      <c r="J19" s="15">
        <f t="shared" si="9"/>
        <v>1.16599999999994</v>
      </c>
      <c r="K19" s="15">
        <f>VLOOKUP(A:A,[1]TDSheet!$A:$R,18,0)</f>
        <v>300</v>
      </c>
      <c r="L19" s="15">
        <f>VLOOKUP(A:A,[1]TDSheet!$A:$T,20,0)</f>
        <v>250</v>
      </c>
      <c r="M19" s="15">
        <f>VLOOKUP(A:A,[1]TDSheet!$A:$N,14,0)</f>
        <v>0</v>
      </c>
      <c r="N19" s="15">
        <f>VLOOKUP(A:A,[1]TDSheet!$A:$P,16,0)</f>
        <v>400</v>
      </c>
      <c r="O19" s="15"/>
      <c r="P19" s="15"/>
      <c r="Q19" s="15"/>
      <c r="R19" s="17">
        <v>300</v>
      </c>
      <c r="S19" s="15">
        <f t="shared" si="10"/>
        <v>286.79059999999998</v>
      </c>
      <c r="T19" s="17">
        <v>720</v>
      </c>
      <c r="U19" s="19">
        <f t="shared" si="11"/>
        <v>8.0424811691875533</v>
      </c>
      <c r="V19" s="15">
        <f t="shared" si="12"/>
        <v>1.1733578436671215</v>
      </c>
      <c r="W19" s="15"/>
      <c r="X19" s="15"/>
      <c r="Y19" s="15">
        <f>VLOOKUP(A:A,[1]TDSheet!$A:$Z,26,0)</f>
        <v>235.273</v>
      </c>
      <c r="Z19" s="15">
        <f>VLOOKUP(A:A,[1]TDSheet!$A:$AA,27,0)</f>
        <v>256.12240000000003</v>
      </c>
      <c r="AA19" s="15">
        <f>VLOOKUP(A:A,[1]TDSheet!$A:$S,19,0)</f>
        <v>242.08319999999998</v>
      </c>
      <c r="AB19" s="15">
        <f>VLOOKUP(A:A,[3]TDSheet!$A:$D,4,0)</f>
        <v>150.39699999999999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300</v>
      </c>
      <c r="AF19" s="15">
        <f t="shared" si="14"/>
        <v>720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167</v>
      </c>
      <c r="D20" s="8">
        <v>1210</v>
      </c>
      <c r="E20" s="8">
        <v>522</v>
      </c>
      <c r="F20" s="8">
        <v>845</v>
      </c>
      <c r="G20" s="1">
        <f>VLOOKUP(A:A,[1]TDSheet!$A:$G,7,0)</f>
        <v>0.15</v>
      </c>
      <c r="H20" s="1">
        <f>VLOOKUP(A:A,[1]TDSheet!$A:$H,8,0)</f>
        <v>60</v>
      </c>
      <c r="I20" s="15">
        <f>VLOOKUP(A:A,[2]TDSheet!$A:$F,6,0)</f>
        <v>536</v>
      </c>
      <c r="J20" s="15">
        <f t="shared" si="9"/>
        <v>-14</v>
      </c>
      <c r="K20" s="15">
        <f>VLOOKUP(A:A,[1]TDSheet!$A:$R,18,0)</f>
        <v>0</v>
      </c>
      <c r="L20" s="15">
        <f>VLOOKUP(A:A,[1]TDSheet!$A:$T,20,0)</f>
        <v>0</v>
      </c>
      <c r="M20" s="15">
        <f>VLOOKUP(A:A,[1]TDSheet!$A:$N,14,0)</f>
        <v>0</v>
      </c>
      <c r="N20" s="15">
        <f>VLOOKUP(A:A,[1]TDSheet!$A:$P,16,0)</f>
        <v>0</v>
      </c>
      <c r="O20" s="15"/>
      <c r="P20" s="15"/>
      <c r="Q20" s="15"/>
      <c r="R20" s="17"/>
      <c r="S20" s="15">
        <f t="shared" si="10"/>
        <v>104.4</v>
      </c>
      <c r="T20" s="17"/>
      <c r="U20" s="19">
        <f t="shared" si="11"/>
        <v>8.0938697318007655</v>
      </c>
      <c r="V20" s="15">
        <f t="shared" si="12"/>
        <v>8.0938697318007655</v>
      </c>
      <c r="W20" s="15"/>
      <c r="X20" s="15"/>
      <c r="Y20" s="15">
        <f>VLOOKUP(A:A,[1]TDSheet!$A:$Z,26,0)</f>
        <v>0</v>
      </c>
      <c r="Z20" s="15">
        <f>VLOOKUP(A:A,[1]TDSheet!$A:$AA,27,0)</f>
        <v>0</v>
      </c>
      <c r="AA20" s="15">
        <f>VLOOKUP(A:A,[1]TDSheet!$A:$S,19,0)</f>
        <v>19.600000000000001</v>
      </c>
      <c r="AB20" s="15">
        <f>VLOOKUP(A:A,[3]TDSheet!$A:$D,4,0)</f>
        <v>220</v>
      </c>
      <c r="AC20" s="15" t="str">
        <f>VLOOKUP(A:A,[1]TDSheet!$A:$AC,29,0)</f>
        <v>к1200</v>
      </c>
      <c r="AD20" s="15" t="e">
        <f>VLOOKUP(A:A,[1]TDSheet!$A:$AD,30,0)</f>
        <v>#N/A</v>
      </c>
      <c r="AE20" s="15">
        <f t="shared" si="13"/>
        <v>0</v>
      </c>
      <c r="AF20" s="15">
        <f t="shared" si="14"/>
        <v>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2815</v>
      </c>
      <c r="D21" s="8">
        <v>1276</v>
      </c>
      <c r="E21" s="8">
        <v>2744</v>
      </c>
      <c r="F21" s="8">
        <v>1288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2801</v>
      </c>
      <c r="J21" s="15">
        <f t="shared" si="9"/>
        <v>-57</v>
      </c>
      <c r="K21" s="15">
        <f>VLOOKUP(A:A,[1]TDSheet!$A:$R,18,0)</f>
        <v>400</v>
      </c>
      <c r="L21" s="15">
        <f>VLOOKUP(A:A,[1]TDSheet!$A:$T,20,0)</f>
        <v>400</v>
      </c>
      <c r="M21" s="15">
        <f>VLOOKUP(A:A,[1]TDSheet!$A:$N,14,0)</f>
        <v>0</v>
      </c>
      <c r="N21" s="15">
        <f>VLOOKUP(A:A,[1]TDSheet!$A:$P,16,0)</f>
        <v>600</v>
      </c>
      <c r="O21" s="15"/>
      <c r="P21" s="15"/>
      <c r="Q21" s="15"/>
      <c r="R21" s="17">
        <v>600</v>
      </c>
      <c r="S21" s="15">
        <f t="shared" si="10"/>
        <v>548.79999999999995</v>
      </c>
      <c r="T21" s="17">
        <v>1200</v>
      </c>
      <c r="U21" s="19">
        <f t="shared" si="11"/>
        <v>8.1778425655976683</v>
      </c>
      <c r="V21" s="15">
        <f t="shared" si="12"/>
        <v>2.3469387755102042</v>
      </c>
      <c r="W21" s="15"/>
      <c r="X21" s="15"/>
      <c r="Y21" s="15">
        <f>VLOOKUP(A:A,[1]TDSheet!$A:$Z,26,0)</f>
        <v>722.4</v>
      </c>
      <c r="Z21" s="15">
        <f>VLOOKUP(A:A,[1]TDSheet!$A:$AA,27,0)</f>
        <v>739.2</v>
      </c>
      <c r="AA21" s="15">
        <f>VLOOKUP(A:A,[1]TDSheet!$A:$S,19,0)</f>
        <v>510.6</v>
      </c>
      <c r="AB21" s="15">
        <f>VLOOKUP(A:A,[3]TDSheet!$A:$D,4,0)</f>
        <v>435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3"/>
        <v>72</v>
      </c>
      <c r="AF21" s="15">
        <f t="shared" si="14"/>
        <v>144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278.22699999999998</v>
      </c>
      <c r="D22" s="8">
        <v>132.40899999999999</v>
      </c>
      <c r="E22" s="8">
        <v>327.30900000000003</v>
      </c>
      <c r="F22" s="8">
        <v>20.494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334.5</v>
      </c>
      <c r="J22" s="15">
        <f t="shared" si="9"/>
        <v>-7.1909999999999741</v>
      </c>
      <c r="K22" s="15">
        <f>VLOOKUP(A:A,[1]TDSheet!$A:$R,18,0)</f>
        <v>40</v>
      </c>
      <c r="L22" s="15">
        <f>VLOOKUP(A:A,[1]TDSheet!$A:$T,20,0)</f>
        <v>40</v>
      </c>
      <c r="M22" s="15">
        <f>VLOOKUP(A:A,[1]TDSheet!$A:$N,14,0)</f>
        <v>0</v>
      </c>
      <c r="N22" s="15">
        <f>VLOOKUP(A:A,[1]TDSheet!$A:$P,16,0)</f>
        <v>50</v>
      </c>
      <c r="O22" s="15"/>
      <c r="P22" s="15"/>
      <c r="Q22" s="15"/>
      <c r="R22" s="17">
        <v>120</v>
      </c>
      <c r="S22" s="15">
        <f t="shared" si="10"/>
        <v>65.461800000000011</v>
      </c>
      <c r="T22" s="17">
        <v>250</v>
      </c>
      <c r="U22" s="19">
        <f t="shared" si="11"/>
        <v>7.9511104185952712</v>
      </c>
      <c r="V22" s="15">
        <f t="shared" si="12"/>
        <v>0.31306807939897768</v>
      </c>
      <c r="W22" s="15"/>
      <c r="X22" s="15"/>
      <c r="Y22" s="15">
        <f>VLOOKUP(A:A,[1]TDSheet!$A:$Z,26,0)</f>
        <v>59.171799999999998</v>
      </c>
      <c r="Z22" s="15">
        <f>VLOOKUP(A:A,[1]TDSheet!$A:$AA,27,0)</f>
        <v>66.264800000000008</v>
      </c>
      <c r="AA22" s="15">
        <f>VLOOKUP(A:A,[1]TDSheet!$A:$S,19,0)</f>
        <v>45.9236</v>
      </c>
      <c r="AB22" s="15">
        <f>VLOOKUP(A:A,[3]TDSheet!$A:$D,4,0)</f>
        <v>61.994999999999997</v>
      </c>
      <c r="AC22" s="15" t="e">
        <f>VLOOKUP(A:A,[1]TDSheet!$A:$AC,29,0)</f>
        <v>#N/A</v>
      </c>
      <c r="AD22" s="15" t="e">
        <f>VLOOKUP(A:A,[1]TDSheet!$A:$AD,30,0)</f>
        <v>#N/A</v>
      </c>
      <c r="AE22" s="15">
        <f t="shared" si="13"/>
        <v>120</v>
      </c>
      <c r="AF22" s="15">
        <f t="shared" si="14"/>
        <v>250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1002</v>
      </c>
      <c r="D23" s="8">
        <v>640</v>
      </c>
      <c r="E23" s="8">
        <v>1072</v>
      </c>
      <c r="F23" s="8">
        <v>531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1099</v>
      </c>
      <c r="J23" s="15">
        <f t="shared" si="9"/>
        <v>-27</v>
      </c>
      <c r="K23" s="15">
        <f>VLOOKUP(A:A,[1]TDSheet!$A:$R,18,0)</f>
        <v>600</v>
      </c>
      <c r="L23" s="15">
        <f>VLOOKUP(A:A,[1]TDSheet!$A:$T,20,0)</f>
        <v>0</v>
      </c>
      <c r="M23" s="15">
        <f>VLOOKUP(A:A,[1]TDSheet!$A:$N,14,0)</f>
        <v>0</v>
      </c>
      <c r="N23" s="15">
        <f>VLOOKUP(A:A,[1]TDSheet!$A:$P,16,0)</f>
        <v>0</v>
      </c>
      <c r="O23" s="15"/>
      <c r="P23" s="15"/>
      <c r="Q23" s="15"/>
      <c r="R23" s="17"/>
      <c r="S23" s="15">
        <f t="shared" si="10"/>
        <v>214.4</v>
      </c>
      <c r="T23" s="17">
        <v>1000</v>
      </c>
      <c r="U23" s="19">
        <f t="shared" si="11"/>
        <v>9.9393656716417915</v>
      </c>
      <c r="V23" s="15">
        <f t="shared" si="12"/>
        <v>2.4766791044776117</v>
      </c>
      <c r="W23" s="15"/>
      <c r="X23" s="15"/>
      <c r="Y23" s="15">
        <f>VLOOKUP(A:A,[1]TDSheet!$A:$Z,26,0)</f>
        <v>223.6</v>
      </c>
      <c r="Z23" s="15">
        <f>VLOOKUP(A:A,[1]TDSheet!$A:$AA,27,0)</f>
        <v>171.4</v>
      </c>
      <c r="AA23" s="15">
        <f>VLOOKUP(A:A,[1]TDSheet!$A:$S,19,0)</f>
        <v>203.8</v>
      </c>
      <c r="AB23" s="15">
        <f>VLOOKUP(A:A,[3]TDSheet!$A:$D,4,0)</f>
        <v>253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250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185.51599999999999</v>
      </c>
      <c r="D24" s="8">
        <v>4.077</v>
      </c>
      <c r="E24" s="8">
        <v>108.646</v>
      </c>
      <c r="F24" s="8">
        <v>77.382000000000005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108.2</v>
      </c>
      <c r="J24" s="15">
        <f t="shared" si="9"/>
        <v>0.44599999999999795</v>
      </c>
      <c r="K24" s="15">
        <f>VLOOKUP(A:A,[1]TDSheet!$A:$R,18,0)</f>
        <v>50</v>
      </c>
      <c r="L24" s="15">
        <f>VLOOKUP(A:A,[1]TDSheet!$A:$T,20,0)</f>
        <v>0</v>
      </c>
      <c r="M24" s="15">
        <f>VLOOKUP(A:A,[1]TDSheet!$A:$N,14,0)</f>
        <v>0</v>
      </c>
      <c r="N24" s="15">
        <f>VLOOKUP(A:A,[1]TDSheet!$A:$P,16,0)</f>
        <v>0</v>
      </c>
      <c r="O24" s="15"/>
      <c r="P24" s="15"/>
      <c r="Q24" s="15"/>
      <c r="R24" s="17"/>
      <c r="S24" s="15">
        <f t="shared" si="10"/>
        <v>21.729199999999999</v>
      </c>
      <c r="T24" s="17">
        <v>100</v>
      </c>
      <c r="U24" s="19">
        <f t="shared" si="11"/>
        <v>10.46435211604661</v>
      </c>
      <c r="V24" s="15">
        <f t="shared" si="12"/>
        <v>3.5611987555915547</v>
      </c>
      <c r="W24" s="15"/>
      <c r="X24" s="15"/>
      <c r="Y24" s="15">
        <f>VLOOKUP(A:A,[1]TDSheet!$A:$Z,26,0)</f>
        <v>17.138399999999997</v>
      </c>
      <c r="Z24" s="15">
        <f>VLOOKUP(A:A,[1]TDSheet!$A:$AA,27,0)</f>
        <v>16.425800000000002</v>
      </c>
      <c r="AA24" s="15">
        <f>VLOOKUP(A:A,[1]TDSheet!$A:$S,19,0)</f>
        <v>19.5794</v>
      </c>
      <c r="AB24" s="15">
        <f>VLOOKUP(A:A,[3]TDSheet!$A:$D,4,0)</f>
        <v>5.577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100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138.88300000000001</v>
      </c>
      <c r="D25" s="8">
        <v>159.154</v>
      </c>
      <c r="E25" s="8">
        <v>167.273</v>
      </c>
      <c r="F25" s="8">
        <v>76.492000000000004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172</v>
      </c>
      <c r="J25" s="15">
        <f t="shared" si="9"/>
        <v>-4.7270000000000039</v>
      </c>
      <c r="K25" s="15">
        <f>VLOOKUP(A:A,[1]TDSheet!$A:$R,18,0)</f>
        <v>40</v>
      </c>
      <c r="L25" s="15">
        <f>VLOOKUP(A:A,[1]TDSheet!$A:$T,20,0)</f>
        <v>40</v>
      </c>
      <c r="M25" s="15">
        <f>VLOOKUP(A:A,[1]TDSheet!$A:$N,14,0)</f>
        <v>0</v>
      </c>
      <c r="N25" s="15">
        <f>VLOOKUP(A:A,[1]TDSheet!$A:$P,16,0)</f>
        <v>30</v>
      </c>
      <c r="O25" s="15"/>
      <c r="P25" s="15"/>
      <c r="Q25" s="15"/>
      <c r="R25" s="17"/>
      <c r="S25" s="15">
        <f t="shared" si="10"/>
        <v>33.454599999999999</v>
      </c>
      <c r="T25" s="17">
        <v>90</v>
      </c>
      <c r="U25" s="19">
        <f t="shared" si="11"/>
        <v>8.2646930466961201</v>
      </c>
      <c r="V25" s="15">
        <f t="shared" si="12"/>
        <v>2.2864419242794716</v>
      </c>
      <c r="W25" s="15"/>
      <c r="X25" s="15"/>
      <c r="Y25" s="15">
        <f>VLOOKUP(A:A,[1]TDSheet!$A:$Z,26,0)</f>
        <v>35.868400000000001</v>
      </c>
      <c r="Z25" s="15">
        <f>VLOOKUP(A:A,[1]TDSheet!$A:$AA,27,0)</f>
        <v>40.815199999999997</v>
      </c>
      <c r="AA25" s="15">
        <f>VLOOKUP(A:A,[1]TDSheet!$A:$S,19,0)</f>
        <v>32.359200000000001</v>
      </c>
      <c r="AB25" s="15">
        <f>VLOOKUP(A:A,[3]TDSheet!$A:$D,4,0)</f>
        <v>16.170999999999999</v>
      </c>
      <c r="AC25" s="15" t="str">
        <f>VLOOKUP(A:A,[1]TDSheet!$A:$AC,29,0)</f>
        <v>м21з</v>
      </c>
      <c r="AD25" s="15" t="str">
        <f>VLOOKUP(A:A,[1]TDSheet!$A:$AD,30,0)</f>
        <v>костик</v>
      </c>
      <c r="AE25" s="15">
        <f t="shared" si="13"/>
        <v>0</v>
      </c>
      <c r="AF25" s="15">
        <f t="shared" si="14"/>
        <v>90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284.49599999999998</v>
      </c>
      <c r="D26" s="8">
        <v>360.06400000000002</v>
      </c>
      <c r="E26" s="8">
        <v>294.86200000000002</v>
      </c>
      <c r="F26" s="8">
        <v>332.20100000000002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291.60000000000002</v>
      </c>
      <c r="J26" s="15">
        <f t="shared" si="9"/>
        <v>3.2620000000000005</v>
      </c>
      <c r="K26" s="15">
        <f>VLOOKUP(A:A,[1]TDSheet!$A:$R,18,0)</f>
        <v>0</v>
      </c>
      <c r="L26" s="15">
        <f>VLOOKUP(A:A,[1]TDSheet!$A:$T,20,0)</f>
        <v>100</v>
      </c>
      <c r="M26" s="15">
        <f>VLOOKUP(A:A,[1]TDSheet!$A:$N,14,0)</f>
        <v>0</v>
      </c>
      <c r="N26" s="15">
        <f>VLOOKUP(A:A,[1]TDSheet!$A:$P,16,0)</f>
        <v>100</v>
      </c>
      <c r="O26" s="15"/>
      <c r="P26" s="15"/>
      <c r="Q26" s="15"/>
      <c r="R26" s="17"/>
      <c r="S26" s="15">
        <f t="shared" si="10"/>
        <v>58.972400000000007</v>
      </c>
      <c r="T26" s="17"/>
      <c r="U26" s="19">
        <f t="shared" si="11"/>
        <v>9.0245775990124191</v>
      </c>
      <c r="V26" s="15">
        <f t="shared" si="12"/>
        <v>5.6331605971607051</v>
      </c>
      <c r="W26" s="15"/>
      <c r="X26" s="15"/>
      <c r="Y26" s="15">
        <f>VLOOKUP(A:A,[1]TDSheet!$A:$Z,26,0)</f>
        <v>72.633799999999994</v>
      </c>
      <c r="Z26" s="15">
        <f>VLOOKUP(A:A,[1]TDSheet!$A:$AA,27,0)</f>
        <v>84.904600000000002</v>
      </c>
      <c r="AA26" s="15">
        <f>VLOOKUP(A:A,[1]TDSheet!$A:$S,19,0)</f>
        <v>73.632199999999997</v>
      </c>
      <c r="AB26" s="15">
        <f>VLOOKUP(A:A,[3]TDSheet!$A:$D,4,0)</f>
        <v>59.677999999999997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3"/>
        <v>0</v>
      </c>
      <c r="AF26" s="15">
        <f t="shared" si="14"/>
        <v>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961</v>
      </c>
      <c r="D27" s="8">
        <v>671</v>
      </c>
      <c r="E27" s="8">
        <v>1128</v>
      </c>
      <c r="F27" s="8">
        <v>463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1142</v>
      </c>
      <c r="J27" s="15">
        <f t="shared" si="9"/>
        <v>-14</v>
      </c>
      <c r="K27" s="15">
        <f>VLOOKUP(A:A,[1]TDSheet!$A:$R,18,0)</f>
        <v>400</v>
      </c>
      <c r="L27" s="15">
        <f>VLOOKUP(A:A,[1]TDSheet!$A:$T,20,0)</f>
        <v>200</v>
      </c>
      <c r="M27" s="15">
        <f>VLOOKUP(A:A,[1]TDSheet!$A:$N,14,0)</f>
        <v>0</v>
      </c>
      <c r="N27" s="15">
        <f>VLOOKUP(A:A,[1]TDSheet!$A:$P,16,0)</f>
        <v>200</v>
      </c>
      <c r="O27" s="15"/>
      <c r="P27" s="15"/>
      <c r="Q27" s="15"/>
      <c r="R27" s="17"/>
      <c r="S27" s="15">
        <f t="shared" si="10"/>
        <v>225.6</v>
      </c>
      <c r="T27" s="17">
        <v>600</v>
      </c>
      <c r="U27" s="19">
        <f t="shared" si="11"/>
        <v>8.2579787234042552</v>
      </c>
      <c r="V27" s="15">
        <f t="shared" si="12"/>
        <v>2.0523049645390072</v>
      </c>
      <c r="W27" s="15"/>
      <c r="X27" s="15"/>
      <c r="Y27" s="15">
        <f>VLOOKUP(A:A,[1]TDSheet!$A:$Z,26,0)</f>
        <v>259.39999999999998</v>
      </c>
      <c r="Z27" s="15">
        <f>VLOOKUP(A:A,[1]TDSheet!$A:$AA,27,0)</f>
        <v>196.6</v>
      </c>
      <c r="AA27" s="15">
        <f>VLOOKUP(A:A,[1]TDSheet!$A:$S,19,0)</f>
        <v>221.4</v>
      </c>
      <c r="AB27" s="15">
        <f>VLOOKUP(A:A,[3]TDSheet!$A:$D,4,0)</f>
        <v>191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132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2370.4780000000001</v>
      </c>
      <c r="D28" s="8">
        <v>2093.703</v>
      </c>
      <c r="E28" s="21">
        <v>2395</v>
      </c>
      <c r="F28" s="21">
        <v>1300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2053.8359999999998</v>
      </c>
      <c r="J28" s="15">
        <f t="shared" si="9"/>
        <v>341.16400000000021</v>
      </c>
      <c r="K28" s="15">
        <f>VLOOKUP(A:A,[1]TDSheet!$A:$R,18,0)</f>
        <v>500</v>
      </c>
      <c r="L28" s="15">
        <f>VLOOKUP(A:A,[1]TDSheet!$A:$T,20,0)</f>
        <v>200</v>
      </c>
      <c r="M28" s="15">
        <f>VLOOKUP(A:A,[1]TDSheet!$A:$N,14,0)</f>
        <v>300</v>
      </c>
      <c r="N28" s="15">
        <f>VLOOKUP(A:A,[1]TDSheet!$A:$P,16,0)</f>
        <v>200</v>
      </c>
      <c r="O28" s="15"/>
      <c r="P28" s="15"/>
      <c r="Q28" s="15"/>
      <c r="R28" s="17">
        <v>200</v>
      </c>
      <c r="S28" s="15">
        <f t="shared" si="10"/>
        <v>479</v>
      </c>
      <c r="T28" s="17">
        <v>1200</v>
      </c>
      <c r="U28" s="19">
        <f t="shared" si="11"/>
        <v>8.1419624217119004</v>
      </c>
      <c r="V28" s="15">
        <f t="shared" si="12"/>
        <v>2.7139874739039667</v>
      </c>
      <c r="W28" s="15"/>
      <c r="X28" s="15"/>
      <c r="Y28" s="15">
        <f>VLOOKUP(A:A,[1]TDSheet!$A:$Z,26,0)</f>
        <v>667.4</v>
      </c>
      <c r="Z28" s="15">
        <f>VLOOKUP(A:A,[1]TDSheet!$A:$AA,27,0)</f>
        <v>631.4</v>
      </c>
      <c r="AA28" s="15">
        <f>VLOOKUP(A:A,[1]TDSheet!$A:$S,19,0)</f>
        <v>441.8</v>
      </c>
      <c r="AB28" s="15">
        <f>VLOOKUP(A:A,[3]TDSheet!$A:$D,4,0)</f>
        <v>255.60400000000001</v>
      </c>
      <c r="AC28" s="15" t="str">
        <f>VLOOKUP(A:A,[1]TDSheet!$A:$AC,29,0)</f>
        <v>?</v>
      </c>
      <c r="AD28" s="15" t="str">
        <f>VLOOKUP(A:A,[1]TDSheet!$A:$AD,30,0)</f>
        <v>м311з</v>
      </c>
      <c r="AE28" s="15">
        <f t="shared" si="13"/>
        <v>200</v>
      </c>
      <c r="AF28" s="15">
        <f t="shared" si="14"/>
        <v>1200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406</v>
      </c>
      <c r="D29" s="8">
        <v>627</v>
      </c>
      <c r="E29" s="8">
        <v>605</v>
      </c>
      <c r="F29" s="8">
        <v>377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627</v>
      </c>
      <c r="J29" s="15">
        <f t="shared" si="9"/>
        <v>-22</v>
      </c>
      <c r="K29" s="15">
        <f>VLOOKUP(A:A,[1]TDSheet!$A:$R,18,0)</f>
        <v>240</v>
      </c>
      <c r="L29" s="15">
        <f>VLOOKUP(A:A,[1]TDSheet!$A:$T,20,0)</f>
        <v>120</v>
      </c>
      <c r="M29" s="15">
        <f>VLOOKUP(A:A,[1]TDSheet!$A:$N,14,0)</f>
        <v>0</v>
      </c>
      <c r="N29" s="15">
        <f>VLOOKUP(A:A,[1]TDSheet!$A:$P,16,0)</f>
        <v>120</v>
      </c>
      <c r="O29" s="15"/>
      <c r="P29" s="15"/>
      <c r="Q29" s="15"/>
      <c r="R29" s="17"/>
      <c r="S29" s="15">
        <f t="shared" si="10"/>
        <v>121</v>
      </c>
      <c r="T29" s="17">
        <v>120</v>
      </c>
      <c r="U29" s="19">
        <f t="shared" si="11"/>
        <v>8.0743801652892557</v>
      </c>
      <c r="V29" s="15">
        <f t="shared" si="12"/>
        <v>3.115702479338843</v>
      </c>
      <c r="W29" s="15"/>
      <c r="X29" s="15"/>
      <c r="Y29" s="15">
        <f>VLOOKUP(A:A,[1]TDSheet!$A:$Z,26,0)</f>
        <v>129</v>
      </c>
      <c r="Z29" s="15">
        <f>VLOOKUP(A:A,[1]TDSheet!$A:$AA,27,0)</f>
        <v>104.8</v>
      </c>
      <c r="AA29" s="15">
        <f>VLOOKUP(A:A,[1]TDSheet!$A:$S,19,0)</f>
        <v>129.19999999999999</v>
      </c>
      <c r="AB29" s="15">
        <f>VLOOKUP(A:A,[3]TDSheet!$A:$D,4,0)</f>
        <v>27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3"/>
        <v>0</v>
      </c>
      <c r="AF29" s="15">
        <f t="shared" si="14"/>
        <v>36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/>
      <c r="D30" s="8">
        <v>500</v>
      </c>
      <c r="E30" s="8">
        <v>57</v>
      </c>
      <c r="F30" s="8">
        <v>443</v>
      </c>
      <c r="G30" s="1">
        <f>VLOOKUP(A:A,[1]TDSheet!$A:$G,7,0)</f>
        <v>0</v>
      </c>
      <c r="H30" s="1" t="e">
        <f>VLOOKUP(A:A,[1]TDSheet!$A:$H,8,0)</f>
        <v>#N/A</v>
      </c>
      <c r="I30" s="15">
        <f>VLOOKUP(A:A,[2]TDSheet!$A:$F,6,0)</f>
        <v>57</v>
      </c>
      <c r="J30" s="15">
        <f t="shared" si="9"/>
        <v>0</v>
      </c>
      <c r="K30" s="15">
        <f>VLOOKUP(A:A,[1]TDSheet!$A:$R,18,0)</f>
        <v>0</v>
      </c>
      <c r="L30" s="15">
        <f>VLOOKUP(A:A,[1]TDSheet!$A:$T,20,0)</f>
        <v>0</v>
      </c>
      <c r="M30" s="15">
        <f>VLOOKUP(A:A,[1]TDSheet!$A:$N,14,0)</f>
        <v>0</v>
      </c>
      <c r="N30" s="15">
        <f>VLOOKUP(A:A,[1]TDSheet!$A:$P,16,0)</f>
        <v>0</v>
      </c>
      <c r="O30" s="15"/>
      <c r="P30" s="15"/>
      <c r="Q30" s="15"/>
      <c r="R30" s="17"/>
      <c r="S30" s="15">
        <f t="shared" si="10"/>
        <v>11.4</v>
      </c>
      <c r="T30" s="17"/>
      <c r="U30" s="19">
        <f t="shared" si="11"/>
        <v>38.859649122807014</v>
      </c>
      <c r="V30" s="15">
        <f t="shared" si="12"/>
        <v>38.859649122807014</v>
      </c>
      <c r="W30" s="15"/>
      <c r="X30" s="15"/>
      <c r="Y30" s="15">
        <f>VLOOKUP(A:A,[1]TDSheet!$A:$Z,26,0)</f>
        <v>0</v>
      </c>
      <c r="Z30" s="15">
        <f>VLOOKUP(A:A,[1]TDSheet!$A:$AA,27,0)</f>
        <v>0</v>
      </c>
      <c r="AA30" s="15">
        <f>VLOOKUP(A:A,[1]TDSheet!$A:$S,19,0)</f>
        <v>0</v>
      </c>
      <c r="AB30" s="15">
        <f>VLOOKUP(A:A,[3]TDSheet!$A:$D,4,0)</f>
        <v>44</v>
      </c>
      <c r="AC30" s="18" t="s">
        <v>126</v>
      </c>
      <c r="AD30" s="15" t="e">
        <f>VLOOKUP(A:A,[1]TDSheet!$A:$AD,30,0)</f>
        <v>#N/A</v>
      </c>
      <c r="AE30" s="15">
        <f t="shared" si="13"/>
        <v>0</v>
      </c>
      <c r="AF30" s="15">
        <f t="shared" si="14"/>
        <v>0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478</v>
      </c>
      <c r="D31" s="8">
        <v>515</v>
      </c>
      <c r="E31" s="8">
        <v>452</v>
      </c>
      <c r="F31" s="8">
        <v>513</v>
      </c>
      <c r="G31" s="1">
        <f>VLOOKUP(A:A,[1]TDSheet!$A:$G,7,0)</f>
        <v>0.09</v>
      </c>
      <c r="H31" s="1">
        <f>VLOOKUP(A:A,[1]TDSheet!$A:$H,8,0)</f>
        <v>45</v>
      </c>
      <c r="I31" s="15">
        <f>VLOOKUP(A:A,[2]TDSheet!$A:$F,6,0)</f>
        <v>480</v>
      </c>
      <c r="J31" s="15">
        <f t="shared" si="9"/>
        <v>-28</v>
      </c>
      <c r="K31" s="15">
        <f>VLOOKUP(A:A,[1]TDSheet!$A:$R,18,0)</f>
        <v>0</v>
      </c>
      <c r="L31" s="15">
        <f>VLOOKUP(A:A,[1]TDSheet!$A:$T,20,0)</f>
        <v>0</v>
      </c>
      <c r="M31" s="15">
        <f>VLOOKUP(A:A,[1]TDSheet!$A:$N,14,0)</f>
        <v>0</v>
      </c>
      <c r="N31" s="15">
        <f>VLOOKUP(A:A,[1]TDSheet!$A:$P,16,0)</f>
        <v>0</v>
      </c>
      <c r="O31" s="15"/>
      <c r="P31" s="15"/>
      <c r="Q31" s="15"/>
      <c r="R31" s="17"/>
      <c r="S31" s="15">
        <f t="shared" si="10"/>
        <v>90.4</v>
      </c>
      <c r="T31" s="17">
        <v>220</v>
      </c>
      <c r="U31" s="19">
        <f t="shared" si="11"/>
        <v>8.1084070796460175</v>
      </c>
      <c r="V31" s="15">
        <f t="shared" si="12"/>
        <v>5.6747787610619467</v>
      </c>
      <c r="W31" s="15"/>
      <c r="X31" s="15"/>
      <c r="Y31" s="15">
        <f>VLOOKUP(A:A,[1]TDSheet!$A:$Z,26,0)</f>
        <v>104.4</v>
      </c>
      <c r="Z31" s="15">
        <f>VLOOKUP(A:A,[1]TDSheet!$A:$AA,27,0)</f>
        <v>130.4</v>
      </c>
      <c r="AA31" s="15">
        <f>VLOOKUP(A:A,[1]TDSheet!$A:$S,19,0)</f>
        <v>90</v>
      </c>
      <c r="AB31" s="15">
        <f>VLOOKUP(A:A,[3]TDSheet!$A:$D,4,0)</f>
        <v>66</v>
      </c>
      <c r="AC31" s="15">
        <f>VLOOKUP(A:A,[1]TDSheet!$A:$AC,29,0)</f>
        <v>0</v>
      </c>
      <c r="AD31" s="15">
        <f>VLOOKUP(A:A,[1]TDSheet!$A:$AD,30,0)</f>
        <v>0</v>
      </c>
      <c r="AE31" s="15">
        <f t="shared" si="13"/>
        <v>0</v>
      </c>
      <c r="AF31" s="15">
        <f t="shared" si="14"/>
        <v>19.8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135</v>
      </c>
      <c r="D32" s="8">
        <v>341</v>
      </c>
      <c r="E32" s="8">
        <v>311</v>
      </c>
      <c r="F32" s="8">
        <v>153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339</v>
      </c>
      <c r="J32" s="15">
        <f t="shared" si="9"/>
        <v>-28</v>
      </c>
      <c r="K32" s="15">
        <f>VLOOKUP(A:A,[1]TDSheet!$A:$R,18,0)</f>
        <v>80</v>
      </c>
      <c r="L32" s="15">
        <f>VLOOKUP(A:A,[1]TDSheet!$A:$T,20,0)</f>
        <v>80</v>
      </c>
      <c r="M32" s="15">
        <f>VLOOKUP(A:A,[1]TDSheet!$A:$N,14,0)</f>
        <v>0</v>
      </c>
      <c r="N32" s="15">
        <f>VLOOKUP(A:A,[1]TDSheet!$A:$P,16,0)</f>
        <v>40</v>
      </c>
      <c r="O32" s="15"/>
      <c r="P32" s="15"/>
      <c r="Q32" s="15"/>
      <c r="R32" s="17"/>
      <c r="S32" s="15">
        <f t="shared" si="10"/>
        <v>62.2</v>
      </c>
      <c r="T32" s="17">
        <v>160</v>
      </c>
      <c r="U32" s="19">
        <f t="shared" si="11"/>
        <v>8.2475884244372981</v>
      </c>
      <c r="V32" s="15">
        <f t="shared" si="12"/>
        <v>2.459807073954984</v>
      </c>
      <c r="W32" s="15"/>
      <c r="X32" s="15"/>
      <c r="Y32" s="15">
        <f>VLOOKUP(A:A,[1]TDSheet!$A:$Z,26,0)</f>
        <v>52.4</v>
      </c>
      <c r="Z32" s="15">
        <f>VLOOKUP(A:A,[1]TDSheet!$A:$AA,27,0)</f>
        <v>52</v>
      </c>
      <c r="AA32" s="15">
        <f>VLOOKUP(A:A,[1]TDSheet!$A:$S,19,0)</f>
        <v>58.8</v>
      </c>
      <c r="AB32" s="15">
        <f>VLOOKUP(A:A,[3]TDSheet!$A:$D,4,0)</f>
        <v>18</v>
      </c>
      <c r="AC32" s="15" t="str">
        <f>VLOOKUP(A:A,[1]TDSheet!$A:$AC,29,0)</f>
        <v>м30з</v>
      </c>
      <c r="AD32" s="15" t="str">
        <f>VLOOKUP(A:A,[1]TDSheet!$A:$AD,30,0)</f>
        <v>костик</v>
      </c>
      <c r="AE32" s="15">
        <f t="shared" si="13"/>
        <v>0</v>
      </c>
      <c r="AF32" s="15">
        <f t="shared" si="14"/>
        <v>64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320</v>
      </c>
      <c r="D33" s="8">
        <v>310</v>
      </c>
      <c r="E33" s="8">
        <v>485</v>
      </c>
      <c r="F33" s="8">
        <v>117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504</v>
      </c>
      <c r="J33" s="15">
        <f t="shared" si="9"/>
        <v>-19</v>
      </c>
      <c r="K33" s="15">
        <f>VLOOKUP(A:A,[1]TDSheet!$A:$R,18,0)</f>
        <v>160</v>
      </c>
      <c r="L33" s="15">
        <f>VLOOKUP(A:A,[1]TDSheet!$A:$T,20,0)</f>
        <v>80</v>
      </c>
      <c r="M33" s="15">
        <f>VLOOKUP(A:A,[1]TDSheet!$A:$N,14,0)</f>
        <v>0</v>
      </c>
      <c r="N33" s="15">
        <f>VLOOKUP(A:A,[1]TDSheet!$A:$P,16,0)</f>
        <v>80</v>
      </c>
      <c r="O33" s="15"/>
      <c r="P33" s="15"/>
      <c r="Q33" s="15"/>
      <c r="R33" s="17">
        <v>80</v>
      </c>
      <c r="S33" s="15">
        <f t="shared" si="10"/>
        <v>97</v>
      </c>
      <c r="T33" s="17">
        <v>280</v>
      </c>
      <c r="U33" s="19">
        <f t="shared" si="11"/>
        <v>8.216494845360824</v>
      </c>
      <c r="V33" s="15">
        <f t="shared" si="12"/>
        <v>1.2061855670103092</v>
      </c>
      <c r="W33" s="15"/>
      <c r="X33" s="15"/>
      <c r="Y33" s="15">
        <f>VLOOKUP(A:A,[1]TDSheet!$A:$Z,26,0)</f>
        <v>100.2</v>
      </c>
      <c r="Z33" s="15">
        <f>VLOOKUP(A:A,[1]TDSheet!$A:$AA,27,0)</f>
        <v>85</v>
      </c>
      <c r="AA33" s="15">
        <f>VLOOKUP(A:A,[1]TDSheet!$A:$S,19,0)</f>
        <v>86.6</v>
      </c>
      <c r="AB33" s="15">
        <f>VLOOKUP(A:A,[3]TDSheet!$A:$D,4,0)</f>
        <v>120</v>
      </c>
      <c r="AC33" s="15" t="str">
        <f>VLOOKUP(A:A,[1]TDSheet!$A:$AC,29,0)</f>
        <v>м135з</v>
      </c>
      <c r="AD33" s="15" t="e">
        <f>VLOOKUP(A:A,[1]TDSheet!$A:$AD,30,0)</f>
        <v>#N/A</v>
      </c>
      <c r="AE33" s="15">
        <f t="shared" si="13"/>
        <v>32</v>
      </c>
      <c r="AF33" s="15">
        <f t="shared" si="14"/>
        <v>112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265.95</v>
      </c>
      <c r="D34" s="8">
        <v>591.18799999999999</v>
      </c>
      <c r="E34" s="8">
        <v>538.05700000000002</v>
      </c>
      <c r="F34" s="8">
        <v>163.40799999999999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514</v>
      </c>
      <c r="J34" s="15">
        <f t="shared" si="9"/>
        <v>24.057000000000016</v>
      </c>
      <c r="K34" s="15">
        <f>VLOOKUP(A:A,[1]TDSheet!$A:$R,18,0)</f>
        <v>160</v>
      </c>
      <c r="L34" s="15">
        <f>VLOOKUP(A:A,[1]TDSheet!$A:$T,20,0)</f>
        <v>100</v>
      </c>
      <c r="M34" s="15">
        <f>VLOOKUP(A:A,[1]TDSheet!$A:$N,14,0)</f>
        <v>0</v>
      </c>
      <c r="N34" s="15">
        <f>VLOOKUP(A:A,[1]TDSheet!$A:$P,16,0)</f>
        <v>100</v>
      </c>
      <c r="O34" s="15"/>
      <c r="P34" s="15"/>
      <c r="Q34" s="15"/>
      <c r="R34" s="17">
        <v>100</v>
      </c>
      <c r="S34" s="15">
        <f t="shared" si="10"/>
        <v>107.6114</v>
      </c>
      <c r="T34" s="17">
        <v>240</v>
      </c>
      <c r="U34" s="19">
        <f t="shared" si="11"/>
        <v>8.0233878566768944</v>
      </c>
      <c r="V34" s="15">
        <f t="shared" si="12"/>
        <v>1.5185008279791916</v>
      </c>
      <c r="W34" s="15"/>
      <c r="X34" s="15"/>
      <c r="Y34" s="15">
        <f>VLOOKUP(A:A,[1]TDSheet!$A:$Z,26,0)</f>
        <v>124.9654</v>
      </c>
      <c r="Z34" s="15">
        <f>VLOOKUP(A:A,[1]TDSheet!$A:$AA,27,0)</f>
        <v>106.95219999999999</v>
      </c>
      <c r="AA34" s="15">
        <f>VLOOKUP(A:A,[1]TDSheet!$A:$S,19,0)</f>
        <v>101.4786</v>
      </c>
      <c r="AB34" s="15">
        <f>VLOOKUP(A:A,[3]TDSheet!$A:$D,4,0)</f>
        <v>92.765000000000001</v>
      </c>
      <c r="AC34" s="15">
        <f>VLOOKUP(A:A,[1]TDSheet!$A:$AC,29,0)</f>
        <v>0</v>
      </c>
      <c r="AD34" s="15" t="str">
        <f>VLOOKUP(A:A,[1]TDSheet!$A:$AD,30,0)</f>
        <v>костик</v>
      </c>
      <c r="AE34" s="15">
        <f t="shared" si="13"/>
        <v>100</v>
      </c>
      <c r="AF34" s="15">
        <f t="shared" si="14"/>
        <v>240</v>
      </c>
      <c r="AG34" s="15"/>
      <c r="AH34" s="15"/>
    </row>
    <row r="35" spans="1:34" s="1" customFormat="1" ht="11.1" customHeight="1" outlineLevel="1" x14ac:dyDescent="0.2">
      <c r="A35" s="7" t="s">
        <v>90</v>
      </c>
      <c r="B35" s="7" t="s">
        <v>8</v>
      </c>
      <c r="C35" s="8">
        <v>69</v>
      </c>
      <c r="D35" s="8">
        <v>295</v>
      </c>
      <c r="E35" s="8">
        <v>245</v>
      </c>
      <c r="F35" s="8">
        <v>108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299</v>
      </c>
      <c r="J35" s="15">
        <f t="shared" si="9"/>
        <v>-54</v>
      </c>
      <c r="K35" s="15">
        <f>VLOOKUP(A:A,[1]TDSheet!$A:$R,18,0)</f>
        <v>0</v>
      </c>
      <c r="L35" s="15">
        <f>VLOOKUP(A:A,[1]TDSheet!$A:$T,20,0)</f>
        <v>80</v>
      </c>
      <c r="M35" s="15">
        <f>VLOOKUP(A:A,[1]TDSheet!$A:$N,14,0)</f>
        <v>0</v>
      </c>
      <c r="N35" s="15">
        <f>VLOOKUP(A:A,[1]TDSheet!$A:$P,16,0)</f>
        <v>120</v>
      </c>
      <c r="O35" s="15"/>
      <c r="P35" s="15"/>
      <c r="Q35" s="15"/>
      <c r="R35" s="17"/>
      <c r="S35" s="15">
        <f t="shared" si="10"/>
        <v>49</v>
      </c>
      <c r="T35" s="17">
        <v>80</v>
      </c>
      <c r="U35" s="19">
        <f t="shared" si="11"/>
        <v>7.9183673469387754</v>
      </c>
      <c r="V35" s="15">
        <f t="shared" si="12"/>
        <v>2.204081632653061</v>
      </c>
      <c r="W35" s="15"/>
      <c r="X35" s="15"/>
      <c r="Y35" s="15">
        <f>VLOOKUP(A:A,[1]TDSheet!$A:$Z,26,0)</f>
        <v>0</v>
      </c>
      <c r="Z35" s="15">
        <f>VLOOKUP(A:A,[1]TDSheet!$A:$AA,27,0)</f>
        <v>0</v>
      </c>
      <c r="AA35" s="15">
        <f>VLOOKUP(A:A,[1]TDSheet!$A:$S,19,0)</f>
        <v>35</v>
      </c>
      <c r="AB35" s="15">
        <f>VLOOKUP(A:A,[3]TDSheet!$A:$D,4,0)</f>
        <v>118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3"/>
        <v>0</v>
      </c>
      <c r="AF35" s="15">
        <f t="shared" si="14"/>
        <v>32</v>
      </c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563</v>
      </c>
      <c r="D36" s="8">
        <v>717</v>
      </c>
      <c r="E36" s="8">
        <v>787</v>
      </c>
      <c r="F36" s="8">
        <v>466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815</v>
      </c>
      <c r="J36" s="15">
        <f t="shared" si="9"/>
        <v>-28</v>
      </c>
      <c r="K36" s="15">
        <f>VLOOKUP(A:A,[1]TDSheet!$A:$R,18,0)</f>
        <v>280</v>
      </c>
      <c r="L36" s="15">
        <f>VLOOKUP(A:A,[1]TDSheet!$A:$T,20,0)</f>
        <v>160</v>
      </c>
      <c r="M36" s="15">
        <f>VLOOKUP(A:A,[1]TDSheet!$A:$N,14,0)</f>
        <v>0</v>
      </c>
      <c r="N36" s="15">
        <f>VLOOKUP(A:A,[1]TDSheet!$A:$P,16,0)</f>
        <v>200</v>
      </c>
      <c r="O36" s="15"/>
      <c r="P36" s="15"/>
      <c r="Q36" s="15"/>
      <c r="R36" s="17"/>
      <c r="S36" s="15">
        <f t="shared" si="10"/>
        <v>157.4</v>
      </c>
      <c r="T36" s="17">
        <v>160</v>
      </c>
      <c r="U36" s="19">
        <f t="shared" si="11"/>
        <v>8.0432020330368488</v>
      </c>
      <c r="V36" s="15">
        <f t="shared" si="12"/>
        <v>2.9606099110546378</v>
      </c>
      <c r="W36" s="15"/>
      <c r="X36" s="15"/>
      <c r="Y36" s="15">
        <f>VLOOKUP(A:A,[1]TDSheet!$A:$Z,26,0)</f>
        <v>216</v>
      </c>
      <c r="Z36" s="15">
        <f>VLOOKUP(A:A,[1]TDSheet!$A:$AA,27,0)</f>
        <v>211</v>
      </c>
      <c r="AA36" s="15">
        <f>VLOOKUP(A:A,[1]TDSheet!$A:$S,19,0)</f>
        <v>183.8</v>
      </c>
      <c r="AB36" s="15">
        <f>VLOOKUP(A:A,[3]TDSheet!$A:$D,4,0)</f>
        <v>147</v>
      </c>
      <c r="AC36" s="15" t="str">
        <f>VLOOKUP(A:A,[1]TDSheet!$A:$AC,29,0)</f>
        <v>м43з</v>
      </c>
      <c r="AD36" s="15" t="e">
        <f>VLOOKUP(A:A,[1]TDSheet!$A:$AD,30,0)</f>
        <v>#N/A</v>
      </c>
      <c r="AE36" s="15">
        <f t="shared" si="13"/>
        <v>0</v>
      </c>
      <c r="AF36" s="15">
        <f t="shared" si="14"/>
        <v>64</v>
      </c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/>
      <c r="D37" s="8">
        <v>800</v>
      </c>
      <c r="E37" s="8">
        <v>102</v>
      </c>
      <c r="F37" s="8">
        <v>698</v>
      </c>
      <c r="G37" s="1">
        <f>VLOOKUP(A:A,[1]TDSheet!$A:$G,7,0)</f>
        <v>0</v>
      </c>
      <c r="H37" s="1" t="e">
        <f>VLOOKUP(A:A,[1]TDSheet!$A:$H,8,0)</f>
        <v>#N/A</v>
      </c>
      <c r="I37" s="15">
        <f>VLOOKUP(A:A,[2]TDSheet!$A:$F,6,0)</f>
        <v>103</v>
      </c>
      <c r="J37" s="15">
        <f t="shared" si="9"/>
        <v>-1</v>
      </c>
      <c r="K37" s="15">
        <f>VLOOKUP(A:A,[1]TDSheet!$A:$R,18,0)</f>
        <v>0</v>
      </c>
      <c r="L37" s="15">
        <f>VLOOKUP(A:A,[1]TDSheet!$A:$T,20,0)</f>
        <v>0</v>
      </c>
      <c r="M37" s="15">
        <f>VLOOKUP(A:A,[1]TDSheet!$A:$N,14,0)</f>
        <v>0</v>
      </c>
      <c r="N37" s="15">
        <f>VLOOKUP(A:A,[1]TDSheet!$A:$P,16,0)</f>
        <v>0</v>
      </c>
      <c r="O37" s="15"/>
      <c r="P37" s="15"/>
      <c r="Q37" s="15"/>
      <c r="R37" s="17"/>
      <c r="S37" s="15">
        <f t="shared" si="10"/>
        <v>20.399999999999999</v>
      </c>
      <c r="T37" s="17"/>
      <c r="U37" s="19">
        <f t="shared" si="11"/>
        <v>34.215686274509807</v>
      </c>
      <c r="V37" s="15">
        <f t="shared" si="12"/>
        <v>34.215686274509807</v>
      </c>
      <c r="W37" s="15"/>
      <c r="X37" s="15"/>
      <c r="Y37" s="15">
        <f>VLOOKUP(A:A,[1]TDSheet!$A:$Z,26,0)</f>
        <v>0</v>
      </c>
      <c r="Z37" s="15">
        <f>VLOOKUP(A:A,[1]TDSheet!$A:$AA,27,0)</f>
        <v>0</v>
      </c>
      <c r="AA37" s="15">
        <f>VLOOKUP(A:A,[1]TDSheet!$A:$S,19,0)</f>
        <v>0</v>
      </c>
      <c r="AB37" s="15">
        <f>VLOOKUP(A:A,[3]TDSheet!$A:$D,4,0)</f>
        <v>66</v>
      </c>
      <c r="AC37" s="15" t="e">
        <f>VLOOKUP(A:A,[1]TDSheet!$A:$AC,29,0)</f>
        <v>#N/A</v>
      </c>
      <c r="AD37" s="15" t="e">
        <f>VLOOKUP(A:A,[1]TDSheet!$A:$AD,30,0)</f>
        <v>#N/A</v>
      </c>
      <c r="AE37" s="15">
        <f t="shared" si="13"/>
        <v>0</v>
      </c>
      <c r="AF37" s="15">
        <f t="shared" si="14"/>
        <v>0</v>
      </c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5107</v>
      </c>
      <c r="D38" s="8">
        <v>3731</v>
      </c>
      <c r="E38" s="8">
        <v>6405</v>
      </c>
      <c r="F38" s="8">
        <v>2219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6596</v>
      </c>
      <c r="J38" s="15">
        <f t="shared" si="9"/>
        <v>-191</v>
      </c>
      <c r="K38" s="15">
        <f>VLOOKUP(A:A,[1]TDSheet!$A:$R,18,0)</f>
        <v>1400</v>
      </c>
      <c r="L38" s="15">
        <f>VLOOKUP(A:A,[1]TDSheet!$A:$T,20,0)</f>
        <v>1200</v>
      </c>
      <c r="M38" s="15">
        <f>VLOOKUP(A:A,[1]TDSheet!$A:$N,14,0)</f>
        <v>800</v>
      </c>
      <c r="N38" s="15">
        <f>VLOOKUP(A:A,[1]TDSheet!$A:$P,16,0)</f>
        <v>800</v>
      </c>
      <c r="O38" s="15"/>
      <c r="P38" s="15"/>
      <c r="Q38" s="15"/>
      <c r="R38" s="17">
        <v>1000</v>
      </c>
      <c r="S38" s="15">
        <f t="shared" si="10"/>
        <v>1281</v>
      </c>
      <c r="T38" s="17">
        <v>2800</v>
      </c>
      <c r="U38" s="19">
        <f t="shared" si="11"/>
        <v>7.97736143637783</v>
      </c>
      <c r="V38" s="15">
        <f t="shared" si="12"/>
        <v>1.7322404371584699</v>
      </c>
      <c r="W38" s="15"/>
      <c r="X38" s="15"/>
      <c r="Y38" s="15">
        <f>VLOOKUP(A:A,[1]TDSheet!$A:$Z,26,0)</f>
        <v>1436.8</v>
      </c>
      <c r="Z38" s="15">
        <f>VLOOKUP(A:A,[1]TDSheet!$A:$AA,27,0)</f>
        <v>1522.4</v>
      </c>
      <c r="AA38" s="15">
        <f>VLOOKUP(A:A,[1]TDSheet!$A:$S,19,0)</f>
        <v>1173.2</v>
      </c>
      <c r="AB38" s="15">
        <f>VLOOKUP(A:A,[3]TDSheet!$A:$D,4,0)</f>
        <v>868</v>
      </c>
      <c r="AC38" s="15" t="str">
        <f>VLOOKUP(A:A,[1]TDSheet!$A:$AC,29,0)</f>
        <v>кор</v>
      </c>
      <c r="AD38" s="15">
        <f>VLOOKUP(A:A,[1]TDSheet!$A:$AD,30,0)</f>
        <v>0</v>
      </c>
      <c r="AE38" s="15">
        <f t="shared" si="13"/>
        <v>400</v>
      </c>
      <c r="AF38" s="15">
        <f t="shared" si="14"/>
        <v>1120</v>
      </c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268</v>
      </c>
      <c r="D39" s="8">
        <v>1514</v>
      </c>
      <c r="E39" s="21">
        <v>921</v>
      </c>
      <c r="F39" s="21">
        <v>500</v>
      </c>
      <c r="G39" s="1">
        <f>VLOOKUP(A:A,[1]TDSheet!$A:$G,7,0)</f>
        <v>0.5</v>
      </c>
      <c r="H39" s="1" t="e">
        <f>VLOOKUP(A:A,[1]TDSheet!$A:$H,8,0)</f>
        <v>#N/A</v>
      </c>
      <c r="I39" s="15">
        <f>VLOOKUP(A:A,[2]TDSheet!$A:$F,6,0)</f>
        <v>1220</v>
      </c>
      <c r="J39" s="15">
        <f t="shared" si="9"/>
        <v>-299</v>
      </c>
      <c r="K39" s="15">
        <f>VLOOKUP(A:A,[1]TDSheet!$A:$R,18,0)</f>
        <v>200</v>
      </c>
      <c r="L39" s="15">
        <f>VLOOKUP(A:A,[1]TDSheet!$A:$T,20,0)</f>
        <v>200</v>
      </c>
      <c r="M39" s="15">
        <f>VLOOKUP(A:A,[1]TDSheet!$A:$N,14,0)</f>
        <v>0</v>
      </c>
      <c r="N39" s="15">
        <f>VLOOKUP(A:A,[1]TDSheet!$A:$P,16,0)</f>
        <v>200</v>
      </c>
      <c r="O39" s="15"/>
      <c r="P39" s="15"/>
      <c r="Q39" s="15"/>
      <c r="R39" s="17"/>
      <c r="S39" s="15">
        <f t="shared" si="10"/>
        <v>184.2</v>
      </c>
      <c r="T39" s="17">
        <v>400</v>
      </c>
      <c r="U39" s="19">
        <f t="shared" si="11"/>
        <v>8.1433224755700326</v>
      </c>
      <c r="V39" s="15">
        <f t="shared" si="12"/>
        <v>2.7144408251900112</v>
      </c>
      <c r="W39" s="15"/>
      <c r="X39" s="15"/>
      <c r="Y39" s="15">
        <f>VLOOKUP(A:A,[1]TDSheet!$A:$Z,26,0)</f>
        <v>203.4</v>
      </c>
      <c r="Z39" s="15">
        <f>VLOOKUP(A:A,[1]TDSheet!$A:$AA,27,0)</f>
        <v>157.6</v>
      </c>
      <c r="AA39" s="15">
        <f>VLOOKUP(A:A,[1]TDSheet!$A:$S,19,0)</f>
        <v>204.6</v>
      </c>
      <c r="AB39" s="15">
        <f>VLOOKUP(A:A,[3]TDSheet!$A:$D,4,0)</f>
        <v>233</v>
      </c>
      <c r="AC39" s="15" t="e">
        <f>VLOOKUP(A:A,[1]TDSheet!$A:$AC,29,0)</f>
        <v>#N/A</v>
      </c>
      <c r="AD39" s="15" t="e">
        <f>VLOOKUP(A:A,[1]TDSheet!$A:$AD,30,0)</f>
        <v>#N/A</v>
      </c>
      <c r="AE39" s="15">
        <f t="shared" si="13"/>
        <v>0</v>
      </c>
      <c r="AF39" s="15">
        <f t="shared" si="14"/>
        <v>200</v>
      </c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31</v>
      </c>
      <c r="D40" s="8">
        <v>126</v>
      </c>
      <c r="E40" s="8">
        <v>105</v>
      </c>
      <c r="F40" s="8">
        <v>41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123</v>
      </c>
      <c r="J40" s="15">
        <f t="shared" si="9"/>
        <v>-18</v>
      </c>
      <c r="K40" s="15">
        <f>VLOOKUP(A:A,[1]TDSheet!$A:$R,18,0)</f>
        <v>40</v>
      </c>
      <c r="L40" s="15">
        <f>VLOOKUP(A:A,[1]TDSheet!$A:$T,20,0)</f>
        <v>0</v>
      </c>
      <c r="M40" s="15">
        <f>VLOOKUP(A:A,[1]TDSheet!$A:$N,14,0)</f>
        <v>0</v>
      </c>
      <c r="N40" s="15">
        <f>VLOOKUP(A:A,[1]TDSheet!$A:$P,16,0)</f>
        <v>40</v>
      </c>
      <c r="O40" s="15"/>
      <c r="P40" s="15"/>
      <c r="Q40" s="15"/>
      <c r="R40" s="17"/>
      <c r="S40" s="15">
        <f t="shared" si="10"/>
        <v>21</v>
      </c>
      <c r="T40" s="17">
        <v>40</v>
      </c>
      <c r="U40" s="19">
        <f t="shared" si="11"/>
        <v>7.666666666666667</v>
      </c>
      <c r="V40" s="15">
        <f t="shared" si="12"/>
        <v>1.9523809523809523</v>
      </c>
      <c r="W40" s="15"/>
      <c r="X40" s="15"/>
      <c r="Y40" s="15">
        <f>VLOOKUP(A:A,[1]TDSheet!$A:$Z,26,0)</f>
        <v>21</v>
      </c>
      <c r="Z40" s="15">
        <f>VLOOKUP(A:A,[1]TDSheet!$A:$AA,27,0)</f>
        <v>11</v>
      </c>
      <c r="AA40" s="15">
        <f>VLOOKUP(A:A,[1]TDSheet!$A:$S,19,0)</f>
        <v>15.2</v>
      </c>
      <c r="AB40" s="15">
        <f>VLOOKUP(A:A,[3]TDSheet!$A:$D,4,0)</f>
        <v>17</v>
      </c>
      <c r="AC40" s="15" t="str">
        <f>VLOOKUP(A:A,[1]TDSheet!$A:$AC,29,0)</f>
        <v>увел</v>
      </c>
      <c r="AD40" s="15" t="e">
        <f>VLOOKUP(A:A,[1]TDSheet!$A:$AD,30,0)</f>
        <v>#N/A</v>
      </c>
      <c r="AE40" s="15">
        <f t="shared" si="13"/>
        <v>0</v>
      </c>
      <c r="AF40" s="15">
        <f t="shared" si="14"/>
        <v>20</v>
      </c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1835</v>
      </c>
      <c r="D41" s="8">
        <v>1707</v>
      </c>
      <c r="E41" s="8">
        <v>2249</v>
      </c>
      <c r="F41" s="8">
        <v>1236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2296</v>
      </c>
      <c r="J41" s="15">
        <f t="shared" si="9"/>
        <v>-47</v>
      </c>
      <c r="K41" s="15">
        <f>VLOOKUP(A:A,[1]TDSheet!$A:$R,18,0)</f>
        <v>200</v>
      </c>
      <c r="L41" s="15">
        <f>VLOOKUP(A:A,[1]TDSheet!$A:$T,20,0)</f>
        <v>400</v>
      </c>
      <c r="M41" s="15">
        <f>VLOOKUP(A:A,[1]TDSheet!$A:$N,14,0)</f>
        <v>400</v>
      </c>
      <c r="N41" s="15">
        <f>VLOOKUP(A:A,[1]TDSheet!$A:$P,16,0)</f>
        <v>200</v>
      </c>
      <c r="O41" s="15"/>
      <c r="P41" s="15"/>
      <c r="Q41" s="15"/>
      <c r="R41" s="17"/>
      <c r="S41" s="15">
        <f t="shared" si="10"/>
        <v>449.8</v>
      </c>
      <c r="T41" s="17">
        <v>1200</v>
      </c>
      <c r="U41" s="19">
        <f t="shared" si="11"/>
        <v>8.0835927078701637</v>
      </c>
      <c r="V41" s="15">
        <f t="shared" si="12"/>
        <v>2.7478879502000888</v>
      </c>
      <c r="W41" s="15"/>
      <c r="X41" s="15"/>
      <c r="Y41" s="15">
        <f>VLOOKUP(A:A,[1]TDSheet!$A:$Z,26,0)</f>
        <v>528.6</v>
      </c>
      <c r="Z41" s="15">
        <f>VLOOKUP(A:A,[1]TDSheet!$A:$AA,27,0)</f>
        <v>544.79999999999995</v>
      </c>
      <c r="AA41" s="15">
        <f>VLOOKUP(A:A,[1]TDSheet!$A:$S,19,0)</f>
        <v>419.6</v>
      </c>
      <c r="AB41" s="15">
        <f>VLOOKUP(A:A,[3]TDSheet!$A:$D,4,0)</f>
        <v>418</v>
      </c>
      <c r="AC41" s="15" t="str">
        <f>VLOOKUP(A:A,[1]TDSheet!$A:$AC,29,0)</f>
        <v>м1400з</v>
      </c>
      <c r="AD41" s="15" t="str">
        <f>VLOOKUP(A:A,[1]TDSheet!$A:$AD,30,0)</f>
        <v>м470з</v>
      </c>
      <c r="AE41" s="15">
        <f t="shared" si="13"/>
        <v>0</v>
      </c>
      <c r="AF41" s="15">
        <f t="shared" si="14"/>
        <v>480</v>
      </c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3878</v>
      </c>
      <c r="D42" s="8">
        <v>6142</v>
      </c>
      <c r="E42" s="8">
        <v>6351</v>
      </c>
      <c r="F42" s="8">
        <v>3463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6531</v>
      </c>
      <c r="J42" s="15">
        <f t="shared" si="9"/>
        <v>-180</v>
      </c>
      <c r="K42" s="15">
        <f>VLOOKUP(A:A,[1]TDSheet!$A:$R,18,0)</f>
        <v>2400</v>
      </c>
      <c r="L42" s="15">
        <f>VLOOKUP(A:A,[1]TDSheet!$A:$T,20,0)</f>
        <v>1400</v>
      </c>
      <c r="M42" s="15">
        <f>VLOOKUP(A:A,[1]TDSheet!$A:$N,14,0)</f>
        <v>800</v>
      </c>
      <c r="N42" s="15">
        <f>VLOOKUP(A:A,[1]TDSheet!$A:$P,16,0)</f>
        <v>800</v>
      </c>
      <c r="O42" s="15"/>
      <c r="P42" s="15"/>
      <c r="Q42" s="15"/>
      <c r="R42" s="17"/>
      <c r="S42" s="15">
        <f t="shared" si="10"/>
        <v>1270.2</v>
      </c>
      <c r="T42" s="17">
        <v>1400</v>
      </c>
      <c r="U42" s="19">
        <f t="shared" si="11"/>
        <v>8.0798299480396789</v>
      </c>
      <c r="V42" s="15">
        <f t="shared" si="12"/>
        <v>2.7263423082979057</v>
      </c>
      <c r="W42" s="15"/>
      <c r="X42" s="15"/>
      <c r="Y42" s="15">
        <f>VLOOKUP(A:A,[1]TDSheet!$A:$Z,26,0)</f>
        <v>1093.5999999999999</v>
      </c>
      <c r="Z42" s="15">
        <f>VLOOKUP(A:A,[1]TDSheet!$A:$AA,27,0)</f>
        <v>1184.2</v>
      </c>
      <c r="AA42" s="15">
        <f>VLOOKUP(A:A,[1]TDSheet!$A:$S,19,0)</f>
        <v>1282</v>
      </c>
      <c r="AB42" s="15">
        <f>VLOOKUP(A:A,[3]TDSheet!$A:$D,4,0)</f>
        <v>752</v>
      </c>
      <c r="AC42" s="15" t="str">
        <f>VLOOKUP(A:A,[1]TDSheet!$A:$AC,29,0)</f>
        <v>кор</v>
      </c>
      <c r="AD42" s="15" t="e">
        <f>VLOOKUP(A:A,[1]TDSheet!$A:$AD,30,0)</f>
        <v>#N/A</v>
      </c>
      <c r="AE42" s="15">
        <f t="shared" si="13"/>
        <v>0</v>
      </c>
      <c r="AF42" s="15">
        <f t="shared" si="14"/>
        <v>560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2349</v>
      </c>
      <c r="D43" s="8">
        <v>1262</v>
      </c>
      <c r="E43" s="8">
        <v>1552</v>
      </c>
      <c r="F43" s="8">
        <v>2011</v>
      </c>
      <c r="G43" s="1">
        <f>VLOOKUP(A:A,[1]TDSheet!$A:$G,7,0)</f>
        <v>0.3</v>
      </c>
      <c r="H43" s="1">
        <f>VLOOKUP(A:A,[1]TDSheet!$A:$H,8,0)</f>
        <v>60</v>
      </c>
      <c r="I43" s="15">
        <f>VLOOKUP(A:A,[2]TDSheet!$A:$F,6,0)</f>
        <v>1597</v>
      </c>
      <c r="J43" s="15">
        <f t="shared" si="9"/>
        <v>-45</v>
      </c>
      <c r="K43" s="15">
        <f>VLOOKUP(A:A,[1]TDSheet!$A:$R,18,0)</f>
        <v>0</v>
      </c>
      <c r="L43" s="15">
        <f>VLOOKUP(A:A,[1]TDSheet!$A:$T,20,0)</f>
        <v>400</v>
      </c>
      <c r="M43" s="15">
        <f>VLOOKUP(A:A,[1]TDSheet!$A:$N,14,0)</f>
        <v>0</v>
      </c>
      <c r="N43" s="15">
        <f>VLOOKUP(A:A,[1]TDSheet!$A:$P,16,0)</f>
        <v>400</v>
      </c>
      <c r="O43" s="15"/>
      <c r="P43" s="15"/>
      <c r="Q43" s="15"/>
      <c r="R43" s="17"/>
      <c r="S43" s="15">
        <f t="shared" si="10"/>
        <v>310.39999999999998</v>
      </c>
      <c r="T43" s="17"/>
      <c r="U43" s="19">
        <f t="shared" si="11"/>
        <v>9.0560567010309292</v>
      </c>
      <c r="V43" s="15">
        <f t="shared" si="12"/>
        <v>6.4787371134020626</v>
      </c>
      <c r="W43" s="15"/>
      <c r="X43" s="15"/>
      <c r="Y43" s="15">
        <f>VLOOKUP(A:A,[1]TDSheet!$A:$Z,26,0)</f>
        <v>338</v>
      </c>
      <c r="Z43" s="15">
        <f>VLOOKUP(A:A,[1]TDSheet!$A:$AA,27,0)</f>
        <v>374.8</v>
      </c>
      <c r="AA43" s="15">
        <f>VLOOKUP(A:A,[1]TDSheet!$A:$S,19,0)</f>
        <v>419.6</v>
      </c>
      <c r="AB43" s="15">
        <f>VLOOKUP(A:A,[3]TDSheet!$A:$D,4,0)</f>
        <v>24</v>
      </c>
      <c r="AC43" s="15" t="str">
        <f>VLOOKUP(A:A,[1]TDSheet!$A:$AC,29,0)</f>
        <v>костик</v>
      </c>
      <c r="AD43" s="15" t="str">
        <f>VLOOKUP(A:A,[1]TDSheet!$A:$AD,30,0)</f>
        <v>зк</v>
      </c>
      <c r="AE43" s="15">
        <f t="shared" si="13"/>
        <v>0</v>
      </c>
      <c r="AF43" s="15">
        <f t="shared" si="14"/>
        <v>0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1883</v>
      </c>
      <c r="D44" s="8">
        <v>1236</v>
      </c>
      <c r="E44" s="8">
        <v>2166</v>
      </c>
      <c r="F44" s="8">
        <v>869</v>
      </c>
      <c r="G44" s="1">
        <f>VLOOKUP(A:A,[1]TDSheet!$A:$G,7,0)</f>
        <v>0.1</v>
      </c>
      <c r="H44" s="1">
        <f>VLOOKUP(A:A,[1]TDSheet!$A:$H,8,0)</f>
        <v>60</v>
      </c>
      <c r="I44" s="15">
        <f>VLOOKUP(A:A,[2]TDSheet!$A:$F,6,0)</f>
        <v>2238</v>
      </c>
      <c r="J44" s="15">
        <f t="shared" si="9"/>
        <v>-72</v>
      </c>
      <c r="K44" s="15">
        <f>VLOOKUP(A:A,[1]TDSheet!$A:$R,18,0)</f>
        <v>700</v>
      </c>
      <c r="L44" s="15">
        <f>VLOOKUP(A:A,[1]TDSheet!$A:$T,20,0)</f>
        <v>420</v>
      </c>
      <c r="M44" s="15">
        <f>VLOOKUP(A:A,[1]TDSheet!$A:$N,14,0)</f>
        <v>0</v>
      </c>
      <c r="N44" s="15">
        <f>VLOOKUP(A:A,[1]TDSheet!$A:$P,16,0)</f>
        <v>420</v>
      </c>
      <c r="O44" s="15"/>
      <c r="P44" s="15"/>
      <c r="Q44" s="15"/>
      <c r="R44" s="17">
        <v>280</v>
      </c>
      <c r="S44" s="15">
        <f t="shared" si="10"/>
        <v>433.2</v>
      </c>
      <c r="T44" s="17">
        <v>980</v>
      </c>
      <c r="U44" s="19">
        <f t="shared" si="11"/>
        <v>8.4695290858725762</v>
      </c>
      <c r="V44" s="15">
        <f t="shared" si="12"/>
        <v>2.0060018467220684</v>
      </c>
      <c r="W44" s="15"/>
      <c r="X44" s="15"/>
      <c r="Y44" s="15">
        <f>VLOOKUP(A:A,[1]TDSheet!$A:$Z,26,0)</f>
        <v>580.79999999999995</v>
      </c>
      <c r="Z44" s="15">
        <f>VLOOKUP(A:A,[1]TDSheet!$A:$AA,27,0)</f>
        <v>540</v>
      </c>
      <c r="AA44" s="15">
        <f>VLOOKUP(A:A,[1]TDSheet!$A:$S,19,0)</f>
        <v>430.6</v>
      </c>
      <c r="AB44" s="15">
        <f>VLOOKUP(A:A,[3]TDSheet!$A:$D,4,0)</f>
        <v>502</v>
      </c>
      <c r="AC44" s="15" t="str">
        <f>VLOOKUP(A:A,[1]TDSheet!$A:$AC,29,0)</f>
        <v>костик</v>
      </c>
      <c r="AD44" s="15" t="e">
        <f>VLOOKUP(A:A,[1]TDSheet!$A:$AD,30,0)</f>
        <v>#N/A</v>
      </c>
      <c r="AE44" s="15">
        <f t="shared" si="13"/>
        <v>28</v>
      </c>
      <c r="AF44" s="15">
        <f t="shared" si="14"/>
        <v>98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1531</v>
      </c>
      <c r="D45" s="8">
        <v>1339</v>
      </c>
      <c r="E45" s="8">
        <v>1940</v>
      </c>
      <c r="F45" s="8">
        <v>875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1994</v>
      </c>
      <c r="J45" s="15">
        <f t="shared" si="9"/>
        <v>-54</v>
      </c>
      <c r="K45" s="15">
        <f>VLOOKUP(A:A,[1]TDSheet!$A:$R,18,0)</f>
        <v>420</v>
      </c>
      <c r="L45" s="15">
        <f>VLOOKUP(A:A,[1]TDSheet!$A:$T,20,0)</f>
        <v>420</v>
      </c>
      <c r="M45" s="15">
        <f>VLOOKUP(A:A,[1]TDSheet!$A:$N,14,0)</f>
        <v>0</v>
      </c>
      <c r="N45" s="15">
        <f>VLOOKUP(A:A,[1]TDSheet!$A:$P,16,0)</f>
        <v>420</v>
      </c>
      <c r="O45" s="15"/>
      <c r="P45" s="15"/>
      <c r="Q45" s="15"/>
      <c r="R45" s="17">
        <v>280</v>
      </c>
      <c r="S45" s="15">
        <f t="shared" si="10"/>
        <v>388</v>
      </c>
      <c r="T45" s="17">
        <v>980</v>
      </c>
      <c r="U45" s="19">
        <f t="shared" si="11"/>
        <v>8.75</v>
      </c>
      <c r="V45" s="15">
        <f t="shared" si="12"/>
        <v>2.2551546391752577</v>
      </c>
      <c r="W45" s="15"/>
      <c r="X45" s="15"/>
      <c r="Y45" s="15">
        <f>VLOOKUP(A:A,[1]TDSheet!$A:$Z,26,0)</f>
        <v>482</v>
      </c>
      <c r="Z45" s="15">
        <f>VLOOKUP(A:A,[1]TDSheet!$A:$AA,27,0)</f>
        <v>410.2</v>
      </c>
      <c r="AA45" s="15">
        <f>VLOOKUP(A:A,[1]TDSheet!$A:$S,19,0)</f>
        <v>375.4</v>
      </c>
      <c r="AB45" s="15">
        <f>VLOOKUP(A:A,[3]TDSheet!$A:$D,4,0)</f>
        <v>417</v>
      </c>
      <c r="AC45" s="15" t="str">
        <f>VLOOKUP(A:A,[1]TDSheet!$A:$AC,29,0)</f>
        <v>костик</v>
      </c>
      <c r="AD45" s="15">
        <f>VLOOKUP(A:A,[1]TDSheet!$A:$AD,30,0)</f>
        <v>0</v>
      </c>
      <c r="AE45" s="15">
        <f t="shared" si="13"/>
        <v>28</v>
      </c>
      <c r="AF45" s="15">
        <f t="shared" si="14"/>
        <v>98</v>
      </c>
      <c r="AG45" s="15"/>
      <c r="AH45" s="15"/>
    </row>
    <row r="46" spans="1:34" s="1" customFormat="1" ht="11.1" customHeight="1" outlineLevel="1" x14ac:dyDescent="0.2">
      <c r="A46" s="7" t="s">
        <v>91</v>
      </c>
      <c r="B46" s="7" t="s">
        <v>8</v>
      </c>
      <c r="C46" s="8">
        <v>88</v>
      </c>
      <c r="D46" s="8">
        <v>317</v>
      </c>
      <c r="E46" s="8">
        <v>196</v>
      </c>
      <c r="F46" s="8">
        <v>205</v>
      </c>
      <c r="G46" s="1">
        <f>VLOOKUP(A:A,[1]TDSheet!$A:$G,7,0)</f>
        <v>0.1</v>
      </c>
      <c r="H46" s="1" t="e">
        <f>VLOOKUP(A:A,[1]TDSheet!$A:$H,8,0)</f>
        <v>#N/A</v>
      </c>
      <c r="I46" s="15">
        <f>VLOOKUP(A:A,[2]TDSheet!$A:$F,6,0)</f>
        <v>201</v>
      </c>
      <c r="J46" s="15">
        <f t="shared" si="9"/>
        <v>-5</v>
      </c>
      <c r="K46" s="15">
        <f>VLOOKUP(A:A,[1]TDSheet!$A:$R,18,0)</f>
        <v>70</v>
      </c>
      <c r="L46" s="15">
        <f>VLOOKUP(A:A,[1]TDSheet!$A:$T,20,0)</f>
        <v>50</v>
      </c>
      <c r="M46" s="15">
        <f>VLOOKUP(A:A,[1]TDSheet!$A:$N,14,0)</f>
        <v>0</v>
      </c>
      <c r="N46" s="15">
        <f>VLOOKUP(A:A,[1]TDSheet!$A:$P,16,0)</f>
        <v>70</v>
      </c>
      <c r="O46" s="15"/>
      <c r="P46" s="15"/>
      <c r="Q46" s="15"/>
      <c r="R46" s="17"/>
      <c r="S46" s="15">
        <f t="shared" si="10"/>
        <v>39.200000000000003</v>
      </c>
      <c r="T46" s="17"/>
      <c r="U46" s="19">
        <f t="shared" si="11"/>
        <v>10.076530612244897</v>
      </c>
      <c r="V46" s="15">
        <f t="shared" si="12"/>
        <v>5.2295918367346932</v>
      </c>
      <c r="W46" s="15"/>
      <c r="X46" s="15"/>
      <c r="Y46" s="15">
        <f>VLOOKUP(A:A,[1]TDSheet!$A:$Z,26,0)</f>
        <v>32</v>
      </c>
      <c r="Z46" s="15">
        <f>VLOOKUP(A:A,[1]TDSheet!$A:$AA,27,0)</f>
        <v>46</v>
      </c>
      <c r="AA46" s="15">
        <f>VLOOKUP(A:A,[1]TDSheet!$A:$S,19,0)</f>
        <v>56.8</v>
      </c>
      <c r="AB46" s="15">
        <f>VLOOKUP(A:A,[3]TDSheet!$A:$D,4,0)</f>
        <v>41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0</v>
      </c>
      <c r="AG46" s="15"/>
      <c r="AH46" s="15"/>
    </row>
    <row r="47" spans="1:34" s="1" customFormat="1" ht="11.1" customHeight="1" outlineLevel="1" x14ac:dyDescent="0.2">
      <c r="A47" s="7" t="s">
        <v>48</v>
      </c>
      <c r="B47" s="7" t="s">
        <v>9</v>
      </c>
      <c r="C47" s="8">
        <v>-0.56100000000000005</v>
      </c>
      <c r="D47" s="8">
        <v>48.686</v>
      </c>
      <c r="E47" s="8">
        <v>30.08</v>
      </c>
      <c r="F47" s="8">
        <v>18.045000000000002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33.4</v>
      </c>
      <c r="J47" s="15">
        <f t="shared" si="9"/>
        <v>-3.3200000000000003</v>
      </c>
      <c r="K47" s="15">
        <f>VLOOKUP(A:A,[1]TDSheet!$A:$R,18,0)</f>
        <v>0</v>
      </c>
      <c r="L47" s="15">
        <f>VLOOKUP(A:A,[1]TDSheet!$A:$T,20,0)</f>
        <v>10</v>
      </c>
      <c r="M47" s="15">
        <f>VLOOKUP(A:A,[1]TDSheet!$A:$N,14,0)</f>
        <v>0</v>
      </c>
      <c r="N47" s="15">
        <f>VLOOKUP(A:A,[1]TDSheet!$A:$P,16,0)</f>
        <v>10</v>
      </c>
      <c r="O47" s="15"/>
      <c r="P47" s="15"/>
      <c r="Q47" s="15"/>
      <c r="R47" s="17"/>
      <c r="S47" s="15">
        <f t="shared" si="10"/>
        <v>6.016</v>
      </c>
      <c r="T47" s="17">
        <v>10</v>
      </c>
      <c r="U47" s="19">
        <f t="shared" si="11"/>
        <v>7.986203457446809</v>
      </c>
      <c r="V47" s="15">
        <f t="shared" si="12"/>
        <v>2.9995013297872344</v>
      </c>
      <c r="W47" s="15"/>
      <c r="X47" s="15"/>
      <c r="Y47" s="15">
        <f>VLOOKUP(A:A,[1]TDSheet!$A:$Z,26,0)</f>
        <v>3.161</v>
      </c>
      <c r="Z47" s="15">
        <f>VLOOKUP(A:A,[1]TDSheet!$A:$AA,27,0)</f>
        <v>3.1510000000000002</v>
      </c>
      <c r="AA47" s="15">
        <f>VLOOKUP(A:A,[1]TDSheet!$A:$S,19,0)</f>
        <v>6.9680000000000009</v>
      </c>
      <c r="AB47" s="15">
        <f>VLOOKUP(A:A,[3]TDSheet!$A:$D,4,0)</f>
        <v>6.1</v>
      </c>
      <c r="AC47" s="15" t="str">
        <f>VLOOKUP(A:A,[1]TDSheet!$A:$AC,29,0)</f>
        <v>костик</v>
      </c>
      <c r="AD47" s="15" t="e">
        <f>VLOOKUP(A:A,[1]TDSheet!$A:$AD,30,0)</f>
        <v>#N/A</v>
      </c>
      <c r="AE47" s="15">
        <f t="shared" si="13"/>
        <v>0</v>
      </c>
      <c r="AF47" s="15">
        <f t="shared" si="14"/>
        <v>10</v>
      </c>
      <c r="AG47" s="15"/>
      <c r="AH47" s="15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-5</v>
      </c>
      <c r="D48" s="8">
        <v>631</v>
      </c>
      <c r="E48" s="8">
        <v>383</v>
      </c>
      <c r="F48" s="8">
        <v>215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521</v>
      </c>
      <c r="J48" s="15">
        <f t="shared" si="9"/>
        <v>-138</v>
      </c>
      <c r="K48" s="15">
        <f>VLOOKUP(A:A,[1]TDSheet!$A:$R,18,0)</f>
        <v>120</v>
      </c>
      <c r="L48" s="15">
        <f>VLOOKUP(A:A,[1]TDSheet!$A:$T,20,0)</f>
        <v>120</v>
      </c>
      <c r="M48" s="15">
        <f>VLOOKUP(A:A,[1]TDSheet!$A:$N,14,0)</f>
        <v>0</v>
      </c>
      <c r="N48" s="15">
        <f>VLOOKUP(A:A,[1]TDSheet!$A:$P,16,0)</f>
        <v>0</v>
      </c>
      <c r="O48" s="15"/>
      <c r="P48" s="15"/>
      <c r="Q48" s="15"/>
      <c r="R48" s="17"/>
      <c r="S48" s="15">
        <f t="shared" si="10"/>
        <v>76.599999999999994</v>
      </c>
      <c r="T48" s="17">
        <v>150</v>
      </c>
      <c r="U48" s="19">
        <f t="shared" si="11"/>
        <v>7.8981723237597921</v>
      </c>
      <c r="V48" s="15">
        <f t="shared" si="12"/>
        <v>2.8067885117493474</v>
      </c>
      <c r="W48" s="15"/>
      <c r="X48" s="15"/>
      <c r="Y48" s="15">
        <f>VLOOKUP(A:A,[1]TDSheet!$A:$Z,26,0)</f>
        <v>0</v>
      </c>
      <c r="Z48" s="15">
        <f>VLOOKUP(A:A,[1]TDSheet!$A:$AA,27,0)</f>
        <v>18.8</v>
      </c>
      <c r="AA48" s="15">
        <f>VLOOKUP(A:A,[1]TDSheet!$A:$S,19,0)</f>
        <v>61.6</v>
      </c>
      <c r="AB48" s="15">
        <f>VLOOKUP(A:A,[3]TDSheet!$A:$D,4,0)</f>
        <v>166</v>
      </c>
      <c r="AC48" s="15" t="str">
        <f>VLOOKUP(A:A,[1]TDSheet!$A:$AC,29,0)</f>
        <v>костик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45</v>
      </c>
      <c r="AG48" s="15"/>
      <c r="AH48" s="15"/>
    </row>
    <row r="49" spans="1:34" s="1" customFormat="1" ht="11.1" customHeight="1" outlineLevel="1" x14ac:dyDescent="0.2">
      <c r="A49" s="7" t="s">
        <v>50</v>
      </c>
      <c r="B49" s="7" t="s">
        <v>9</v>
      </c>
      <c r="C49" s="8">
        <v>429.74599999999998</v>
      </c>
      <c r="D49" s="8">
        <v>241.02600000000001</v>
      </c>
      <c r="E49" s="8">
        <v>606.56200000000001</v>
      </c>
      <c r="F49" s="8">
        <v>60.271999999999998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610.6</v>
      </c>
      <c r="J49" s="15">
        <f t="shared" si="9"/>
        <v>-4.0380000000000109</v>
      </c>
      <c r="K49" s="15">
        <f>VLOOKUP(A:A,[1]TDSheet!$A:$R,18,0)</f>
        <v>150.39399999999995</v>
      </c>
      <c r="L49" s="15">
        <f>VLOOKUP(A:A,[1]TDSheet!$A:$T,20,0)</f>
        <v>90</v>
      </c>
      <c r="M49" s="15">
        <f>VLOOKUP(A:A,[1]TDSheet!$A:$N,14,0)</f>
        <v>0</v>
      </c>
      <c r="N49" s="15">
        <f>VLOOKUP(A:A,[1]TDSheet!$A:$P,16,0)</f>
        <v>100</v>
      </c>
      <c r="O49" s="15"/>
      <c r="P49" s="15"/>
      <c r="Q49" s="15"/>
      <c r="R49" s="17">
        <v>150</v>
      </c>
      <c r="S49" s="15">
        <f t="shared" si="10"/>
        <v>121.3124</v>
      </c>
      <c r="T49" s="17">
        <v>420</v>
      </c>
      <c r="U49" s="19">
        <f t="shared" si="11"/>
        <v>8.0013749624935286</v>
      </c>
      <c r="V49" s="15">
        <f t="shared" si="12"/>
        <v>0.49683297008384963</v>
      </c>
      <c r="W49" s="15"/>
      <c r="X49" s="15"/>
      <c r="Y49" s="15">
        <f>VLOOKUP(A:A,[1]TDSheet!$A:$Z,26,0)</f>
        <v>109.9614</v>
      </c>
      <c r="Z49" s="15">
        <f>VLOOKUP(A:A,[1]TDSheet!$A:$AA,27,0)</f>
        <v>121.60319999999999</v>
      </c>
      <c r="AA49" s="15">
        <f>VLOOKUP(A:A,[1]TDSheet!$A:$S,19,0)</f>
        <v>94.355999999999995</v>
      </c>
      <c r="AB49" s="15">
        <f>VLOOKUP(A:A,[3]TDSheet!$A:$D,4,0)</f>
        <v>133.636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3"/>
        <v>150</v>
      </c>
      <c r="AF49" s="15">
        <f t="shared" si="14"/>
        <v>420</v>
      </c>
      <c r="AG49" s="15"/>
      <c r="AH49" s="15"/>
    </row>
    <row r="50" spans="1:34" s="1" customFormat="1" ht="11.1" customHeight="1" outlineLevel="1" x14ac:dyDescent="0.2">
      <c r="A50" s="7" t="s">
        <v>92</v>
      </c>
      <c r="B50" s="7" t="s">
        <v>8</v>
      </c>
      <c r="C50" s="8"/>
      <c r="D50" s="8">
        <v>204</v>
      </c>
      <c r="E50" s="8">
        <v>57</v>
      </c>
      <c r="F50" s="8">
        <v>143</v>
      </c>
      <c r="G50" s="1">
        <f>VLOOKUP(A:A,[1]TDSheet!$A:$G,7,0)</f>
        <v>0</v>
      </c>
      <c r="H50" s="1" t="e">
        <f>VLOOKUP(A:A,[1]TDSheet!$A:$H,8,0)</f>
        <v>#N/A</v>
      </c>
      <c r="I50" s="15">
        <f>VLOOKUP(A:A,[2]TDSheet!$A:$F,6,0)</f>
        <v>61</v>
      </c>
      <c r="J50" s="15">
        <f t="shared" si="9"/>
        <v>-4</v>
      </c>
      <c r="K50" s="15">
        <f>VLOOKUP(A:A,[1]TDSheet!$A:$R,18,0)</f>
        <v>0</v>
      </c>
      <c r="L50" s="15">
        <f>VLOOKUP(A:A,[1]TDSheet!$A:$T,20,0)</f>
        <v>0</v>
      </c>
      <c r="M50" s="15">
        <f>VLOOKUP(A:A,[1]TDSheet!$A:$N,14,0)</f>
        <v>0</v>
      </c>
      <c r="N50" s="15">
        <f>VLOOKUP(A:A,[1]TDSheet!$A:$P,16,0)</f>
        <v>0</v>
      </c>
      <c r="O50" s="15"/>
      <c r="P50" s="15"/>
      <c r="Q50" s="15"/>
      <c r="R50" s="17"/>
      <c r="S50" s="15">
        <f t="shared" si="10"/>
        <v>11.4</v>
      </c>
      <c r="T50" s="17"/>
      <c r="U50" s="19">
        <f t="shared" si="11"/>
        <v>12.543859649122806</v>
      </c>
      <c r="V50" s="15">
        <f t="shared" si="12"/>
        <v>12.543859649122806</v>
      </c>
      <c r="W50" s="15"/>
      <c r="X50" s="15"/>
      <c r="Y50" s="15">
        <f>VLOOKUP(A:A,[1]TDSheet!$A:$Z,26,0)</f>
        <v>0</v>
      </c>
      <c r="Z50" s="15">
        <f>VLOOKUP(A:A,[1]TDSheet!$A:$AA,27,0)</f>
        <v>0</v>
      </c>
      <c r="AA50" s="15">
        <f>VLOOKUP(A:A,[1]TDSheet!$A:$S,19,0)</f>
        <v>0</v>
      </c>
      <c r="AB50" s="15">
        <f>VLOOKUP(A:A,[3]TDSheet!$A:$D,4,0)</f>
        <v>21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3"/>
        <v>0</v>
      </c>
      <c r="AF50" s="15">
        <f t="shared" si="14"/>
        <v>0</v>
      </c>
      <c r="AG50" s="15"/>
      <c r="AH50" s="15"/>
    </row>
    <row r="51" spans="1:34" s="1" customFormat="1" ht="11.1" customHeight="1" outlineLevel="1" x14ac:dyDescent="0.2">
      <c r="A51" s="7" t="s">
        <v>51</v>
      </c>
      <c r="B51" s="7" t="s">
        <v>8</v>
      </c>
      <c r="C51" s="8">
        <v>241</v>
      </c>
      <c r="D51" s="8">
        <v>68</v>
      </c>
      <c r="E51" s="8">
        <v>175</v>
      </c>
      <c r="F51" s="8">
        <v>126</v>
      </c>
      <c r="G51" s="1">
        <f>VLOOKUP(A:A,[1]TDSheet!$A:$G,7,0)</f>
        <v>0.09</v>
      </c>
      <c r="H51" s="1">
        <f>VLOOKUP(A:A,[1]TDSheet!$A:$H,8,0)</f>
        <v>45</v>
      </c>
      <c r="I51" s="15">
        <f>VLOOKUP(A:A,[2]TDSheet!$A:$F,6,0)</f>
        <v>182</v>
      </c>
      <c r="J51" s="15">
        <f t="shared" si="9"/>
        <v>-7</v>
      </c>
      <c r="K51" s="15">
        <f>VLOOKUP(A:A,[1]TDSheet!$A:$R,18,0)</f>
        <v>30</v>
      </c>
      <c r="L51" s="15">
        <f>VLOOKUP(A:A,[1]TDSheet!$A:$T,20,0)</f>
        <v>50</v>
      </c>
      <c r="M51" s="15">
        <f>VLOOKUP(A:A,[1]TDSheet!$A:$N,14,0)</f>
        <v>0</v>
      </c>
      <c r="N51" s="15">
        <f>VLOOKUP(A:A,[1]TDSheet!$A:$P,16,0)</f>
        <v>50</v>
      </c>
      <c r="O51" s="15"/>
      <c r="P51" s="15"/>
      <c r="Q51" s="15"/>
      <c r="R51" s="17"/>
      <c r="S51" s="15">
        <f t="shared" si="10"/>
        <v>35</v>
      </c>
      <c r="T51" s="17">
        <v>20</v>
      </c>
      <c r="U51" s="19">
        <f t="shared" si="11"/>
        <v>7.8857142857142861</v>
      </c>
      <c r="V51" s="15">
        <f t="shared" si="12"/>
        <v>3.6</v>
      </c>
      <c r="W51" s="15"/>
      <c r="X51" s="15"/>
      <c r="Y51" s="15">
        <f>VLOOKUP(A:A,[1]TDSheet!$A:$Z,26,0)</f>
        <v>68.8</v>
      </c>
      <c r="Z51" s="15">
        <f>VLOOKUP(A:A,[1]TDSheet!$A:$AA,27,0)</f>
        <v>58</v>
      </c>
      <c r="AA51" s="15">
        <f>VLOOKUP(A:A,[1]TDSheet!$A:$S,19,0)</f>
        <v>37.6</v>
      </c>
      <c r="AB51" s="15">
        <f>VLOOKUP(A:A,[3]TDSheet!$A:$D,4,0)</f>
        <v>1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1.7999999999999998</v>
      </c>
      <c r="AG51" s="15"/>
      <c r="AH51" s="15"/>
    </row>
    <row r="52" spans="1:34" s="1" customFormat="1" ht="11.1" customHeight="1" outlineLevel="1" x14ac:dyDescent="0.2">
      <c r="A52" s="7" t="s">
        <v>52</v>
      </c>
      <c r="B52" s="7" t="s">
        <v>9</v>
      </c>
      <c r="C52" s="8">
        <v>3.1379999999999999</v>
      </c>
      <c r="D52" s="8">
        <v>15.154999999999999</v>
      </c>
      <c r="E52" s="8">
        <v>1.552</v>
      </c>
      <c r="F52" s="8">
        <v>1.5860000000000001</v>
      </c>
      <c r="G52" s="1">
        <f>VLOOKUP(A:A,[1]TDSheet!$A:$G,7,0)</f>
        <v>0</v>
      </c>
      <c r="H52" s="1">
        <f>VLOOKUP(A:A,[1]TDSheet!$A:$H,8,0)</f>
        <v>45</v>
      </c>
      <c r="I52" s="15">
        <f>VLOOKUP(A:A,[2]TDSheet!$A:$F,6,0)</f>
        <v>23.5</v>
      </c>
      <c r="J52" s="15">
        <f t="shared" si="9"/>
        <v>-21.948</v>
      </c>
      <c r="K52" s="15">
        <f>VLOOKUP(A:A,[1]TDSheet!$A:$R,18,0)</f>
        <v>0</v>
      </c>
      <c r="L52" s="15">
        <f>VLOOKUP(A:A,[1]TDSheet!$A:$T,20,0)</f>
        <v>0</v>
      </c>
      <c r="M52" s="15">
        <f>VLOOKUP(A:A,[1]TDSheet!$A:$N,14,0)</f>
        <v>0</v>
      </c>
      <c r="N52" s="15">
        <f>VLOOKUP(A:A,[1]TDSheet!$A:$P,16,0)</f>
        <v>0</v>
      </c>
      <c r="O52" s="15"/>
      <c r="P52" s="15"/>
      <c r="Q52" s="15"/>
      <c r="R52" s="17"/>
      <c r="S52" s="15">
        <f t="shared" si="10"/>
        <v>0.31040000000000001</v>
      </c>
      <c r="T52" s="17"/>
      <c r="U52" s="19">
        <f t="shared" si="11"/>
        <v>5.1095360824742269</v>
      </c>
      <c r="V52" s="15">
        <f t="shared" si="12"/>
        <v>5.1095360824742269</v>
      </c>
      <c r="W52" s="15"/>
      <c r="X52" s="15"/>
      <c r="Y52" s="15">
        <f>VLOOKUP(A:A,[1]TDSheet!$A:$Z,26,0)</f>
        <v>14.940799999999999</v>
      </c>
      <c r="Z52" s="15">
        <f>VLOOKUP(A:A,[1]TDSheet!$A:$AA,27,0)</f>
        <v>10.226600000000001</v>
      </c>
      <c r="AA52" s="15">
        <f>VLOOKUP(A:A,[1]TDSheet!$A:$S,19,0)</f>
        <v>9.5719999999999992</v>
      </c>
      <c r="AB52" s="15">
        <v>0</v>
      </c>
      <c r="AC52" s="15" t="str">
        <f>VLOOKUP(A:A,[1]TDSheet!$A:$AC,29,0)</f>
        <v>вывод</v>
      </c>
      <c r="AD52" s="15" t="e">
        <f>VLOOKUP(A:A,[1]TDSheet!$A:$AD,30,0)</f>
        <v>#N/A</v>
      </c>
      <c r="AE52" s="15">
        <f t="shared" si="13"/>
        <v>0</v>
      </c>
      <c r="AF52" s="15">
        <f t="shared" si="14"/>
        <v>0</v>
      </c>
      <c r="AG52" s="15"/>
      <c r="AH52" s="15"/>
    </row>
    <row r="53" spans="1:34" s="1" customFormat="1" ht="11.1" customHeight="1" outlineLevel="1" x14ac:dyDescent="0.2">
      <c r="A53" s="7" t="s">
        <v>53</v>
      </c>
      <c r="B53" s="7" t="s">
        <v>8</v>
      </c>
      <c r="C53" s="8">
        <v>1068</v>
      </c>
      <c r="D53" s="8">
        <v>1237</v>
      </c>
      <c r="E53" s="8">
        <v>1556</v>
      </c>
      <c r="F53" s="8">
        <v>714</v>
      </c>
      <c r="G53" s="1">
        <f>VLOOKUP(A:A,[1]TDSheet!$A:$G,7,0)</f>
        <v>0.28000000000000003</v>
      </c>
      <c r="H53" s="1">
        <f>VLOOKUP(A:A,[1]TDSheet!$A:$H,8,0)</f>
        <v>45</v>
      </c>
      <c r="I53" s="15">
        <f>VLOOKUP(A:A,[2]TDSheet!$A:$F,6,0)</f>
        <v>1585</v>
      </c>
      <c r="J53" s="15">
        <f t="shared" si="9"/>
        <v>-29</v>
      </c>
      <c r="K53" s="15">
        <f>VLOOKUP(A:A,[1]TDSheet!$A:$R,18,0)</f>
        <v>600</v>
      </c>
      <c r="L53" s="15">
        <f>VLOOKUP(A:A,[1]TDSheet!$A:$T,20,0)</f>
        <v>200</v>
      </c>
      <c r="M53" s="15">
        <f>VLOOKUP(A:A,[1]TDSheet!$A:$N,14,0)</f>
        <v>0</v>
      </c>
      <c r="N53" s="15">
        <f>VLOOKUP(A:A,[1]TDSheet!$A:$P,16,0)</f>
        <v>400</v>
      </c>
      <c r="O53" s="15"/>
      <c r="P53" s="15"/>
      <c r="Q53" s="15"/>
      <c r="R53" s="17"/>
      <c r="S53" s="15">
        <f t="shared" si="10"/>
        <v>311.2</v>
      </c>
      <c r="T53" s="17">
        <v>600</v>
      </c>
      <c r="U53" s="19">
        <f t="shared" si="11"/>
        <v>8.0784061696658096</v>
      </c>
      <c r="V53" s="15">
        <f t="shared" si="12"/>
        <v>2.2943444730077123</v>
      </c>
      <c r="W53" s="15"/>
      <c r="X53" s="15"/>
      <c r="Y53" s="15">
        <f>VLOOKUP(A:A,[1]TDSheet!$A:$Z,26,0)</f>
        <v>339.2</v>
      </c>
      <c r="Z53" s="15">
        <f>VLOOKUP(A:A,[1]TDSheet!$A:$AA,27,0)</f>
        <v>316.8</v>
      </c>
      <c r="AA53" s="15">
        <f>VLOOKUP(A:A,[1]TDSheet!$A:$S,19,0)</f>
        <v>315</v>
      </c>
      <c r="AB53" s="15">
        <f>VLOOKUP(A:A,[3]TDSheet!$A:$D,4,0)</f>
        <v>335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168.00000000000003</v>
      </c>
      <c r="AG53" s="15"/>
      <c r="AH53" s="15"/>
    </row>
    <row r="54" spans="1:34" s="1" customFormat="1" ht="11.1" customHeight="1" outlineLevel="1" x14ac:dyDescent="0.2">
      <c r="A54" s="7" t="s">
        <v>54</v>
      </c>
      <c r="B54" s="7" t="s">
        <v>8</v>
      </c>
      <c r="C54" s="8">
        <v>3379</v>
      </c>
      <c r="D54" s="8">
        <v>2322</v>
      </c>
      <c r="E54" s="8">
        <v>3753</v>
      </c>
      <c r="F54" s="8">
        <v>1810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3845</v>
      </c>
      <c r="J54" s="15">
        <f t="shared" si="9"/>
        <v>-92</v>
      </c>
      <c r="K54" s="15">
        <f>VLOOKUP(A:A,[1]TDSheet!$A:$R,18,0)</f>
        <v>1000</v>
      </c>
      <c r="L54" s="15">
        <f>VLOOKUP(A:A,[1]TDSheet!$A:$T,20,0)</f>
        <v>800</v>
      </c>
      <c r="M54" s="15">
        <f>VLOOKUP(A:A,[1]TDSheet!$A:$N,14,0)</f>
        <v>0</v>
      </c>
      <c r="N54" s="15">
        <f>VLOOKUP(A:A,[1]TDSheet!$A:$P,16,0)</f>
        <v>800</v>
      </c>
      <c r="O54" s="15"/>
      <c r="P54" s="15"/>
      <c r="Q54" s="15"/>
      <c r="R54" s="17"/>
      <c r="S54" s="15">
        <f t="shared" si="10"/>
        <v>750.6</v>
      </c>
      <c r="T54" s="17">
        <v>1600</v>
      </c>
      <c r="U54" s="19">
        <f t="shared" si="11"/>
        <v>8.0069277911004519</v>
      </c>
      <c r="V54" s="15">
        <f t="shared" si="12"/>
        <v>2.4114042099653608</v>
      </c>
      <c r="W54" s="15"/>
      <c r="X54" s="15"/>
      <c r="Y54" s="15">
        <f>VLOOKUP(A:A,[1]TDSheet!$A:$Z,26,0)</f>
        <v>873</v>
      </c>
      <c r="Z54" s="15">
        <f>VLOOKUP(A:A,[1]TDSheet!$A:$AA,27,0)</f>
        <v>836</v>
      </c>
      <c r="AA54" s="15">
        <f>VLOOKUP(A:A,[1]TDSheet!$A:$S,19,0)</f>
        <v>752</v>
      </c>
      <c r="AB54" s="15">
        <f>VLOOKUP(A:A,[3]TDSheet!$A:$D,4,0)</f>
        <v>573</v>
      </c>
      <c r="AC54" s="15" t="str">
        <f>VLOOKUP(A:A,[1]TDSheet!$A:$AC,29,0)</f>
        <v>пл600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560</v>
      </c>
      <c r="AG54" s="15"/>
      <c r="AH54" s="15"/>
    </row>
    <row r="55" spans="1:34" s="1" customFormat="1" ht="11.1" customHeight="1" outlineLevel="1" x14ac:dyDescent="0.2">
      <c r="A55" s="7" t="s">
        <v>55</v>
      </c>
      <c r="B55" s="7" t="s">
        <v>8</v>
      </c>
      <c r="C55" s="8">
        <v>1992</v>
      </c>
      <c r="D55" s="8">
        <v>3397</v>
      </c>
      <c r="E55" s="8">
        <v>3598</v>
      </c>
      <c r="F55" s="8">
        <v>1567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3761</v>
      </c>
      <c r="J55" s="15">
        <f t="shared" si="9"/>
        <v>-163</v>
      </c>
      <c r="K55" s="15">
        <f>VLOOKUP(A:A,[1]TDSheet!$A:$R,18,0)</f>
        <v>1000</v>
      </c>
      <c r="L55" s="15">
        <f>VLOOKUP(A:A,[1]TDSheet!$A:$T,20,0)</f>
        <v>600</v>
      </c>
      <c r="M55" s="15">
        <f>VLOOKUP(A:A,[1]TDSheet!$A:$N,14,0)</f>
        <v>0</v>
      </c>
      <c r="N55" s="15">
        <f>VLOOKUP(A:A,[1]TDSheet!$A:$P,16,0)</f>
        <v>800</v>
      </c>
      <c r="O55" s="15"/>
      <c r="P55" s="15"/>
      <c r="Q55" s="15"/>
      <c r="R55" s="17"/>
      <c r="S55" s="15">
        <f t="shared" si="10"/>
        <v>719.6</v>
      </c>
      <c r="T55" s="17">
        <v>1800</v>
      </c>
      <c r="U55" s="19">
        <f t="shared" si="11"/>
        <v>8.0141745414118954</v>
      </c>
      <c r="V55" s="15">
        <f t="shared" si="12"/>
        <v>2.177598665925514</v>
      </c>
      <c r="W55" s="15"/>
      <c r="X55" s="15"/>
      <c r="Y55" s="15">
        <f>VLOOKUP(A:A,[1]TDSheet!$A:$Z,26,0)</f>
        <v>730.2</v>
      </c>
      <c r="Z55" s="15">
        <f>VLOOKUP(A:A,[1]TDSheet!$A:$AA,27,0)</f>
        <v>673.8</v>
      </c>
      <c r="AA55" s="15">
        <f>VLOOKUP(A:A,[1]TDSheet!$A:$S,19,0)</f>
        <v>700</v>
      </c>
      <c r="AB55" s="15">
        <f>VLOOKUP(A:A,[3]TDSheet!$A:$D,4,0)</f>
        <v>567</v>
      </c>
      <c r="AC55" s="15" t="str">
        <f>VLOOKUP(A:A,[1]TDSheet!$A:$AC,29,0)</f>
        <v>м335з</v>
      </c>
      <c r="AD55" s="15" t="str">
        <f>VLOOKUP(A:A,[1]TDSheet!$A:$AD,30,0)</f>
        <v>м303з</v>
      </c>
      <c r="AE55" s="15">
        <f t="shared" si="13"/>
        <v>0</v>
      </c>
      <c r="AF55" s="15">
        <f t="shared" si="14"/>
        <v>504.00000000000006</v>
      </c>
      <c r="AG55" s="15"/>
      <c r="AH55" s="15"/>
    </row>
    <row r="56" spans="1:34" s="1" customFormat="1" ht="11.1" customHeight="1" outlineLevel="1" x14ac:dyDescent="0.2">
      <c r="A56" s="7" t="s">
        <v>56</v>
      </c>
      <c r="B56" s="7" t="s">
        <v>8</v>
      </c>
      <c r="C56" s="8">
        <v>3875</v>
      </c>
      <c r="D56" s="8">
        <v>2348</v>
      </c>
      <c r="E56" s="8">
        <v>4271</v>
      </c>
      <c r="F56" s="8">
        <v>1825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4371</v>
      </c>
      <c r="J56" s="15">
        <f t="shared" si="9"/>
        <v>-100</v>
      </c>
      <c r="K56" s="15">
        <f>VLOOKUP(A:A,[1]TDSheet!$A:$R,18,0)</f>
        <v>800</v>
      </c>
      <c r="L56" s="15">
        <f>VLOOKUP(A:A,[1]TDSheet!$A:$T,20,0)</f>
        <v>600</v>
      </c>
      <c r="M56" s="15">
        <f>VLOOKUP(A:A,[1]TDSheet!$A:$N,14,0)</f>
        <v>0</v>
      </c>
      <c r="N56" s="15">
        <f>VLOOKUP(A:A,[1]TDSheet!$A:$P,16,0)</f>
        <v>800</v>
      </c>
      <c r="O56" s="15"/>
      <c r="P56" s="15"/>
      <c r="Q56" s="15"/>
      <c r="R56" s="17">
        <v>1000</v>
      </c>
      <c r="S56" s="15">
        <f t="shared" si="10"/>
        <v>854.2</v>
      </c>
      <c r="T56" s="17">
        <v>1800</v>
      </c>
      <c r="U56" s="19">
        <f t="shared" si="11"/>
        <v>7.9899321002107229</v>
      </c>
      <c r="V56" s="15">
        <f t="shared" si="12"/>
        <v>2.1365019901662374</v>
      </c>
      <c r="W56" s="15"/>
      <c r="X56" s="15"/>
      <c r="Y56" s="15">
        <f>VLOOKUP(A:A,[1]TDSheet!$A:$Z,26,0)</f>
        <v>1096</v>
      </c>
      <c r="Z56" s="15">
        <f>VLOOKUP(A:A,[1]TDSheet!$A:$AA,27,0)</f>
        <v>1072.8</v>
      </c>
      <c r="AA56" s="15">
        <f>VLOOKUP(A:A,[1]TDSheet!$A:$S,19,0)</f>
        <v>778.6</v>
      </c>
      <c r="AB56" s="15">
        <f>VLOOKUP(A:A,[3]TDSheet!$A:$D,4,0)</f>
        <v>833</v>
      </c>
      <c r="AC56" s="15" t="str">
        <f>VLOOKUP(A:A,[1]TDSheet!$A:$AC,29,0)</f>
        <v>пл600</v>
      </c>
      <c r="AD56" s="15">
        <f>VLOOKUP(A:A,[1]TDSheet!$A:$AD,30,0)</f>
        <v>0</v>
      </c>
      <c r="AE56" s="15">
        <f t="shared" si="13"/>
        <v>350</v>
      </c>
      <c r="AF56" s="15">
        <f t="shared" si="14"/>
        <v>630</v>
      </c>
      <c r="AG56" s="15"/>
      <c r="AH56" s="15"/>
    </row>
    <row r="57" spans="1:34" s="1" customFormat="1" ht="11.1" customHeight="1" outlineLevel="1" x14ac:dyDescent="0.2">
      <c r="A57" s="7" t="s">
        <v>57</v>
      </c>
      <c r="B57" s="7" t="s">
        <v>8</v>
      </c>
      <c r="C57" s="8">
        <v>5364</v>
      </c>
      <c r="D57" s="8">
        <v>4093</v>
      </c>
      <c r="E57" s="8">
        <v>6642</v>
      </c>
      <c r="F57" s="8">
        <v>2629</v>
      </c>
      <c r="G57" s="1">
        <f>VLOOKUP(A:A,[1]TDSheet!$A:$G,7,0)</f>
        <v>0.35</v>
      </c>
      <c r="H57" s="1">
        <f>VLOOKUP(A:A,[1]TDSheet!$A:$H,8,0)</f>
        <v>45</v>
      </c>
      <c r="I57" s="15">
        <f>VLOOKUP(A:A,[2]TDSheet!$A:$F,6,0)</f>
        <v>6797</v>
      </c>
      <c r="J57" s="15">
        <f t="shared" si="9"/>
        <v>-155</v>
      </c>
      <c r="K57" s="15">
        <f>VLOOKUP(A:A,[1]TDSheet!$A:$R,18,0)</f>
        <v>1200</v>
      </c>
      <c r="L57" s="15">
        <f>VLOOKUP(A:A,[1]TDSheet!$A:$T,20,0)</f>
        <v>1200</v>
      </c>
      <c r="M57" s="15">
        <f>VLOOKUP(A:A,[1]TDSheet!$A:$N,14,0)</f>
        <v>0</v>
      </c>
      <c r="N57" s="15">
        <f>VLOOKUP(A:A,[1]TDSheet!$A:$P,16,0)</f>
        <v>1200</v>
      </c>
      <c r="O57" s="15"/>
      <c r="P57" s="15"/>
      <c r="Q57" s="15"/>
      <c r="R57" s="17">
        <v>1600</v>
      </c>
      <c r="S57" s="15">
        <f t="shared" si="10"/>
        <v>1328.4</v>
      </c>
      <c r="T57" s="17">
        <v>2800</v>
      </c>
      <c r="U57" s="19">
        <f t="shared" si="11"/>
        <v>8.0013550135501355</v>
      </c>
      <c r="V57" s="15">
        <f t="shared" si="12"/>
        <v>1.9790725685034627</v>
      </c>
      <c r="W57" s="15"/>
      <c r="X57" s="15"/>
      <c r="Y57" s="15">
        <f>VLOOKUP(A:A,[1]TDSheet!$A:$Z,26,0)</f>
        <v>1538</v>
      </c>
      <c r="Z57" s="15">
        <f>VLOOKUP(A:A,[1]TDSheet!$A:$AA,27,0)</f>
        <v>1550.8</v>
      </c>
      <c r="AA57" s="15">
        <f>VLOOKUP(A:A,[1]TDSheet!$A:$S,19,0)</f>
        <v>1205.8</v>
      </c>
      <c r="AB57" s="15">
        <f>VLOOKUP(A:A,[3]TDSheet!$A:$D,4,0)</f>
        <v>962</v>
      </c>
      <c r="AC57" s="15" t="str">
        <f>VLOOKUP(A:A,[1]TDSheet!$A:$AC,29,0)</f>
        <v>пл600</v>
      </c>
      <c r="AD57" s="15">
        <f>VLOOKUP(A:A,[1]TDSheet!$A:$AD,30,0)</f>
        <v>0</v>
      </c>
      <c r="AE57" s="15">
        <f t="shared" si="13"/>
        <v>560</v>
      </c>
      <c r="AF57" s="15">
        <f t="shared" si="14"/>
        <v>979.99999999999989</v>
      </c>
      <c r="AG57" s="15"/>
      <c r="AH57" s="15"/>
    </row>
    <row r="58" spans="1:34" s="1" customFormat="1" ht="11.1" customHeight="1" outlineLevel="1" x14ac:dyDescent="0.2">
      <c r="A58" s="7" t="s">
        <v>58</v>
      </c>
      <c r="B58" s="7" t="s">
        <v>8</v>
      </c>
      <c r="C58" s="8">
        <v>1070</v>
      </c>
      <c r="D58" s="8">
        <v>1468</v>
      </c>
      <c r="E58" s="8">
        <v>1505</v>
      </c>
      <c r="F58" s="8">
        <v>976</v>
      </c>
      <c r="G58" s="1">
        <f>VLOOKUP(A:A,[1]TDSheet!$A:$G,7,0)</f>
        <v>0.41</v>
      </c>
      <c r="H58" s="1">
        <f>VLOOKUP(A:A,[1]TDSheet!$A:$H,8,0)</f>
        <v>45</v>
      </c>
      <c r="I58" s="15">
        <f>VLOOKUP(A:A,[2]TDSheet!$A:$F,6,0)</f>
        <v>1568</v>
      </c>
      <c r="J58" s="15">
        <f t="shared" si="9"/>
        <v>-63</v>
      </c>
      <c r="K58" s="15">
        <f>VLOOKUP(A:A,[1]TDSheet!$A:$R,18,0)</f>
        <v>120</v>
      </c>
      <c r="L58" s="15">
        <f>VLOOKUP(A:A,[1]TDSheet!$A:$T,20,0)</f>
        <v>280</v>
      </c>
      <c r="M58" s="15">
        <f>VLOOKUP(A:A,[1]TDSheet!$A:$N,14,0)</f>
        <v>0</v>
      </c>
      <c r="N58" s="15">
        <f>VLOOKUP(A:A,[1]TDSheet!$A:$P,16,0)</f>
        <v>400</v>
      </c>
      <c r="O58" s="15"/>
      <c r="P58" s="15"/>
      <c r="Q58" s="15"/>
      <c r="R58" s="17"/>
      <c r="S58" s="15">
        <f t="shared" si="10"/>
        <v>301</v>
      </c>
      <c r="T58" s="17">
        <v>680</v>
      </c>
      <c r="U58" s="19">
        <f t="shared" si="11"/>
        <v>8.1594684385382052</v>
      </c>
      <c r="V58" s="15">
        <f t="shared" si="12"/>
        <v>3.2425249169435215</v>
      </c>
      <c r="W58" s="15"/>
      <c r="X58" s="15"/>
      <c r="Y58" s="15">
        <f>VLOOKUP(A:A,[1]TDSheet!$A:$Z,26,0)</f>
        <v>406.6</v>
      </c>
      <c r="Z58" s="15">
        <f>VLOOKUP(A:A,[1]TDSheet!$A:$AA,27,0)</f>
        <v>326.2</v>
      </c>
      <c r="AA58" s="15">
        <f>VLOOKUP(A:A,[1]TDSheet!$A:$S,19,0)</f>
        <v>308.60000000000002</v>
      </c>
      <c r="AB58" s="15">
        <f>VLOOKUP(A:A,[3]TDSheet!$A:$D,4,0)</f>
        <v>209</v>
      </c>
      <c r="AC58" s="15" t="str">
        <f>VLOOKUP(A:A,[1]TDSheet!$A:$AC,29,0)</f>
        <v>плакат</v>
      </c>
      <c r="AD58" s="15">
        <f>VLOOKUP(A:A,[1]TDSheet!$A:$AD,30,0)</f>
        <v>0</v>
      </c>
      <c r="AE58" s="15">
        <f t="shared" si="13"/>
        <v>0</v>
      </c>
      <c r="AF58" s="15">
        <f t="shared" si="14"/>
        <v>278.8</v>
      </c>
      <c r="AG58" s="15"/>
      <c r="AH58" s="15"/>
    </row>
    <row r="59" spans="1:34" s="1" customFormat="1" ht="11.1" customHeight="1" outlineLevel="1" x14ac:dyDescent="0.2">
      <c r="A59" s="7" t="s">
        <v>59</v>
      </c>
      <c r="B59" s="7" t="s">
        <v>8</v>
      </c>
      <c r="C59" s="8">
        <v>5563</v>
      </c>
      <c r="D59" s="8">
        <v>7506</v>
      </c>
      <c r="E59" s="21">
        <v>9536</v>
      </c>
      <c r="F59" s="21">
        <v>4177</v>
      </c>
      <c r="G59" s="1">
        <f>VLOOKUP(A:A,[1]TDSheet!$A:$G,7,0)</f>
        <v>0.41</v>
      </c>
      <c r="H59" s="1">
        <f>VLOOKUP(A:A,[1]TDSheet!$A:$H,8,0)</f>
        <v>45</v>
      </c>
      <c r="I59" s="15">
        <f>VLOOKUP(A:A,[2]TDSheet!$A:$F,6,0)</f>
        <v>9582</v>
      </c>
      <c r="J59" s="15">
        <f t="shared" si="9"/>
        <v>-46</v>
      </c>
      <c r="K59" s="15">
        <f>VLOOKUP(A:A,[1]TDSheet!$A:$R,18,0)</f>
        <v>3200</v>
      </c>
      <c r="L59" s="15">
        <f>VLOOKUP(A:A,[1]TDSheet!$A:$T,20,0)</f>
        <v>1800</v>
      </c>
      <c r="M59" s="15">
        <f>VLOOKUP(A:A,[1]TDSheet!$A:$N,14,0)</f>
        <v>1400</v>
      </c>
      <c r="N59" s="18">
        <v>500</v>
      </c>
      <c r="O59" s="15"/>
      <c r="P59" s="15"/>
      <c r="Q59" s="15"/>
      <c r="R59" s="17"/>
      <c r="S59" s="15">
        <f t="shared" si="10"/>
        <v>1907.2</v>
      </c>
      <c r="T59" s="17">
        <v>4400</v>
      </c>
      <c r="U59" s="19">
        <f t="shared" si="11"/>
        <v>8.1150377516778516</v>
      </c>
      <c r="V59" s="15">
        <f t="shared" si="12"/>
        <v>2.190121644295302</v>
      </c>
      <c r="W59" s="15"/>
      <c r="X59" s="15"/>
      <c r="Y59" s="15">
        <f>VLOOKUP(A:A,[1]TDSheet!$A:$Z,26,0)</f>
        <v>1904.8</v>
      </c>
      <c r="Z59" s="15">
        <f>VLOOKUP(A:A,[1]TDSheet!$A:$AA,27,0)</f>
        <v>1836.8</v>
      </c>
      <c r="AA59" s="15">
        <f>VLOOKUP(A:A,[1]TDSheet!$A:$S,19,0)</f>
        <v>1792.6</v>
      </c>
      <c r="AB59" s="15">
        <f>VLOOKUP(A:A,[3]TDSheet!$A:$D,4,0)</f>
        <v>885</v>
      </c>
      <c r="AC59" s="15" t="e">
        <f>VLOOKUP(A:A,[1]TDSheet!$A:$AC,29,0)</f>
        <v>#N/A</v>
      </c>
      <c r="AD59" s="15" t="e">
        <f>VLOOKUP(A:A,[1]TDSheet!$A:$AD,30,0)</f>
        <v>#N/A</v>
      </c>
      <c r="AE59" s="15">
        <f t="shared" si="13"/>
        <v>0</v>
      </c>
      <c r="AF59" s="15">
        <f t="shared" si="14"/>
        <v>1804</v>
      </c>
      <c r="AG59" s="15"/>
      <c r="AH59" s="15"/>
    </row>
    <row r="60" spans="1:34" s="1" customFormat="1" ht="11.1" customHeight="1" outlineLevel="1" x14ac:dyDescent="0.2">
      <c r="A60" s="7" t="s">
        <v>60</v>
      </c>
      <c r="B60" s="7" t="s">
        <v>8</v>
      </c>
      <c r="C60" s="8">
        <v>2560</v>
      </c>
      <c r="D60" s="8">
        <v>3328</v>
      </c>
      <c r="E60" s="8">
        <v>3225</v>
      </c>
      <c r="F60" s="8">
        <v>902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3313</v>
      </c>
      <c r="J60" s="15">
        <f t="shared" si="9"/>
        <v>-88</v>
      </c>
      <c r="K60" s="15">
        <f>VLOOKUP(A:A,[1]TDSheet!$A:$R,18,0)</f>
        <v>600</v>
      </c>
      <c r="L60" s="15">
        <f>VLOOKUP(A:A,[1]TDSheet!$A:$T,20,0)</f>
        <v>600</v>
      </c>
      <c r="M60" s="15">
        <f>VLOOKUP(A:A,[1]TDSheet!$A:$N,14,0)</f>
        <v>0</v>
      </c>
      <c r="N60" s="15">
        <f>VLOOKUP(A:A,[1]TDSheet!$A:$P,16,0)</f>
        <v>700</v>
      </c>
      <c r="O60" s="15"/>
      <c r="P60" s="15"/>
      <c r="Q60" s="15"/>
      <c r="R60" s="17">
        <v>1050</v>
      </c>
      <c r="S60" s="15">
        <f t="shared" si="10"/>
        <v>645</v>
      </c>
      <c r="T60" s="17">
        <v>1200</v>
      </c>
      <c r="U60" s="19">
        <f t="shared" si="11"/>
        <v>7.8325581395348838</v>
      </c>
      <c r="V60" s="15">
        <f t="shared" si="12"/>
        <v>1.3984496124031007</v>
      </c>
      <c r="W60" s="15"/>
      <c r="X60" s="15"/>
      <c r="Y60" s="15">
        <f>VLOOKUP(A:A,[1]TDSheet!$A:$Z,26,0)</f>
        <v>909.2</v>
      </c>
      <c r="Z60" s="15">
        <f>VLOOKUP(A:A,[1]TDSheet!$A:$AA,27,0)</f>
        <v>723.2</v>
      </c>
      <c r="AA60" s="15">
        <f>VLOOKUP(A:A,[1]TDSheet!$A:$S,19,0)</f>
        <v>581.4</v>
      </c>
      <c r="AB60" s="15">
        <f>VLOOKUP(A:A,[3]TDSheet!$A:$D,4,0)</f>
        <v>553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430.5</v>
      </c>
      <c r="AF60" s="15">
        <f t="shared" si="14"/>
        <v>491.99999999999994</v>
      </c>
      <c r="AG60" s="15"/>
      <c r="AH60" s="15"/>
    </row>
    <row r="61" spans="1:34" s="1" customFormat="1" ht="11.1" customHeight="1" outlineLevel="1" x14ac:dyDescent="0.2">
      <c r="A61" s="7" t="s">
        <v>61</v>
      </c>
      <c r="B61" s="7" t="s">
        <v>9</v>
      </c>
      <c r="C61" s="8">
        <v>22.434999999999999</v>
      </c>
      <c r="D61" s="8">
        <v>74.724999999999994</v>
      </c>
      <c r="E61" s="8">
        <v>35.840000000000003</v>
      </c>
      <c r="F61" s="8">
        <v>29.87</v>
      </c>
      <c r="G61" s="1">
        <f>VLOOKUP(A:A,[1]TDSheet!$A:$G,7,0)</f>
        <v>1</v>
      </c>
      <c r="H61" s="1">
        <f>VLOOKUP(A:A,[1]TDSheet!$A:$H,8,0)</f>
        <v>30</v>
      </c>
      <c r="I61" s="15">
        <f>VLOOKUP(A:A,[2]TDSheet!$A:$F,6,0)</f>
        <v>61</v>
      </c>
      <c r="J61" s="15">
        <f t="shared" si="9"/>
        <v>-25.159999999999997</v>
      </c>
      <c r="K61" s="15">
        <f>VLOOKUP(A:A,[1]TDSheet!$A:$R,18,0)</f>
        <v>20</v>
      </c>
      <c r="L61" s="15">
        <f>VLOOKUP(A:A,[1]TDSheet!$A:$T,20,0)</f>
        <v>0</v>
      </c>
      <c r="M61" s="15">
        <f>VLOOKUP(A:A,[1]TDSheet!$A:$N,14,0)</f>
        <v>0</v>
      </c>
      <c r="N61" s="15">
        <f>VLOOKUP(A:A,[1]TDSheet!$A:$P,16,0)</f>
        <v>10</v>
      </c>
      <c r="O61" s="15"/>
      <c r="P61" s="15"/>
      <c r="Q61" s="15"/>
      <c r="R61" s="17">
        <v>10</v>
      </c>
      <c r="S61" s="15">
        <f t="shared" si="10"/>
        <v>7.168000000000001</v>
      </c>
      <c r="T61" s="17"/>
      <c r="U61" s="19">
        <f t="shared" si="11"/>
        <v>9.7474888392857135</v>
      </c>
      <c r="V61" s="15">
        <f t="shared" si="12"/>
        <v>4.1671316964285712</v>
      </c>
      <c r="W61" s="15"/>
      <c r="X61" s="15"/>
      <c r="Y61" s="15">
        <f>VLOOKUP(A:A,[1]TDSheet!$A:$Z,26,0)</f>
        <v>10.532</v>
      </c>
      <c r="Z61" s="15">
        <f>VLOOKUP(A:A,[1]TDSheet!$A:$AA,27,0)</f>
        <v>4.4610000000000003</v>
      </c>
      <c r="AA61" s="15">
        <f>VLOOKUP(A:A,[1]TDSheet!$A:$S,19,0)</f>
        <v>9.8450000000000006</v>
      </c>
      <c r="AB61" s="15">
        <v>0</v>
      </c>
      <c r="AC61" s="15" t="str">
        <f>VLOOKUP(A:A,[1]TDSheet!$A:$AC,29,0)</f>
        <v>костик</v>
      </c>
      <c r="AD61" s="15">
        <f>VLOOKUP(A:A,[1]TDSheet!$A:$AD,30,0)</f>
        <v>0</v>
      </c>
      <c r="AE61" s="15">
        <f t="shared" si="13"/>
        <v>10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101</v>
      </c>
      <c r="D62" s="8">
        <v>84</v>
      </c>
      <c r="E62" s="8">
        <v>90</v>
      </c>
      <c r="F62" s="8">
        <v>1</v>
      </c>
      <c r="G62" s="1">
        <f>VLOOKUP(A:A,[1]TDSheet!$A:$G,7,0)</f>
        <v>0</v>
      </c>
      <c r="H62" s="1">
        <f>VLOOKUP(A:A,[1]TDSheet!$A:$H,8,0)</f>
        <v>30</v>
      </c>
      <c r="I62" s="15">
        <f>VLOOKUP(A:A,[2]TDSheet!$A:$F,6,0)</f>
        <v>195</v>
      </c>
      <c r="J62" s="15">
        <f t="shared" si="9"/>
        <v>-105</v>
      </c>
      <c r="K62" s="15">
        <f>VLOOKUP(A:A,[1]TDSheet!$A:$R,18,0)</f>
        <v>0</v>
      </c>
      <c r="L62" s="15">
        <f>VLOOKUP(A:A,[1]TDSheet!$A:$T,20,0)</f>
        <v>0</v>
      </c>
      <c r="M62" s="15">
        <f>VLOOKUP(A:A,[1]TDSheet!$A:$N,14,0)</f>
        <v>0</v>
      </c>
      <c r="N62" s="15">
        <f>VLOOKUP(A:A,[1]TDSheet!$A:$P,16,0)</f>
        <v>0</v>
      </c>
      <c r="O62" s="15"/>
      <c r="P62" s="15"/>
      <c r="Q62" s="15"/>
      <c r="R62" s="17"/>
      <c r="S62" s="15">
        <f t="shared" si="10"/>
        <v>18</v>
      </c>
      <c r="T62" s="17"/>
      <c r="U62" s="19">
        <f t="shared" si="11"/>
        <v>5.5555555555555552E-2</v>
      </c>
      <c r="V62" s="15">
        <f t="shared" si="12"/>
        <v>5.5555555555555552E-2</v>
      </c>
      <c r="W62" s="15"/>
      <c r="X62" s="15"/>
      <c r="Y62" s="15">
        <f>VLOOKUP(A:A,[1]TDSheet!$A:$Z,26,0)</f>
        <v>13.8</v>
      </c>
      <c r="Z62" s="15">
        <f>VLOOKUP(A:A,[1]TDSheet!$A:$AA,27,0)</f>
        <v>22</v>
      </c>
      <c r="AA62" s="15">
        <f>VLOOKUP(A:A,[1]TDSheet!$A:$S,19,0)</f>
        <v>21.4</v>
      </c>
      <c r="AB62" s="15">
        <v>0</v>
      </c>
      <c r="AC62" s="15" t="str">
        <f>VLOOKUP(A:A,[1]TDSheet!$A:$AC,29,0)</f>
        <v>вывод</v>
      </c>
      <c r="AD62" s="15" t="e">
        <f>VLOOKUP(A:A,[1]TDSheet!$A:$AD,30,0)</f>
        <v>#N/A</v>
      </c>
      <c r="AE62" s="15">
        <f t="shared" si="13"/>
        <v>0</v>
      </c>
      <c r="AF62" s="15">
        <f t="shared" si="14"/>
        <v>0</v>
      </c>
      <c r="AG62" s="15"/>
      <c r="AH62" s="15"/>
    </row>
    <row r="63" spans="1:34" s="1" customFormat="1" ht="11.1" customHeight="1" outlineLevel="1" x14ac:dyDescent="0.2">
      <c r="A63" s="7" t="s">
        <v>63</v>
      </c>
      <c r="B63" s="7" t="s">
        <v>9</v>
      </c>
      <c r="C63" s="8">
        <v>46.457999999999998</v>
      </c>
      <c r="D63" s="8">
        <v>20.009</v>
      </c>
      <c r="E63" s="8">
        <v>19.096</v>
      </c>
      <c r="F63" s="8">
        <v>1.145</v>
      </c>
      <c r="G63" s="1">
        <f>VLOOKUP(A:A,[1]TDSheet!$A:$G,7,0)</f>
        <v>0</v>
      </c>
      <c r="H63" s="1">
        <f>VLOOKUP(A:A,[1]TDSheet!$A:$H,8,0)</f>
        <v>30</v>
      </c>
      <c r="I63" s="15">
        <f>VLOOKUP(A:A,[2]TDSheet!$A:$F,6,0)</f>
        <v>60</v>
      </c>
      <c r="J63" s="15">
        <f t="shared" si="9"/>
        <v>-40.903999999999996</v>
      </c>
      <c r="K63" s="15">
        <f>VLOOKUP(A:A,[1]TDSheet!$A:$R,18,0)</f>
        <v>0</v>
      </c>
      <c r="L63" s="15">
        <f>VLOOKUP(A:A,[1]TDSheet!$A:$T,20,0)</f>
        <v>0</v>
      </c>
      <c r="M63" s="15">
        <f>VLOOKUP(A:A,[1]TDSheet!$A:$N,14,0)</f>
        <v>0</v>
      </c>
      <c r="N63" s="15">
        <f>VLOOKUP(A:A,[1]TDSheet!$A:$P,16,0)</f>
        <v>0</v>
      </c>
      <c r="O63" s="15"/>
      <c r="P63" s="15"/>
      <c r="Q63" s="15"/>
      <c r="R63" s="17"/>
      <c r="S63" s="15">
        <f t="shared" si="10"/>
        <v>3.8191999999999999</v>
      </c>
      <c r="T63" s="17"/>
      <c r="U63" s="19">
        <f t="shared" si="11"/>
        <v>0.29980100544616672</v>
      </c>
      <c r="V63" s="15">
        <f t="shared" si="12"/>
        <v>0.29980100544616672</v>
      </c>
      <c r="W63" s="15"/>
      <c r="X63" s="15"/>
      <c r="Y63" s="15">
        <f>VLOOKUP(A:A,[1]TDSheet!$A:$Z,26,0)</f>
        <v>4.3273999999999999</v>
      </c>
      <c r="Z63" s="15">
        <f>VLOOKUP(A:A,[1]TDSheet!$A:$AA,27,0)</f>
        <v>10.6654</v>
      </c>
      <c r="AA63" s="15">
        <f>VLOOKUP(A:A,[1]TDSheet!$A:$S,19,0)</f>
        <v>5.7444000000000006</v>
      </c>
      <c r="AB63" s="15">
        <v>0</v>
      </c>
      <c r="AC63" s="15" t="str">
        <f>VLOOKUP(A:A,[1]TDSheet!$A:$AC,29,0)</f>
        <v>вывод</v>
      </c>
      <c r="AD63" s="15" t="e">
        <f>VLOOKUP(A:A,[1]TDSheet!$A:$AD,30,0)</f>
        <v>#N/A</v>
      </c>
      <c r="AE63" s="15">
        <f t="shared" si="13"/>
        <v>0</v>
      </c>
      <c r="AF63" s="15">
        <f t="shared" si="14"/>
        <v>0</v>
      </c>
      <c r="AG63" s="15"/>
      <c r="AH63" s="15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175</v>
      </c>
      <c r="D64" s="8">
        <v>386</v>
      </c>
      <c r="E64" s="8">
        <v>250</v>
      </c>
      <c r="F64" s="8">
        <v>186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277</v>
      </c>
      <c r="J64" s="15">
        <f t="shared" si="9"/>
        <v>-27</v>
      </c>
      <c r="K64" s="15">
        <f>VLOOKUP(A:A,[1]TDSheet!$A:$R,18,0)</f>
        <v>80</v>
      </c>
      <c r="L64" s="15">
        <f>VLOOKUP(A:A,[1]TDSheet!$A:$T,20,0)</f>
        <v>0</v>
      </c>
      <c r="M64" s="15">
        <f>VLOOKUP(A:A,[1]TDSheet!$A:$N,14,0)</f>
        <v>0</v>
      </c>
      <c r="N64" s="15">
        <f>VLOOKUP(A:A,[1]TDSheet!$A:$P,16,0)</f>
        <v>40</v>
      </c>
      <c r="O64" s="15"/>
      <c r="P64" s="15"/>
      <c r="Q64" s="15"/>
      <c r="R64" s="17"/>
      <c r="S64" s="15">
        <f t="shared" si="10"/>
        <v>50</v>
      </c>
      <c r="T64" s="17">
        <v>80</v>
      </c>
      <c r="U64" s="19">
        <f t="shared" si="11"/>
        <v>7.72</v>
      </c>
      <c r="V64" s="15">
        <f t="shared" si="12"/>
        <v>3.72</v>
      </c>
      <c r="W64" s="15"/>
      <c r="X64" s="15"/>
      <c r="Y64" s="15">
        <f>VLOOKUP(A:A,[1]TDSheet!$A:$Z,26,0)</f>
        <v>42.8</v>
      </c>
      <c r="Z64" s="15">
        <f>VLOOKUP(A:A,[1]TDSheet!$A:$AA,27,0)</f>
        <v>48</v>
      </c>
      <c r="AA64" s="15">
        <f>VLOOKUP(A:A,[1]TDSheet!$A:$S,19,0)</f>
        <v>38</v>
      </c>
      <c r="AB64" s="15">
        <f>VLOOKUP(A:A,[3]TDSheet!$A:$D,4,0)</f>
        <v>6</v>
      </c>
      <c r="AC64" s="15" t="str">
        <f>VLOOKUP(A:A,[1]TDSheet!$A:$AC,29,0)</f>
        <v>?</v>
      </c>
      <c r="AD64" s="15" t="e">
        <f>VLOOKUP(A:A,[1]TDSheet!$A:$AD,30,0)</f>
        <v>#N/A</v>
      </c>
      <c r="AE64" s="15">
        <f t="shared" si="13"/>
        <v>0</v>
      </c>
      <c r="AF64" s="15">
        <f t="shared" si="14"/>
        <v>32.799999999999997</v>
      </c>
      <c r="AG64" s="15"/>
      <c r="AH64" s="15"/>
    </row>
    <row r="65" spans="1:34" s="1" customFormat="1" ht="11.1" customHeight="1" outlineLevel="1" x14ac:dyDescent="0.2">
      <c r="A65" s="7" t="s">
        <v>65</v>
      </c>
      <c r="B65" s="7" t="s">
        <v>9</v>
      </c>
      <c r="C65" s="8">
        <v>33.421999999999997</v>
      </c>
      <c r="D65" s="8">
        <v>21.122</v>
      </c>
      <c r="E65" s="8">
        <v>19.975999999999999</v>
      </c>
      <c r="F65" s="8">
        <v>24.466999999999999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19.100000000000001</v>
      </c>
      <c r="J65" s="15">
        <f t="shared" si="9"/>
        <v>0.87599999999999767</v>
      </c>
      <c r="K65" s="15">
        <f>VLOOKUP(A:A,[1]TDSheet!$A:$R,18,0)</f>
        <v>0</v>
      </c>
      <c r="L65" s="15">
        <f>VLOOKUP(A:A,[1]TDSheet!$A:$T,20,0)</f>
        <v>0</v>
      </c>
      <c r="M65" s="15">
        <f>VLOOKUP(A:A,[1]TDSheet!$A:$N,14,0)</f>
        <v>0</v>
      </c>
      <c r="N65" s="15">
        <f>VLOOKUP(A:A,[1]TDSheet!$A:$P,16,0)</f>
        <v>0</v>
      </c>
      <c r="O65" s="15"/>
      <c r="P65" s="15"/>
      <c r="Q65" s="15"/>
      <c r="R65" s="17"/>
      <c r="S65" s="15">
        <f t="shared" si="10"/>
        <v>3.9951999999999996</v>
      </c>
      <c r="T65" s="17"/>
      <c r="U65" s="19">
        <f t="shared" si="11"/>
        <v>6.1240989187024431</v>
      </c>
      <c r="V65" s="15">
        <f t="shared" si="12"/>
        <v>6.1240989187024431</v>
      </c>
      <c r="W65" s="15"/>
      <c r="X65" s="15"/>
      <c r="Y65" s="15">
        <f>VLOOKUP(A:A,[1]TDSheet!$A:$Z,26,0)</f>
        <v>5.3048000000000002</v>
      </c>
      <c r="Z65" s="15">
        <f>VLOOKUP(A:A,[1]TDSheet!$A:$AA,27,0)</f>
        <v>14.779400000000001</v>
      </c>
      <c r="AA65" s="15">
        <f>VLOOKUP(A:A,[1]TDSheet!$A:$S,19,0)</f>
        <v>2.6989999999999998</v>
      </c>
      <c r="AB65" s="15">
        <v>0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3"/>
        <v>0</v>
      </c>
      <c r="AF65" s="15">
        <f t="shared" si="14"/>
        <v>0</v>
      </c>
      <c r="AG65" s="15"/>
      <c r="AH65" s="15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313</v>
      </c>
      <c r="D66" s="8">
        <v>1183</v>
      </c>
      <c r="E66" s="8">
        <v>892</v>
      </c>
      <c r="F66" s="8">
        <v>574</v>
      </c>
      <c r="G66" s="1">
        <f>VLOOKUP(A:A,[1]TDSheet!$A:$G,7,0)</f>
        <v>0.36</v>
      </c>
      <c r="H66" s="1" t="e">
        <f>VLOOKUP(A:A,[1]TDSheet!$A:$H,8,0)</f>
        <v>#N/A</v>
      </c>
      <c r="I66" s="15">
        <f>VLOOKUP(A:A,[2]TDSheet!$A:$F,6,0)</f>
        <v>920</v>
      </c>
      <c r="J66" s="15">
        <f t="shared" si="9"/>
        <v>-28</v>
      </c>
      <c r="K66" s="15">
        <f>VLOOKUP(A:A,[1]TDSheet!$A:$R,18,0)</f>
        <v>0</v>
      </c>
      <c r="L66" s="15">
        <f>VLOOKUP(A:A,[1]TDSheet!$A:$T,20,0)</f>
        <v>160</v>
      </c>
      <c r="M66" s="15">
        <f>VLOOKUP(A:A,[1]TDSheet!$A:$N,14,0)</f>
        <v>0</v>
      </c>
      <c r="N66" s="15">
        <f>VLOOKUP(A:A,[1]TDSheet!$A:$P,16,0)</f>
        <v>200</v>
      </c>
      <c r="O66" s="15"/>
      <c r="P66" s="15"/>
      <c r="Q66" s="15"/>
      <c r="R66" s="17">
        <v>120</v>
      </c>
      <c r="S66" s="15">
        <f t="shared" si="10"/>
        <v>178.4</v>
      </c>
      <c r="T66" s="17">
        <v>360</v>
      </c>
      <c r="U66" s="19">
        <f t="shared" si="11"/>
        <v>7.9260089686098656</v>
      </c>
      <c r="V66" s="15">
        <f t="shared" si="12"/>
        <v>3.217488789237668</v>
      </c>
      <c r="W66" s="15"/>
      <c r="X66" s="15"/>
      <c r="Y66" s="15">
        <f>VLOOKUP(A:A,[1]TDSheet!$A:$Z,26,0)</f>
        <v>184.4</v>
      </c>
      <c r="Z66" s="15">
        <f>VLOOKUP(A:A,[1]TDSheet!$A:$AA,27,0)</f>
        <v>154.6</v>
      </c>
      <c r="AA66" s="15">
        <f>VLOOKUP(A:A,[1]TDSheet!$A:$S,19,0)</f>
        <v>169.2</v>
      </c>
      <c r="AB66" s="15">
        <f>VLOOKUP(A:A,[3]TDSheet!$A:$D,4,0)</f>
        <v>203</v>
      </c>
      <c r="AC66" s="15" t="str">
        <f>VLOOKUP(A:A,[1]TDSheet!$A:$AC,29,0)</f>
        <v>к720</v>
      </c>
      <c r="AD66" s="15" t="e">
        <f>VLOOKUP(A:A,[1]TDSheet!$A:$AD,30,0)</f>
        <v>#N/A</v>
      </c>
      <c r="AE66" s="15">
        <f t="shared" si="13"/>
        <v>43.199999999999996</v>
      </c>
      <c r="AF66" s="15">
        <f t="shared" si="14"/>
        <v>129.6</v>
      </c>
      <c r="AG66" s="15"/>
      <c r="AH66" s="15"/>
    </row>
    <row r="67" spans="1:34" s="1" customFormat="1" ht="11.1" customHeight="1" outlineLevel="1" x14ac:dyDescent="0.2">
      <c r="A67" s="7" t="s">
        <v>67</v>
      </c>
      <c r="B67" s="7" t="s">
        <v>9</v>
      </c>
      <c r="C67" s="8">
        <v>65.775000000000006</v>
      </c>
      <c r="D67" s="8">
        <v>78.798000000000002</v>
      </c>
      <c r="E67" s="8">
        <v>72.590999999999994</v>
      </c>
      <c r="F67" s="8">
        <v>15.891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68.176000000000002</v>
      </c>
      <c r="J67" s="15">
        <f t="shared" si="9"/>
        <v>4.414999999999992</v>
      </c>
      <c r="K67" s="15">
        <f>VLOOKUP(A:A,[1]TDSheet!$A:$R,18,0)</f>
        <v>0</v>
      </c>
      <c r="L67" s="15">
        <f>VLOOKUP(A:A,[1]TDSheet!$A:$T,20,0)</f>
        <v>0</v>
      </c>
      <c r="M67" s="15">
        <f>VLOOKUP(A:A,[1]TDSheet!$A:$N,14,0)</f>
        <v>0</v>
      </c>
      <c r="N67" s="15">
        <f>VLOOKUP(A:A,[1]TDSheet!$A:$P,16,0)</f>
        <v>10</v>
      </c>
      <c r="O67" s="15"/>
      <c r="P67" s="15"/>
      <c r="Q67" s="15"/>
      <c r="R67" s="17">
        <v>30</v>
      </c>
      <c r="S67" s="15">
        <f t="shared" si="10"/>
        <v>14.518199999999998</v>
      </c>
      <c r="T67" s="17">
        <v>30</v>
      </c>
      <c r="U67" s="19">
        <f t="shared" si="11"/>
        <v>5.9160915264977749</v>
      </c>
      <c r="V67" s="15">
        <f t="shared" si="12"/>
        <v>1.0945571765094848</v>
      </c>
      <c r="W67" s="15"/>
      <c r="X67" s="15"/>
      <c r="Y67" s="15">
        <f>VLOOKUP(A:A,[1]TDSheet!$A:$Z,26,0)</f>
        <v>12.2088</v>
      </c>
      <c r="Z67" s="15">
        <f>VLOOKUP(A:A,[1]TDSheet!$A:$AA,27,0)</f>
        <v>17.117799999999999</v>
      </c>
      <c r="AA67" s="15">
        <f>VLOOKUP(A:A,[1]TDSheet!$A:$S,19,0)</f>
        <v>10.1752</v>
      </c>
      <c r="AB67" s="15">
        <f>VLOOKUP(A:A,[3]TDSheet!$A:$D,4,0)</f>
        <v>13.87</v>
      </c>
      <c r="AC67" s="15" t="e">
        <f>VLOOKUP(A:A,[1]TDSheet!$A:$AC,29,0)</f>
        <v>#N/A</v>
      </c>
      <c r="AD67" s="15" t="e">
        <f>VLOOKUP(A:A,[1]TDSheet!$A:$AD,30,0)</f>
        <v>#N/A</v>
      </c>
      <c r="AE67" s="15">
        <f t="shared" si="13"/>
        <v>30</v>
      </c>
      <c r="AF67" s="15">
        <f t="shared" si="14"/>
        <v>30</v>
      </c>
      <c r="AG67" s="15"/>
      <c r="AH67" s="15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67</v>
      </c>
      <c r="D68" s="8">
        <v>348</v>
      </c>
      <c r="E68" s="8">
        <v>163</v>
      </c>
      <c r="F68" s="8">
        <v>199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202</v>
      </c>
      <c r="J68" s="15">
        <f t="shared" si="9"/>
        <v>-39</v>
      </c>
      <c r="K68" s="15">
        <f>VLOOKUP(A:A,[1]TDSheet!$A:$R,18,0)</f>
        <v>60</v>
      </c>
      <c r="L68" s="15">
        <f>VLOOKUP(A:A,[1]TDSheet!$A:$T,20,0)</f>
        <v>60</v>
      </c>
      <c r="M68" s="15">
        <f>VLOOKUP(A:A,[1]TDSheet!$A:$N,14,0)</f>
        <v>0</v>
      </c>
      <c r="N68" s="15">
        <f>VLOOKUP(A:A,[1]TDSheet!$A:$P,16,0)</f>
        <v>60</v>
      </c>
      <c r="O68" s="15"/>
      <c r="P68" s="15"/>
      <c r="Q68" s="15"/>
      <c r="R68" s="17"/>
      <c r="S68" s="15">
        <f t="shared" si="10"/>
        <v>32.6</v>
      </c>
      <c r="T68" s="17"/>
      <c r="U68" s="19">
        <f t="shared" si="11"/>
        <v>11.625766871165643</v>
      </c>
      <c r="V68" s="15">
        <f t="shared" si="12"/>
        <v>6.1042944785276072</v>
      </c>
      <c r="W68" s="15"/>
      <c r="X68" s="15"/>
      <c r="Y68" s="15">
        <f>VLOOKUP(A:A,[1]TDSheet!$A:$Z,26,0)</f>
        <v>42.4</v>
      </c>
      <c r="Z68" s="15">
        <f>VLOOKUP(A:A,[1]TDSheet!$A:$AA,27,0)</f>
        <v>32.4</v>
      </c>
      <c r="AA68" s="15">
        <f>VLOOKUP(A:A,[1]TDSheet!$A:$S,19,0)</f>
        <v>49.8</v>
      </c>
      <c r="AB68" s="15">
        <f>VLOOKUP(A:A,[3]TDSheet!$A:$D,4,0)</f>
        <v>61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0</v>
      </c>
      <c r="AG68" s="15"/>
      <c r="AH68" s="15"/>
    </row>
    <row r="69" spans="1:34" s="1" customFormat="1" ht="11.1" customHeight="1" outlineLevel="1" x14ac:dyDescent="0.2">
      <c r="A69" s="7" t="s">
        <v>69</v>
      </c>
      <c r="B69" s="7" t="s">
        <v>8</v>
      </c>
      <c r="C69" s="8"/>
      <c r="D69" s="8">
        <v>1095</v>
      </c>
      <c r="E69" s="8">
        <v>401</v>
      </c>
      <c r="F69" s="8">
        <v>679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417</v>
      </c>
      <c r="J69" s="15">
        <f t="shared" si="9"/>
        <v>-16</v>
      </c>
      <c r="K69" s="15">
        <f>VLOOKUP(A:A,[1]TDSheet!$A:$R,18,0)</f>
        <v>0</v>
      </c>
      <c r="L69" s="15">
        <f>VLOOKUP(A:A,[1]TDSheet!$A:$T,20,0)</f>
        <v>0</v>
      </c>
      <c r="M69" s="15">
        <f>VLOOKUP(A:A,[1]TDSheet!$A:$N,14,0)</f>
        <v>0</v>
      </c>
      <c r="N69" s="15">
        <f>VLOOKUP(A:A,[1]TDSheet!$A:$P,16,0)</f>
        <v>0</v>
      </c>
      <c r="O69" s="15"/>
      <c r="P69" s="15"/>
      <c r="Q69" s="15"/>
      <c r="R69" s="17"/>
      <c r="S69" s="15">
        <f t="shared" si="10"/>
        <v>80.2</v>
      </c>
      <c r="T69" s="17"/>
      <c r="U69" s="19">
        <f t="shared" si="11"/>
        <v>8.4663341645885275</v>
      </c>
      <c r="V69" s="15">
        <f t="shared" si="12"/>
        <v>8.4663341645885275</v>
      </c>
      <c r="W69" s="15"/>
      <c r="X69" s="15"/>
      <c r="Y69" s="15">
        <f>VLOOKUP(A:A,[1]TDSheet!$A:$Z,26,0)</f>
        <v>30.6</v>
      </c>
      <c r="Z69" s="15">
        <f>VLOOKUP(A:A,[1]TDSheet!$A:$AA,27,0)</f>
        <v>24.2</v>
      </c>
      <c r="AA69" s="15">
        <f>VLOOKUP(A:A,[1]TDSheet!$A:$S,19,0)</f>
        <v>43.4</v>
      </c>
      <c r="AB69" s="15">
        <f>VLOOKUP(A:A,[3]TDSheet!$A:$D,4,0)</f>
        <v>129</v>
      </c>
      <c r="AC69" s="15" t="str">
        <f>VLOOKUP(A:A,[1]TDSheet!$A:$AC,29,0)</f>
        <v>к840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70</v>
      </c>
      <c r="B70" s="7" t="s">
        <v>8</v>
      </c>
      <c r="C70" s="8">
        <v>439</v>
      </c>
      <c r="D70" s="8">
        <v>541</v>
      </c>
      <c r="E70" s="8">
        <v>612</v>
      </c>
      <c r="F70" s="8">
        <v>344</v>
      </c>
      <c r="G70" s="1">
        <f>VLOOKUP(A:A,[1]TDSheet!$A:$G,7,0)</f>
        <v>0.28000000000000003</v>
      </c>
      <c r="H70" s="1" t="e">
        <f>VLOOKUP(A:A,[1]TDSheet!$A:$H,8,0)</f>
        <v>#N/A</v>
      </c>
      <c r="I70" s="15">
        <f>VLOOKUP(A:A,[2]TDSheet!$A:$F,6,0)</f>
        <v>636</v>
      </c>
      <c r="J70" s="15">
        <f t="shared" si="9"/>
        <v>-24</v>
      </c>
      <c r="K70" s="15">
        <f>VLOOKUP(A:A,[1]TDSheet!$A:$R,18,0)</f>
        <v>160</v>
      </c>
      <c r="L70" s="15">
        <f>VLOOKUP(A:A,[1]TDSheet!$A:$T,20,0)</f>
        <v>160</v>
      </c>
      <c r="M70" s="15">
        <f>VLOOKUP(A:A,[1]TDSheet!$A:$N,14,0)</f>
        <v>0</v>
      </c>
      <c r="N70" s="15">
        <f>VLOOKUP(A:A,[1]TDSheet!$A:$P,16,0)</f>
        <v>160</v>
      </c>
      <c r="O70" s="15"/>
      <c r="P70" s="15"/>
      <c r="Q70" s="15"/>
      <c r="R70" s="17"/>
      <c r="S70" s="15">
        <f t="shared" si="10"/>
        <v>122.4</v>
      </c>
      <c r="T70" s="17">
        <v>160</v>
      </c>
      <c r="U70" s="19">
        <f t="shared" si="11"/>
        <v>8.0392156862745097</v>
      </c>
      <c r="V70" s="15">
        <f t="shared" si="12"/>
        <v>2.8104575163398691</v>
      </c>
      <c r="W70" s="15"/>
      <c r="X70" s="15"/>
      <c r="Y70" s="15">
        <f>VLOOKUP(A:A,[1]TDSheet!$A:$Z,26,0)</f>
        <v>140.19999999999999</v>
      </c>
      <c r="Z70" s="15">
        <f>VLOOKUP(A:A,[1]TDSheet!$A:$AA,27,0)</f>
        <v>151</v>
      </c>
      <c r="AA70" s="15">
        <f>VLOOKUP(A:A,[1]TDSheet!$A:$S,19,0)</f>
        <v>136.19999999999999</v>
      </c>
      <c r="AB70" s="15">
        <f>VLOOKUP(A:A,[3]TDSheet!$A:$D,4,0)</f>
        <v>99</v>
      </c>
      <c r="AC70" s="15" t="str">
        <f>VLOOKUP(A:A,[1]TDSheet!$A:$AC,29,0)</f>
        <v>м10з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44.800000000000004</v>
      </c>
      <c r="AG70" s="15"/>
      <c r="AH70" s="15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1323.98</v>
      </c>
      <c r="D71" s="8">
        <v>756</v>
      </c>
      <c r="E71" s="8">
        <v>1577</v>
      </c>
      <c r="F71" s="8">
        <v>468.98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1594</v>
      </c>
      <c r="J71" s="15">
        <f t="shared" si="9"/>
        <v>-17</v>
      </c>
      <c r="K71" s="15">
        <f>VLOOKUP(A:A,[1]TDSheet!$A:$R,18,0)</f>
        <v>400</v>
      </c>
      <c r="L71" s="15">
        <f>VLOOKUP(A:A,[1]TDSheet!$A:$T,20,0)</f>
        <v>320</v>
      </c>
      <c r="M71" s="15">
        <f>VLOOKUP(A:A,[1]TDSheet!$A:$N,14,0)</f>
        <v>0</v>
      </c>
      <c r="N71" s="15">
        <f>VLOOKUP(A:A,[1]TDSheet!$A:$P,16,0)</f>
        <v>400</v>
      </c>
      <c r="O71" s="15"/>
      <c r="P71" s="15"/>
      <c r="Q71" s="15"/>
      <c r="R71" s="17">
        <v>320</v>
      </c>
      <c r="S71" s="15">
        <f t="shared" si="10"/>
        <v>315.39999999999998</v>
      </c>
      <c r="T71" s="17">
        <v>600</v>
      </c>
      <c r="U71" s="19">
        <f t="shared" si="11"/>
        <v>7.9549143944197853</v>
      </c>
      <c r="V71" s="15">
        <f t="shared" si="12"/>
        <v>1.4869372225745088</v>
      </c>
      <c r="W71" s="15"/>
      <c r="X71" s="15"/>
      <c r="Y71" s="15">
        <f>VLOOKUP(A:A,[1]TDSheet!$A:$Z,26,0)</f>
        <v>399.8</v>
      </c>
      <c r="Z71" s="15">
        <f>VLOOKUP(A:A,[1]TDSheet!$A:$AA,27,0)</f>
        <v>350.4</v>
      </c>
      <c r="AA71" s="15">
        <f>VLOOKUP(A:A,[1]TDSheet!$A:$S,19,0)</f>
        <v>287.60000000000002</v>
      </c>
      <c r="AB71" s="15">
        <f>VLOOKUP(A:A,[3]TDSheet!$A:$D,4,0)</f>
        <v>258</v>
      </c>
      <c r="AC71" s="15" t="str">
        <f>VLOOKUP(A:A,[1]TDSheet!$A:$AC,29,0)</f>
        <v>м122з</v>
      </c>
      <c r="AD71" s="15" t="e">
        <f>VLOOKUP(A:A,[1]TDSheet!$A:$AD,30,0)</f>
        <v>#N/A</v>
      </c>
      <c r="AE71" s="15">
        <f t="shared" si="13"/>
        <v>128</v>
      </c>
      <c r="AF71" s="15">
        <f t="shared" si="14"/>
        <v>240</v>
      </c>
      <c r="AG71" s="15"/>
      <c r="AH71" s="15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-2</v>
      </c>
      <c r="D72" s="8">
        <v>867</v>
      </c>
      <c r="E72" s="8">
        <v>373</v>
      </c>
      <c r="F72" s="8">
        <v>470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489</v>
      </c>
      <c r="J72" s="15">
        <f t="shared" ref="J72:J97" si="15">E72-I72</f>
        <v>-116</v>
      </c>
      <c r="K72" s="15">
        <f>VLOOKUP(A:A,[1]TDSheet!$A:$R,18,0)</f>
        <v>0</v>
      </c>
      <c r="L72" s="15">
        <f>VLOOKUP(A:A,[1]TDSheet!$A:$T,20,0)</f>
        <v>0</v>
      </c>
      <c r="M72" s="15">
        <f>VLOOKUP(A:A,[1]TDSheet!$A:$N,14,0)</f>
        <v>0</v>
      </c>
      <c r="N72" s="15">
        <f>VLOOKUP(A:A,[1]TDSheet!$A:$P,16,0)</f>
        <v>120</v>
      </c>
      <c r="O72" s="15"/>
      <c r="P72" s="15"/>
      <c r="Q72" s="15"/>
      <c r="R72" s="17">
        <v>80</v>
      </c>
      <c r="S72" s="15">
        <f t="shared" ref="S72:S97" si="16">E72/5</f>
        <v>74.599999999999994</v>
      </c>
      <c r="T72" s="17">
        <v>80</v>
      </c>
      <c r="U72" s="19">
        <f t="shared" ref="U72:U97" si="17">(F72+K72+L72+M72+N72+R72+T72)/S72</f>
        <v>10.053619302949063</v>
      </c>
      <c r="V72" s="15">
        <f t="shared" ref="V72:V97" si="18">F72/S72</f>
        <v>6.3002680965147455</v>
      </c>
      <c r="W72" s="15"/>
      <c r="X72" s="15"/>
      <c r="Y72" s="15">
        <f>VLOOKUP(A:A,[1]TDSheet!$A:$Z,26,0)</f>
        <v>115.6</v>
      </c>
      <c r="Z72" s="15">
        <f>VLOOKUP(A:A,[1]TDSheet!$A:$AA,27,0)</f>
        <v>81.400000000000006</v>
      </c>
      <c r="AA72" s="15">
        <f>VLOOKUP(A:A,[1]TDSheet!$A:$S,19,0)</f>
        <v>114.4</v>
      </c>
      <c r="AB72" s="15">
        <f>VLOOKUP(A:A,[3]TDSheet!$A:$D,4,0)</f>
        <v>12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7" si="19">R72*G72</f>
        <v>26.400000000000002</v>
      </c>
      <c r="AF72" s="15">
        <f t="shared" ref="AF72:AF97" si="20">T72*G72</f>
        <v>26.400000000000002</v>
      </c>
      <c r="AG72" s="15"/>
      <c r="AH72" s="15"/>
    </row>
    <row r="73" spans="1:34" s="1" customFormat="1" ht="11.1" customHeight="1" outlineLevel="1" x14ac:dyDescent="0.2">
      <c r="A73" s="7" t="s">
        <v>73</v>
      </c>
      <c r="B73" s="7" t="s">
        <v>8</v>
      </c>
      <c r="C73" s="8">
        <v>110</v>
      </c>
      <c r="D73" s="8">
        <v>923</v>
      </c>
      <c r="E73" s="8">
        <v>437</v>
      </c>
      <c r="F73" s="8">
        <v>555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484</v>
      </c>
      <c r="J73" s="15">
        <f t="shared" si="15"/>
        <v>-47</v>
      </c>
      <c r="K73" s="15">
        <f>VLOOKUP(A:A,[1]TDSheet!$A:$R,18,0)</f>
        <v>0</v>
      </c>
      <c r="L73" s="15">
        <f>VLOOKUP(A:A,[1]TDSheet!$A:$T,20,0)</f>
        <v>0</v>
      </c>
      <c r="M73" s="15">
        <f>VLOOKUP(A:A,[1]TDSheet!$A:$N,14,0)</f>
        <v>0</v>
      </c>
      <c r="N73" s="15">
        <f>VLOOKUP(A:A,[1]TDSheet!$A:$P,16,0)</f>
        <v>0</v>
      </c>
      <c r="O73" s="15"/>
      <c r="P73" s="15"/>
      <c r="Q73" s="15"/>
      <c r="R73" s="17"/>
      <c r="S73" s="15">
        <f t="shared" si="16"/>
        <v>87.4</v>
      </c>
      <c r="T73" s="17">
        <v>120</v>
      </c>
      <c r="U73" s="19">
        <f t="shared" si="17"/>
        <v>7.723112128146453</v>
      </c>
      <c r="V73" s="15">
        <f t="shared" si="18"/>
        <v>6.3501144164759724</v>
      </c>
      <c r="W73" s="15"/>
      <c r="X73" s="15"/>
      <c r="Y73" s="15">
        <f>VLOOKUP(A:A,[1]TDSheet!$A:$Z,26,0)</f>
        <v>58.4</v>
      </c>
      <c r="Z73" s="15">
        <f>VLOOKUP(A:A,[1]TDSheet!$A:$AA,27,0)</f>
        <v>50.2</v>
      </c>
      <c r="AA73" s="15">
        <f>VLOOKUP(A:A,[1]TDSheet!$A:$S,19,0)</f>
        <v>64.400000000000006</v>
      </c>
      <c r="AB73" s="15">
        <f>VLOOKUP(A:A,[3]TDSheet!$A:$D,4,0)</f>
        <v>104</v>
      </c>
      <c r="AC73" s="15" t="str">
        <f>VLOOKUP(A:A,[1]TDSheet!$A:$AC,29,0)</f>
        <v>к720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39.6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33</v>
      </c>
      <c r="D74" s="8">
        <v>869</v>
      </c>
      <c r="E74" s="8">
        <v>652</v>
      </c>
      <c r="F74" s="8">
        <v>220</v>
      </c>
      <c r="G74" s="1">
        <f>VLOOKUP(A:A,[1]TDSheet!$A:$G,7,0)</f>
        <v>0</v>
      </c>
      <c r="H74" s="1" t="e">
        <f>VLOOKUP(A:A,[1]TDSheet!$A:$H,8,0)</f>
        <v>#N/A</v>
      </c>
      <c r="I74" s="15">
        <f>VLOOKUP(A:A,[2]TDSheet!$A:$F,6,0)</f>
        <v>693</v>
      </c>
      <c r="J74" s="15">
        <f t="shared" si="15"/>
        <v>-41</v>
      </c>
      <c r="K74" s="15">
        <f>VLOOKUP(A:A,[1]TDSheet!$A:$R,18,0)</f>
        <v>0</v>
      </c>
      <c r="L74" s="15">
        <f>VLOOKUP(A:A,[1]TDSheet!$A:$T,20,0)</f>
        <v>0</v>
      </c>
      <c r="M74" s="15">
        <f>VLOOKUP(A:A,[1]TDSheet!$A:$N,14,0)</f>
        <v>0</v>
      </c>
      <c r="N74" s="15">
        <f>VLOOKUP(A:A,[1]TDSheet!$A:$P,16,0)</f>
        <v>0</v>
      </c>
      <c r="O74" s="15"/>
      <c r="P74" s="15"/>
      <c r="Q74" s="15"/>
      <c r="R74" s="22"/>
      <c r="S74" s="15">
        <f t="shared" si="16"/>
        <v>130.4</v>
      </c>
      <c r="T74" s="17"/>
      <c r="U74" s="19">
        <f t="shared" si="17"/>
        <v>1.6871165644171779</v>
      </c>
      <c r="V74" s="15">
        <f t="shared" si="18"/>
        <v>1.6871165644171779</v>
      </c>
      <c r="W74" s="15"/>
      <c r="X74" s="15"/>
      <c r="Y74" s="15">
        <f>VLOOKUP(A:A,[1]TDSheet!$A:$Z,26,0)</f>
        <v>0</v>
      </c>
      <c r="Z74" s="15">
        <f>VLOOKUP(A:A,[1]TDSheet!$A:$AA,27,0)</f>
        <v>0</v>
      </c>
      <c r="AA74" s="15">
        <f>VLOOKUP(A:A,[1]TDSheet!$A:$S,19,0)</f>
        <v>2.2000000000000002</v>
      </c>
      <c r="AB74" s="15">
        <f>VLOOKUP(A:A,[3]TDSheet!$A:$D,4,0)</f>
        <v>220</v>
      </c>
      <c r="AC74" s="18" t="s">
        <v>127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0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188</v>
      </c>
      <c r="D75" s="8">
        <v>1563</v>
      </c>
      <c r="E75" s="8">
        <v>539</v>
      </c>
      <c r="F75" s="8">
        <v>727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666</v>
      </c>
      <c r="J75" s="15">
        <f t="shared" si="15"/>
        <v>-127</v>
      </c>
      <c r="K75" s="15">
        <f>VLOOKUP(A:A,[1]TDSheet!$A:$R,18,0)</f>
        <v>240</v>
      </c>
      <c r="L75" s="15">
        <f>VLOOKUP(A:A,[1]TDSheet!$A:$T,20,0)</f>
        <v>200</v>
      </c>
      <c r="M75" s="15">
        <f>VLOOKUP(A:A,[1]TDSheet!$A:$N,14,0)</f>
        <v>0</v>
      </c>
      <c r="N75" s="15">
        <f>VLOOKUP(A:A,[1]TDSheet!$A:$P,16,0)</f>
        <v>200</v>
      </c>
      <c r="O75" s="15"/>
      <c r="P75" s="15"/>
      <c r="Q75" s="15"/>
      <c r="R75" s="17"/>
      <c r="S75" s="15">
        <f t="shared" si="16"/>
        <v>107.8</v>
      </c>
      <c r="T75" s="17"/>
      <c r="U75" s="19">
        <f t="shared" si="17"/>
        <v>12.680890538033395</v>
      </c>
      <c r="V75" s="15">
        <f t="shared" si="18"/>
        <v>6.7439703153988866</v>
      </c>
      <c r="W75" s="15"/>
      <c r="X75" s="15"/>
      <c r="Y75" s="15">
        <f>VLOOKUP(A:A,[1]TDSheet!$A:$Z,26,0)</f>
        <v>191.8</v>
      </c>
      <c r="Z75" s="15">
        <f>VLOOKUP(A:A,[1]TDSheet!$A:$AA,27,0)</f>
        <v>140</v>
      </c>
      <c r="AA75" s="15">
        <f>VLOOKUP(A:A,[1]TDSheet!$A:$S,19,0)</f>
        <v>184.4</v>
      </c>
      <c r="AB75" s="15">
        <f>VLOOKUP(A:A,[3]TDSheet!$A:$D,4,0)</f>
        <v>8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0</v>
      </c>
      <c r="AG75" s="15"/>
      <c r="AH75" s="15"/>
    </row>
    <row r="76" spans="1:34" s="1" customFormat="1" ht="11.1" customHeight="1" outlineLevel="1" x14ac:dyDescent="0.2">
      <c r="A76" s="7" t="s">
        <v>93</v>
      </c>
      <c r="B76" s="7" t="s">
        <v>9</v>
      </c>
      <c r="C76" s="8">
        <v>22.3</v>
      </c>
      <c r="D76" s="8">
        <v>22.699000000000002</v>
      </c>
      <c r="E76" s="8">
        <v>36.274000000000001</v>
      </c>
      <c r="F76" s="8">
        <v>7.3979999999999997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39.26</v>
      </c>
      <c r="J76" s="15">
        <f t="shared" si="15"/>
        <v>-2.9859999999999971</v>
      </c>
      <c r="K76" s="15">
        <f>VLOOKUP(A:A,[1]TDSheet!$A:$R,18,0)</f>
        <v>0</v>
      </c>
      <c r="L76" s="15">
        <f>VLOOKUP(A:A,[1]TDSheet!$A:$T,20,0)</f>
        <v>0</v>
      </c>
      <c r="M76" s="15">
        <f>VLOOKUP(A:A,[1]TDSheet!$A:$N,14,0)</f>
        <v>0</v>
      </c>
      <c r="N76" s="15">
        <f>VLOOKUP(A:A,[1]TDSheet!$A:$P,16,0)</f>
        <v>10</v>
      </c>
      <c r="O76" s="15"/>
      <c r="P76" s="15"/>
      <c r="Q76" s="15"/>
      <c r="R76" s="17">
        <v>10</v>
      </c>
      <c r="S76" s="15">
        <f t="shared" si="16"/>
        <v>7.2548000000000004</v>
      </c>
      <c r="T76" s="17">
        <v>10</v>
      </c>
      <c r="U76" s="19">
        <f t="shared" si="17"/>
        <v>5.154931907151127</v>
      </c>
      <c r="V76" s="15">
        <f t="shared" si="18"/>
        <v>1.0197386557865136</v>
      </c>
      <c r="W76" s="15"/>
      <c r="X76" s="15"/>
      <c r="Y76" s="15">
        <f>VLOOKUP(A:A,[1]TDSheet!$A:$Z,26,0)</f>
        <v>7.045399999999999</v>
      </c>
      <c r="Z76" s="15">
        <f>VLOOKUP(A:A,[1]TDSheet!$A:$AA,27,0)</f>
        <v>6.5110000000000001</v>
      </c>
      <c r="AA76" s="15">
        <f>VLOOKUP(A:A,[1]TDSheet!$A:$S,19,0)</f>
        <v>6.0404</v>
      </c>
      <c r="AB76" s="15">
        <f>VLOOKUP(A:A,[3]TDSheet!$A:$D,4,0)</f>
        <v>6.4390000000000001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9"/>
        <v>10</v>
      </c>
      <c r="AF76" s="15">
        <f t="shared" si="20"/>
        <v>10</v>
      </c>
      <c r="AG76" s="15"/>
      <c r="AH76" s="15"/>
    </row>
    <row r="77" spans="1:34" s="1" customFormat="1" ht="11.1" customHeight="1" outlineLevel="1" x14ac:dyDescent="0.2">
      <c r="A77" s="7" t="s">
        <v>76</v>
      </c>
      <c r="B77" s="7" t="s">
        <v>8</v>
      </c>
      <c r="C77" s="8">
        <v>57</v>
      </c>
      <c r="D77" s="8">
        <v>73</v>
      </c>
      <c r="E77" s="8">
        <v>35</v>
      </c>
      <c r="F77" s="8"/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50</v>
      </c>
      <c r="J77" s="15">
        <f t="shared" si="15"/>
        <v>-15</v>
      </c>
      <c r="K77" s="15">
        <f>VLOOKUP(A:A,[1]TDSheet!$A:$R,18,0)</f>
        <v>0</v>
      </c>
      <c r="L77" s="15">
        <f>VLOOKUP(A:A,[1]TDSheet!$A:$T,20,0)</f>
        <v>0</v>
      </c>
      <c r="M77" s="15">
        <f>VLOOKUP(A:A,[1]TDSheet!$A:$N,14,0)</f>
        <v>0</v>
      </c>
      <c r="N77" s="15">
        <f>VLOOKUP(A:A,[1]TDSheet!$A:$P,16,0)</f>
        <v>40</v>
      </c>
      <c r="O77" s="15"/>
      <c r="P77" s="15"/>
      <c r="Q77" s="15"/>
      <c r="R77" s="17"/>
      <c r="S77" s="15">
        <f t="shared" si="16"/>
        <v>7</v>
      </c>
      <c r="T77" s="17">
        <v>40</v>
      </c>
      <c r="U77" s="19">
        <f t="shared" si="17"/>
        <v>11.428571428571429</v>
      </c>
      <c r="V77" s="15">
        <f t="shared" si="18"/>
        <v>0</v>
      </c>
      <c r="W77" s="15"/>
      <c r="X77" s="15"/>
      <c r="Y77" s="15">
        <f>VLOOKUP(A:A,[1]TDSheet!$A:$Z,26,0)</f>
        <v>11</v>
      </c>
      <c r="Z77" s="15">
        <f>VLOOKUP(A:A,[1]TDSheet!$A:$AA,27,0)</f>
        <v>12</v>
      </c>
      <c r="AA77" s="15">
        <f>VLOOKUP(A:A,[1]TDSheet!$A:$S,19,0)</f>
        <v>12.4</v>
      </c>
      <c r="AB77" s="15">
        <v>0</v>
      </c>
      <c r="AC77" s="23" t="str">
        <f>VLOOKUP(A:A,[1]TDSheet!$A:$AC,29,0)</f>
        <v>костик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13.200000000000001</v>
      </c>
      <c r="AG77" s="15"/>
      <c r="AH77" s="15"/>
    </row>
    <row r="78" spans="1:34" s="1" customFormat="1" ht="11.1" customHeight="1" outlineLevel="1" x14ac:dyDescent="0.2">
      <c r="A78" s="7" t="s">
        <v>94</v>
      </c>
      <c r="B78" s="7" t="s">
        <v>8</v>
      </c>
      <c r="C78" s="8"/>
      <c r="D78" s="8">
        <v>297</v>
      </c>
      <c r="E78" s="8">
        <v>34</v>
      </c>
      <c r="F78" s="8">
        <v>262</v>
      </c>
      <c r="G78" s="14">
        <v>0.4</v>
      </c>
      <c r="H78" s="1" t="e">
        <f>VLOOKUP(A:A,[1]TDSheet!$A:$H,8,0)</f>
        <v>#N/A</v>
      </c>
      <c r="I78" s="15">
        <f>VLOOKUP(A:A,[2]TDSheet!$A:$F,6,0)</f>
        <v>36</v>
      </c>
      <c r="J78" s="15">
        <f t="shared" si="15"/>
        <v>-2</v>
      </c>
      <c r="K78" s="15">
        <v>0</v>
      </c>
      <c r="L78" s="15">
        <v>0</v>
      </c>
      <c r="M78" s="15">
        <v>0</v>
      </c>
      <c r="N78" s="15">
        <v>0</v>
      </c>
      <c r="O78" s="15"/>
      <c r="P78" s="15"/>
      <c r="Q78" s="15"/>
      <c r="R78" s="17"/>
      <c r="S78" s="15">
        <f t="shared" si="16"/>
        <v>6.8</v>
      </c>
      <c r="T78" s="17"/>
      <c r="U78" s="19">
        <f t="shared" si="17"/>
        <v>38.529411764705884</v>
      </c>
      <c r="V78" s="15">
        <f t="shared" si="18"/>
        <v>38.529411764705884</v>
      </c>
      <c r="W78" s="15"/>
      <c r="X78" s="15"/>
      <c r="Y78" s="15">
        <v>0</v>
      </c>
      <c r="Z78" s="15">
        <v>0</v>
      </c>
      <c r="AA78" s="15">
        <v>0</v>
      </c>
      <c r="AB78" s="15">
        <f>VLOOKUP(A:A,[3]TDSheet!$A:$D,4,0)</f>
        <v>23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0</v>
      </c>
      <c r="AG78" s="15"/>
      <c r="AH78" s="15"/>
    </row>
    <row r="79" spans="1:34" s="1" customFormat="1" ht="11.1" customHeight="1" outlineLevel="1" x14ac:dyDescent="0.2">
      <c r="A79" s="7" t="s">
        <v>95</v>
      </c>
      <c r="B79" s="7" t="s">
        <v>9</v>
      </c>
      <c r="C79" s="8"/>
      <c r="D79" s="8">
        <v>48.741999999999997</v>
      </c>
      <c r="E79" s="8">
        <v>0</v>
      </c>
      <c r="F79" s="8">
        <v>48.741999999999997</v>
      </c>
      <c r="G79" s="14">
        <v>1</v>
      </c>
      <c r="H79" s="1" t="e">
        <f>VLOOKUP(A:A,[1]TDSheet!$A:$H,8,0)</f>
        <v>#N/A</v>
      </c>
      <c r="I79" s="15">
        <v>0</v>
      </c>
      <c r="J79" s="15">
        <f t="shared" si="15"/>
        <v>0</v>
      </c>
      <c r="K79" s="15">
        <v>0</v>
      </c>
      <c r="L79" s="15">
        <v>0</v>
      </c>
      <c r="M79" s="15">
        <v>0</v>
      </c>
      <c r="N79" s="15">
        <v>0</v>
      </c>
      <c r="O79" s="15"/>
      <c r="P79" s="15"/>
      <c r="Q79" s="15"/>
      <c r="R79" s="17"/>
      <c r="S79" s="15">
        <f t="shared" si="16"/>
        <v>0</v>
      </c>
      <c r="T79" s="17"/>
      <c r="U79" s="19" t="e">
        <f t="shared" si="17"/>
        <v>#DIV/0!</v>
      </c>
      <c r="V79" s="15" t="e">
        <f t="shared" si="18"/>
        <v>#DIV/0!</v>
      </c>
      <c r="W79" s="15"/>
      <c r="X79" s="15"/>
      <c r="Y79" s="15">
        <v>0</v>
      </c>
      <c r="Z79" s="15">
        <v>0</v>
      </c>
      <c r="AA79" s="15">
        <v>0</v>
      </c>
      <c r="AB79" s="15">
        <v>0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0</v>
      </c>
      <c r="AG79" s="15"/>
      <c r="AH79" s="15"/>
    </row>
    <row r="80" spans="1:34" s="1" customFormat="1" ht="11.1" customHeight="1" outlineLevel="1" x14ac:dyDescent="0.2">
      <c r="A80" s="7" t="s">
        <v>77</v>
      </c>
      <c r="B80" s="7" t="s">
        <v>8</v>
      </c>
      <c r="C80" s="8">
        <v>49</v>
      </c>
      <c r="D80" s="8">
        <v>279</v>
      </c>
      <c r="E80" s="8">
        <v>120</v>
      </c>
      <c r="F80" s="8">
        <v>167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194</v>
      </c>
      <c r="J80" s="15">
        <f t="shared" si="15"/>
        <v>-74</v>
      </c>
      <c r="K80" s="15">
        <f>VLOOKUP(A:A,[1]TDSheet!$A:$R,18,0)</f>
        <v>0</v>
      </c>
      <c r="L80" s="15">
        <f>VLOOKUP(A:A,[1]TDSheet!$A:$T,20,0)</f>
        <v>0</v>
      </c>
      <c r="M80" s="15">
        <f>VLOOKUP(A:A,[1]TDSheet!$A:$N,14,0)</f>
        <v>0</v>
      </c>
      <c r="N80" s="15">
        <f>VLOOKUP(A:A,[1]TDSheet!$A:$P,16,0)</f>
        <v>80</v>
      </c>
      <c r="O80" s="15"/>
      <c r="P80" s="15"/>
      <c r="Q80" s="15"/>
      <c r="R80" s="17">
        <v>40</v>
      </c>
      <c r="S80" s="15">
        <f t="shared" si="16"/>
        <v>24</v>
      </c>
      <c r="T80" s="17"/>
      <c r="U80" s="19">
        <f t="shared" si="17"/>
        <v>11.958333333333334</v>
      </c>
      <c r="V80" s="15">
        <f t="shared" si="18"/>
        <v>6.958333333333333</v>
      </c>
      <c r="W80" s="15"/>
      <c r="X80" s="15"/>
      <c r="Y80" s="15">
        <f>VLOOKUP(A:A,[1]TDSheet!$A:$Z,26,0)</f>
        <v>40</v>
      </c>
      <c r="Z80" s="15">
        <f>VLOOKUP(A:A,[1]TDSheet!$A:$AA,27,0)</f>
        <v>30.6</v>
      </c>
      <c r="AA80" s="15">
        <f>VLOOKUP(A:A,[1]TDSheet!$A:$S,19,0)</f>
        <v>47.4</v>
      </c>
      <c r="AB80" s="15">
        <f>VLOOKUP(A:A,[3]TDSheet!$A:$D,4,0)</f>
        <v>3</v>
      </c>
      <c r="AC80" s="18" t="str">
        <f>VLOOKUP(A:A,[1]TDSheet!$A:$AC,29,0)</f>
        <v>костик</v>
      </c>
      <c r="AD80" s="15" t="e">
        <f>VLOOKUP(A:A,[1]TDSheet!$A:$AD,30,0)</f>
        <v>#N/A</v>
      </c>
      <c r="AE80" s="15">
        <f t="shared" si="19"/>
        <v>13.200000000000001</v>
      </c>
      <c r="AF80" s="15">
        <f t="shared" si="20"/>
        <v>0</v>
      </c>
      <c r="AG80" s="15"/>
      <c r="AH80" s="15"/>
    </row>
    <row r="81" spans="1:34" s="1" customFormat="1" ht="11.1" customHeight="1" outlineLevel="1" x14ac:dyDescent="0.2">
      <c r="A81" s="7" t="s">
        <v>78</v>
      </c>
      <c r="B81" s="7" t="s">
        <v>9</v>
      </c>
      <c r="C81" s="8">
        <v>569.24</v>
      </c>
      <c r="D81" s="8">
        <v>547.41700000000003</v>
      </c>
      <c r="E81" s="8">
        <v>630.21199999999999</v>
      </c>
      <c r="F81" s="8">
        <v>471.62400000000002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600.70000000000005</v>
      </c>
      <c r="J81" s="15">
        <f t="shared" si="15"/>
        <v>29.511999999999944</v>
      </c>
      <c r="K81" s="15">
        <f>VLOOKUP(A:A,[1]TDSheet!$A:$R,18,0)</f>
        <v>250</v>
      </c>
      <c r="L81" s="15">
        <f>VLOOKUP(A:A,[1]TDSheet!$A:$T,20,0)</f>
        <v>150</v>
      </c>
      <c r="M81" s="15">
        <f>VLOOKUP(A:A,[1]TDSheet!$A:$N,14,0)</f>
        <v>0</v>
      </c>
      <c r="N81" s="15">
        <f>VLOOKUP(A:A,[1]TDSheet!$A:$P,16,0)</f>
        <v>200</v>
      </c>
      <c r="O81" s="15"/>
      <c r="P81" s="15"/>
      <c r="Q81" s="15"/>
      <c r="R81" s="17"/>
      <c r="S81" s="15">
        <f t="shared" si="16"/>
        <v>126.0424</v>
      </c>
      <c r="T81" s="17"/>
      <c r="U81" s="19">
        <f t="shared" si="17"/>
        <v>8.5020913597329155</v>
      </c>
      <c r="V81" s="15">
        <f t="shared" si="18"/>
        <v>3.7417884775281971</v>
      </c>
      <c r="W81" s="15"/>
      <c r="X81" s="15"/>
      <c r="Y81" s="15">
        <f>VLOOKUP(A:A,[1]TDSheet!$A:$Z,26,0)</f>
        <v>171.13339999999999</v>
      </c>
      <c r="Z81" s="15">
        <f>VLOOKUP(A:A,[1]TDSheet!$A:$AA,27,0)</f>
        <v>182.90619999999998</v>
      </c>
      <c r="AA81" s="15">
        <f>VLOOKUP(A:A,[1]TDSheet!$A:$S,19,0)</f>
        <v>161.46559999999999</v>
      </c>
      <c r="AB81" s="15">
        <f>VLOOKUP(A:A,[3]TDSheet!$A:$D,4,0)</f>
        <v>82.447999999999993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0</v>
      </c>
      <c r="AG81" s="15"/>
      <c r="AH81" s="15"/>
    </row>
    <row r="82" spans="1:34" s="1" customFormat="1" ht="11.1" customHeight="1" outlineLevel="1" x14ac:dyDescent="0.2">
      <c r="A82" s="7" t="s">
        <v>79</v>
      </c>
      <c r="B82" s="7" t="s">
        <v>8</v>
      </c>
      <c r="C82" s="8">
        <v>348</v>
      </c>
      <c r="D82" s="8">
        <v>959</v>
      </c>
      <c r="E82" s="8">
        <v>364</v>
      </c>
      <c r="F82" s="8">
        <v>488</v>
      </c>
      <c r="G82" s="1">
        <f>VLOOKUP(A:A,[1]TDSheet!$A:$G,7,0)</f>
        <v>0.1</v>
      </c>
      <c r="H82" s="1" t="e">
        <f>VLOOKUP(A:A,[1]TDSheet!$A:$H,8,0)</f>
        <v>#N/A</v>
      </c>
      <c r="I82" s="15">
        <f>VLOOKUP(A:A,[2]TDSheet!$A:$F,6,0)</f>
        <v>450</v>
      </c>
      <c r="J82" s="15">
        <f t="shared" si="15"/>
        <v>-86</v>
      </c>
      <c r="K82" s="15">
        <f>VLOOKUP(A:A,[1]TDSheet!$A:$R,18,0)</f>
        <v>200</v>
      </c>
      <c r="L82" s="15">
        <f>VLOOKUP(A:A,[1]TDSheet!$A:$T,20,0)</f>
        <v>150</v>
      </c>
      <c r="M82" s="15">
        <f>VLOOKUP(A:A,[1]TDSheet!$A:$N,14,0)</f>
        <v>0</v>
      </c>
      <c r="N82" s="15">
        <f>VLOOKUP(A:A,[1]TDSheet!$A:$P,16,0)</f>
        <v>100</v>
      </c>
      <c r="O82" s="15"/>
      <c r="P82" s="15"/>
      <c r="Q82" s="15"/>
      <c r="R82" s="17"/>
      <c r="S82" s="15">
        <f t="shared" si="16"/>
        <v>72.8</v>
      </c>
      <c r="T82" s="17"/>
      <c r="U82" s="19">
        <f t="shared" si="17"/>
        <v>12.884615384615385</v>
      </c>
      <c r="V82" s="15">
        <f t="shared" si="18"/>
        <v>6.7032967032967035</v>
      </c>
      <c r="W82" s="15"/>
      <c r="X82" s="15"/>
      <c r="Y82" s="15">
        <f>VLOOKUP(A:A,[1]TDSheet!$A:$Z,26,0)</f>
        <v>137.4</v>
      </c>
      <c r="Z82" s="15">
        <f>VLOOKUP(A:A,[1]TDSheet!$A:$AA,27,0)</f>
        <v>98.4</v>
      </c>
      <c r="AA82" s="15">
        <f>VLOOKUP(A:A,[1]TDSheet!$A:$S,19,0)</f>
        <v>130</v>
      </c>
      <c r="AB82" s="15">
        <f>VLOOKUP(A:A,[3]TDSheet!$A:$D,4,0)</f>
        <v>12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80</v>
      </c>
      <c r="B83" s="7" t="s">
        <v>8</v>
      </c>
      <c r="C83" s="8">
        <v>1170</v>
      </c>
      <c r="D83" s="8">
        <v>1021</v>
      </c>
      <c r="E83" s="8">
        <v>1645</v>
      </c>
      <c r="F83" s="8">
        <v>532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1631</v>
      </c>
      <c r="J83" s="15">
        <f t="shared" si="15"/>
        <v>14</v>
      </c>
      <c r="K83" s="15">
        <f>VLOOKUP(A:A,[1]TDSheet!$A:$R,18,0)</f>
        <v>400</v>
      </c>
      <c r="L83" s="15">
        <f>VLOOKUP(A:A,[1]TDSheet!$A:$T,20,0)</f>
        <v>200</v>
      </c>
      <c r="M83" s="15">
        <f>VLOOKUP(A:A,[1]TDSheet!$A:$N,14,0)</f>
        <v>0</v>
      </c>
      <c r="N83" s="15">
        <f>VLOOKUP(A:A,[1]TDSheet!$A:$P,16,0)</f>
        <v>240</v>
      </c>
      <c r="O83" s="15"/>
      <c r="P83" s="15"/>
      <c r="Q83" s="15"/>
      <c r="R83" s="17">
        <v>600</v>
      </c>
      <c r="S83" s="15">
        <f t="shared" si="16"/>
        <v>329</v>
      </c>
      <c r="T83" s="17">
        <v>800</v>
      </c>
      <c r="U83" s="19">
        <f t="shared" si="17"/>
        <v>8.4255319148936163</v>
      </c>
      <c r="V83" s="15">
        <f t="shared" si="18"/>
        <v>1.6170212765957446</v>
      </c>
      <c r="W83" s="15"/>
      <c r="X83" s="15"/>
      <c r="Y83" s="15">
        <f>VLOOKUP(A:A,[1]TDSheet!$A:$Z,26,0)</f>
        <v>334.4</v>
      </c>
      <c r="Z83" s="15">
        <f>VLOOKUP(A:A,[1]TDSheet!$A:$AA,27,0)</f>
        <v>266.2</v>
      </c>
      <c r="AA83" s="15">
        <f>VLOOKUP(A:A,[1]TDSheet!$A:$S,19,0)</f>
        <v>273</v>
      </c>
      <c r="AB83" s="15">
        <f>VLOOKUP(A:A,[3]TDSheet!$A:$D,4,0)</f>
        <v>177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9"/>
        <v>240</v>
      </c>
      <c r="AF83" s="15">
        <f t="shared" si="20"/>
        <v>320</v>
      </c>
      <c r="AG83" s="15"/>
      <c r="AH83" s="15"/>
    </row>
    <row r="84" spans="1:34" s="1" customFormat="1" ht="11.1" customHeight="1" outlineLevel="1" x14ac:dyDescent="0.2">
      <c r="A84" s="7" t="s">
        <v>81</v>
      </c>
      <c r="B84" s="7" t="s">
        <v>8</v>
      </c>
      <c r="C84" s="8">
        <v>2769</v>
      </c>
      <c r="D84" s="8">
        <v>1627</v>
      </c>
      <c r="E84" s="8">
        <v>3075</v>
      </c>
      <c r="F84" s="8">
        <v>1172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3203</v>
      </c>
      <c r="J84" s="15">
        <f t="shared" si="15"/>
        <v>-128</v>
      </c>
      <c r="K84" s="15">
        <f>VLOOKUP(A:A,[1]TDSheet!$A:$R,18,0)</f>
        <v>800</v>
      </c>
      <c r="L84" s="15">
        <f>VLOOKUP(A:A,[1]TDSheet!$A:$T,20,0)</f>
        <v>600</v>
      </c>
      <c r="M84" s="15">
        <f>VLOOKUP(A:A,[1]TDSheet!$A:$N,14,0)</f>
        <v>0</v>
      </c>
      <c r="N84" s="15">
        <f>VLOOKUP(A:A,[1]TDSheet!$A:$P,16,0)</f>
        <v>480</v>
      </c>
      <c r="O84" s="15"/>
      <c r="P84" s="15"/>
      <c r="Q84" s="15"/>
      <c r="R84" s="17">
        <v>680</v>
      </c>
      <c r="S84" s="15">
        <f t="shared" si="16"/>
        <v>615</v>
      </c>
      <c r="T84" s="17">
        <v>1200</v>
      </c>
      <c r="U84" s="19">
        <f t="shared" si="17"/>
        <v>8.0195121951219512</v>
      </c>
      <c r="V84" s="15">
        <f t="shared" si="18"/>
        <v>1.9056910569105692</v>
      </c>
      <c r="W84" s="15"/>
      <c r="X84" s="15"/>
      <c r="Y84" s="15">
        <f>VLOOKUP(A:A,[1]TDSheet!$A:$Z,26,0)</f>
        <v>770.6</v>
      </c>
      <c r="Z84" s="15">
        <f>VLOOKUP(A:A,[1]TDSheet!$A:$AA,27,0)</f>
        <v>727.2</v>
      </c>
      <c r="AA84" s="15">
        <f>VLOOKUP(A:A,[1]TDSheet!$A:$S,19,0)</f>
        <v>580</v>
      </c>
      <c r="AB84" s="15">
        <f>VLOOKUP(A:A,[3]TDSheet!$A:$D,4,0)</f>
        <v>496</v>
      </c>
      <c r="AC84" s="15" t="str">
        <f>VLOOKUP(A:A,[1]TDSheet!$A:$AC,29,0)</f>
        <v>увел</v>
      </c>
      <c r="AD84" s="15" t="str">
        <f>VLOOKUP(A:A,[1]TDSheet!$A:$AD,30,0)</f>
        <v>к500</v>
      </c>
      <c r="AE84" s="15">
        <f t="shared" si="19"/>
        <v>237.99999999999997</v>
      </c>
      <c r="AF84" s="15">
        <f t="shared" si="20"/>
        <v>420</v>
      </c>
      <c r="AG84" s="15"/>
      <c r="AH84" s="15"/>
    </row>
    <row r="85" spans="1:34" s="1" customFormat="1" ht="11.1" customHeight="1" outlineLevel="1" x14ac:dyDescent="0.2">
      <c r="A85" s="7" t="s">
        <v>82</v>
      </c>
      <c r="B85" s="7" t="s">
        <v>9</v>
      </c>
      <c r="C85" s="8">
        <v>70.100999999999999</v>
      </c>
      <c r="D85" s="8">
        <v>226.08699999999999</v>
      </c>
      <c r="E85" s="8">
        <v>199.96600000000001</v>
      </c>
      <c r="F85" s="8">
        <v>33.881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196.9</v>
      </c>
      <c r="J85" s="15">
        <f t="shared" si="15"/>
        <v>3.0660000000000025</v>
      </c>
      <c r="K85" s="15">
        <f>VLOOKUP(A:A,[1]TDSheet!$A:$R,18,0)</f>
        <v>50</v>
      </c>
      <c r="L85" s="15">
        <f>VLOOKUP(A:A,[1]TDSheet!$A:$T,20,0)</f>
        <v>50</v>
      </c>
      <c r="M85" s="15">
        <f>VLOOKUP(A:A,[1]TDSheet!$A:$N,14,0)</f>
        <v>0</v>
      </c>
      <c r="N85" s="15">
        <f>VLOOKUP(A:A,[1]TDSheet!$A:$P,16,0)</f>
        <v>20</v>
      </c>
      <c r="O85" s="15"/>
      <c r="P85" s="15"/>
      <c r="Q85" s="15"/>
      <c r="R85" s="17">
        <v>90</v>
      </c>
      <c r="S85" s="15">
        <f t="shared" si="16"/>
        <v>39.993200000000002</v>
      </c>
      <c r="T85" s="17">
        <v>80</v>
      </c>
      <c r="U85" s="19">
        <f t="shared" si="17"/>
        <v>8.0984017282938083</v>
      </c>
      <c r="V85" s="15">
        <f t="shared" si="18"/>
        <v>0.84716901873318462</v>
      </c>
      <c r="W85" s="15"/>
      <c r="X85" s="15"/>
      <c r="Y85" s="15">
        <f>VLOOKUP(A:A,[1]TDSheet!$A:$Z,26,0)</f>
        <v>36.936</v>
      </c>
      <c r="Z85" s="15">
        <f>VLOOKUP(A:A,[1]TDSheet!$A:$AA,27,0)</f>
        <v>29.925400000000003</v>
      </c>
      <c r="AA85" s="15">
        <f>VLOOKUP(A:A,[1]TDSheet!$A:$S,19,0)</f>
        <v>33.4602</v>
      </c>
      <c r="AB85" s="15">
        <f>VLOOKUP(A:A,[3]TDSheet!$A:$D,4,0)</f>
        <v>21.837</v>
      </c>
      <c r="AC85" s="15" t="str">
        <f>VLOOKUP(A:A,[1]TDSheet!$A:$AC,29,0)</f>
        <v>костик</v>
      </c>
      <c r="AD85" s="15" t="str">
        <f>VLOOKUP(A:A,[1]TDSheet!$A:$AD,30,0)</f>
        <v>к40</v>
      </c>
      <c r="AE85" s="15">
        <f t="shared" si="19"/>
        <v>90</v>
      </c>
      <c r="AF85" s="15">
        <f t="shared" si="20"/>
        <v>80</v>
      </c>
      <c r="AG85" s="15"/>
      <c r="AH85" s="15"/>
    </row>
    <row r="86" spans="1:34" s="1" customFormat="1" ht="11.1" customHeight="1" outlineLevel="1" x14ac:dyDescent="0.2">
      <c r="A86" s="7" t="s">
        <v>83</v>
      </c>
      <c r="B86" s="7" t="s">
        <v>8</v>
      </c>
      <c r="C86" s="8">
        <v>346</v>
      </c>
      <c r="D86" s="8">
        <v>275</v>
      </c>
      <c r="E86" s="8">
        <v>516</v>
      </c>
      <c r="F86" s="8">
        <v>74</v>
      </c>
      <c r="G86" s="1">
        <f>VLOOKUP(A:A,[1]TDSheet!$A:$G,7,0)</f>
        <v>0.6</v>
      </c>
      <c r="H86" s="1" t="e">
        <f>VLOOKUP(A:A,[1]TDSheet!$A:$H,8,0)</f>
        <v>#N/A</v>
      </c>
      <c r="I86" s="15">
        <f>VLOOKUP(A:A,[2]TDSheet!$A:$F,6,0)</f>
        <v>547</v>
      </c>
      <c r="J86" s="15">
        <f t="shared" si="15"/>
        <v>-31</v>
      </c>
      <c r="K86" s="15">
        <f>VLOOKUP(A:A,[1]TDSheet!$A:$R,18,0)</f>
        <v>120</v>
      </c>
      <c r="L86" s="15">
        <f>VLOOKUP(A:A,[1]TDSheet!$A:$T,20,0)</f>
        <v>120</v>
      </c>
      <c r="M86" s="15">
        <f>VLOOKUP(A:A,[1]TDSheet!$A:$N,14,0)</f>
        <v>0</v>
      </c>
      <c r="N86" s="15">
        <f>VLOOKUP(A:A,[1]TDSheet!$A:$P,16,0)</f>
        <v>80</v>
      </c>
      <c r="O86" s="15"/>
      <c r="P86" s="15"/>
      <c r="Q86" s="15"/>
      <c r="R86" s="17">
        <v>240</v>
      </c>
      <c r="S86" s="15">
        <f t="shared" si="16"/>
        <v>103.2</v>
      </c>
      <c r="T86" s="17">
        <v>200</v>
      </c>
      <c r="U86" s="19">
        <f t="shared" si="17"/>
        <v>8.0813953488372086</v>
      </c>
      <c r="V86" s="15">
        <f t="shared" si="18"/>
        <v>0.71705426356589141</v>
      </c>
      <c r="W86" s="15"/>
      <c r="X86" s="15"/>
      <c r="Y86" s="15">
        <f>VLOOKUP(A:A,[1]TDSheet!$A:$Z,26,0)</f>
        <v>109.2</v>
      </c>
      <c r="Z86" s="15">
        <f>VLOOKUP(A:A,[1]TDSheet!$A:$AA,27,0)</f>
        <v>77.2</v>
      </c>
      <c r="AA86" s="15">
        <f>VLOOKUP(A:A,[1]TDSheet!$A:$S,19,0)</f>
        <v>84.8</v>
      </c>
      <c r="AB86" s="15">
        <f>VLOOKUP(A:A,[3]TDSheet!$A:$D,4,0)</f>
        <v>117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19"/>
        <v>144</v>
      </c>
      <c r="AF86" s="15">
        <f t="shared" si="20"/>
        <v>120</v>
      </c>
      <c r="AG86" s="15"/>
      <c r="AH86" s="15"/>
    </row>
    <row r="87" spans="1:34" s="1" customFormat="1" ht="11.1" customHeight="1" outlineLevel="1" x14ac:dyDescent="0.2">
      <c r="A87" s="7" t="s">
        <v>84</v>
      </c>
      <c r="B87" s="7" t="s">
        <v>9</v>
      </c>
      <c r="C87" s="8">
        <v>732.33699999999999</v>
      </c>
      <c r="D87" s="8">
        <v>1160.0119999999999</v>
      </c>
      <c r="E87" s="21">
        <v>651</v>
      </c>
      <c r="F87" s="21">
        <v>1016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720.2</v>
      </c>
      <c r="J87" s="15">
        <f t="shared" si="15"/>
        <v>-69.200000000000045</v>
      </c>
      <c r="K87" s="15">
        <f>VLOOKUP(A:A,[1]TDSheet!$A:$R,18,0)</f>
        <v>250</v>
      </c>
      <c r="L87" s="15">
        <f>VLOOKUP(A:A,[1]TDSheet!$A:$T,20,0)</f>
        <v>250</v>
      </c>
      <c r="M87" s="15">
        <f>VLOOKUP(A:A,[1]TDSheet!$A:$N,14,0)</f>
        <v>0</v>
      </c>
      <c r="N87" s="15">
        <f>VLOOKUP(A:A,[1]TDSheet!$A:$P,16,0)</f>
        <v>200</v>
      </c>
      <c r="O87" s="15"/>
      <c r="P87" s="15"/>
      <c r="Q87" s="15"/>
      <c r="R87" s="17"/>
      <c r="S87" s="15">
        <f t="shared" si="16"/>
        <v>130.19999999999999</v>
      </c>
      <c r="T87" s="17"/>
      <c r="U87" s="19">
        <f t="shared" si="17"/>
        <v>13.179723502304149</v>
      </c>
      <c r="V87" s="15">
        <f t="shared" si="18"/>
        <v>7.8033794162826426</v>
      </c>
      <c r="W87" s="15"/>
      <c r="X87" s="15"/>
      <c r="Y87" s="15">
        <f>VLOOKUP(A:A,[1]TDSheet!$A:$Z,26,0)</f>
        <v>204.6</v>
      </c>
      <c r="Z87" s="15">
        <f>VLOOKUP(A:A,[1]TDSheet!$A:$AA,27,0)</f>
        <v>193.2</v>
      </c>
      <c r="AA87" s="15">
        <f>VLOOKUP(A:A,[1]TDSheet!$A:$S,19,0)</f>
        <v>210</v>
      </c>
      <c r="AB87" s="15">
        <f>VLOOKUP(A:A,[3]TDSheet!$A:$D,4,0)</f>
        <v>72.033000000000001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0</v>
      </c>
      <c r="AG87" s="15"/>
      <c r="AH87" s="15"/>
    </row>
    <row r="88" spans="1:34" s="1" customFormat="1" ht="11.1" customHeight="1" outlineLevel="1" x14ac:dyDescent="0.2">
      <c r="A88" s="7" t="s">
        <v>85</v>
      </c>
      <c r="B88" s="7" t="s">
        <v>9</v>
      </c>
      <c r="C88" s="8">
        <v>28.692</v>
      </c>
      <c r="D88" s="8">
        <v>94.355000000000004</v>
      </c>
      <c r="E88" s="8">
        <v>76.113</v>
      </c>
      <c r="F88" s="8">
        <v>35.439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76.400000000000006</v>
      </c>
      <c r="J88" s="15">
        <f t="shared" si="15"/>
        <v>-0.28700000000000614</v>
      </c>
      <c r="K88" s="15">
        <f>VLOOKUP(A:A,[1]TDSheet!$A:$R,18,0)</f>
        <v>30</v>
      </c>
      <c r="L88" s="15">
        <f>VLOOKUP(A:A,[1]TDSheet!$A:$T,20,0)</f>
        <v>0</v>
      </c>
      <c r="M88" s="15">
        <f>VLOOKUP(A:A,[1]TDSheet!$A:$N,14,0)</f>
        <v>0</v>
      </c>
      <c r="N88" s="15">
        <f>VLOOKUP(A:A,[1]TDSheet!$A:$P,16,0)</f>
        <v>20</v>
      </c>
      <c r="O88" s="15"/>
      <c r="P88" s="15"/>
      <c r="Q88" s="15"/>
      <c r="R88" s="17"/>
      <c r="S88" s="15">
        <f t="shared" si="16"/>
        <v>15.2226</v>
      </c>
      <c r="T88" s="17">
        <v>40</v>
      </c>
      <c r="U88" s="19">
        <f t="shared" si="17"/>
        <v>8.2403137440384686</v>
      </c>
      <c r="V88" s="15">
        <f t="shared" si="18"/>
        <v>2.3280517125852351</v>
      </c>
      <c r="W88" s="15"/>
      <c r="X88" s="15"/>
      <c r="Y88" s="15">
        <f>VLOOKUP(A:A,[1]TDSheet!$A:$Z,26,0)</f>
        <v>9.9192</v>
      </c>
      <c r="Z88" s="15">
        <f>VLOOKUP(A:A,[1]TDSheet!$A:$AA,27,0)</f>
        <v>12.1106</v>
      </c>
      <c r="AA88" s="15">
        <f>VLOOKUP(A:A,[1]TDSheet!$A:$S,19,0)</f>
        <v>13.880799999999999</v>
      </c>
      <c r="AB88" s="15">
        <f>VLOOKUP(A:A,[3]TDSheet!$A:$D,4,0)</f>
        <v>31.324000000000002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40</v>
      </c>
      <c r="AG88" s="15"/>
      <c r="AH88" s="15"/>
    </row>
    <row r="89" spans="1:34" s="1" customFormat="1" ht="11.1" customHeight="1" outlineLevel="1" x14ac:dyDescent="0.2">
      <c r="A89" s="7" t="s">
        <v>86</v>
      </c>
      <c r="B89" s="7" t="s">
        <v>9</v>
      </c>
      <c r="C89" s="8">
        <v>372.96300000000002</v>
      </c>
      <c r="D89" s="8">
        <v>113.84</v>
      </c>
      <c r="E89" s="8">
        <v>249.38499999999999</v>
      </c>
      <c r="F89" s="8">
        <v>223.72300000000001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255.7</v>
      </c>
      <c r="J89" s="15">
        <f t="shared" si="15"/>
        <v>-6.3149999999999977</v>
      </c>
      <c r="K89" s="15">
        <f>VLOOKUP(A:A,[1]TDSheet!$A:$R,18,0)</f>
        <v>0</v>
      </c>
      <c r="L89" s="15">
        <f>VLOOKUP(A:A,[1]TDSheet!$A:$T,20,0)</f>
        <v>0</v>
      </c>
      <c r="M89" s="15">
        <f>VLOOKUP(A:A,[1]TDSheet!$A:$N,14,0)</f>
        <v>0</v>
      </c>
      <c r="N89" s="15">
        <f>VLOOKUP(A:A,[1]TDSheet!$A:$P,16,0)</f>
        <v>0</v>
      </c>
      <c r="O89" s="15"/>
      <c r="P89" s="15"/>
      <c r="Q89" s="15"/>
      <c r="R89" s="17">
        <v>80</v>
      </c>
      <c r="S89" s="15">
        <f t="shared" si="16"/>
        <v>49.876999999999995</v>
      </c>
      <c r="T89" s="17">
        <v>100</v>
      </c>
      <c r="U89" s="19">
        <f t="shared" si="17"/>
        <v>8.094372155502537</v>
      </c>
      <c r="V89" s="15">
        <f t="shared" si="18"/>
        <v>4.4854943160174034</v>
      </c>
      <c r="W89" s="15"/>
      <c r="X89" s="15"/>
      <c r="Y89" s="15">
        <f>VLOOKUP(A:A,[1]TDSheet!$A:$Z,26,0)</f>
        <v>74.844000000000008</v>
      </c>
      <c r="Z89" s="15">
        <f>VLOOKUP(A:A,[1]TDSheet!$A:$AA,27,0)</f>
        <v>81.265000000000001</v>
      </c>
      <c r="AA89" s="15">
        <f>VLOOKUP(A:A,[1]TDSheet!$A:$S,19,0)</f>
        <v>43.798000000000002</v>
      </c>
      <c r="AB89" s="15">
        <f>VLOOKUP(A:A,[3]TDSheet!$A:$D,4,0)</f>
        <v>32.825000000000003</v>
      </c>
      <c r="AC89" s="15" t="e">
        <f>VLOOKUP(A:A,[1]TDSheet!$A:$AC,29,0)</f>
        <v>#N/A</v>
      </c>
      <c r="AD89" s="15" t="str">
        <f>VLOOKUP(A:A,[1]TDSheet!$A:$AD,30,0)</f>
        <v>зв90</v>
      </c>
      <c r="AE89" s="15">
        <f t="shared" si="19"/>
        <v>80</v>
      </c>
      <c r="AF89" s="15">
        <f t="shared" si="20"/>
        <v>100</v>
      </c>
      <c r="AG89" s="15"/>
      <c r="AH89" s="15"/>
    </row>
    <row r="90" spans="1:34" s="1" customFormat="1" ht="11.1" customHeight="1" outlineLevel="1" x14ac:dyDescent="0.2">
      <c r="A90" s="7" t="s">
        <v>87</v>
      </c>
      <c r="B90" s="7" t="s">
        <v>9</v>
      </c>
      <c r="C90" s="8">
        <v>17.399000000000001</v>
      </c>
      <c r="D90" s="8">
        <v>123.688</v>
      </c>
      <c r="E90" s="8">
        <v>109.095</v>
      </c>
      <c r="F90" s="8">
        <v>5.19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117.1</v>
      </c>
      <c r="J90" s="15">
        <f t="shared" si="15"/>
        <v>-8.0049999999999955</v>
      </c>
      <c r="K90" s="15">
        <f>VLOOKUP(A:A,[1]TDSheet!$A:$R,18,0)</f>
        <v>30</v>
      </c>
      <c r="L90" s="15">
        <f>VLOOKUP(A:A,[1]TDSheet!$A:$T,20,0)</f>
        <v>20</v>
      </c>
      <c r="M90" s="15">
        <f>VLOOKUP(A:A,[1]TDSheet!$A:$N,14,0)</f>
        <v>0</v>
      </c>
      <c r="N90" s="15">
        <f>VLOOKUP(A:A,[1]TDSheet!$A:$P,16,0)</f>
        <v>20</v>
      </c>
      <c r="O90" s="15"/>
      <c r="P90" s="15"/>
      <c r="Q90" s="15"/>
      <c r="R90" s="17">
        <v>60</v>
      </c>
      <c r="S90" s="15">
        <f t="shared" si="16"/>
        <v>21.818999999999999</v>
      </c>
      <c r="T90" s="17">
        <v>50</v>
      </c>
      <c r="U90" s="19">
        <f t="shared" si="17"/>
        <v>8.4875567166231267</v>
      </c>
      <c r="V90" s="15">
        <f t="shared" si="18"/>
        <v>0.23786608002199922</v>
      </c>
      <c r="W90" s="15"/>
      <c r="X90" s="15"/>
      <c r="Y90" s="15">
        <f>VLOOKUP(A:A,[1]TDSheet!$A:$Z,26,0)</f>
        <v>20.068199999999997</v>
      </c>
      <c r="Z90" s="15">
        <f>VLOOKUP(A:A,[1]TDSheet!$A:$AA,27,0)</f>
        <v>22.134399999999999</v>
      </c>
      <c r="AA90" s="15">
        <f>VLOOKUP(A:A,[1]TDSheet!$A:$S,19,0)</f>
        <v>18.140799999999999</v>
      </c>
      <c r="AB90" s="15">
        <f>VLOOKUP(A:A,[3]TDSheet!$A:$D,4,0)</f>
        <v>29.495999999999999</v>
      </c>
      <c r="AC90" s="15" t="str">
        <f>VLOOKUP(A:A,[1]TDSheet!$A:$AC,29,0)</f>
        <v>костик</v>
      </c>
      <c r="AD90" s="15" t="e">
        <f>VLOOKUP(A:A,[1]TDSheet!$A:$AD,30,0)</f>
        <v>#N/A</v>
      </c>
      <c r="AE90" s="15">
        <f t="shared" si="19"/>
        <v>60</v>
      </c>
      <c r="AF90" s="15">
        <f t="shared" si="20"/>
        <v>50</v>
      </c>
      <c r="AG90" s="15"/>
      <c r="AH90" s="15"/>
    </row>
    <row r="91" spans="1:34" s="1" customFormat="1" ht="11.1" customHeight="1" outlineLevel="1" x14ac:dyDescent="0.2">
      <c r="A91" s="7" t="s">
        <v>96</v>
      </c>
      <c r="B91" s="7" t="s">
        <v>8</v>
      </c>
      <c r="C91" s="8">
        <v>212</v>
      </c>
      <c r="D91" s="8">
        <v>73</v>
      </c>
      <c r="E91" s="8">
        <v>80</v>
      </c>
      <c r="F91" s="8">
        <v>202</v>
      </c>
      <c r="G91" s="1">
        <f>VLOOKUP(A:A,[1]TDSheet!$A:$G,7,0)</f>
        <v>0.16</v>
      </c>
      <c r="H91" s="1" t="e">
        <f>VLOOKUP(A:A,[1]TDSheet!$A:$H,8,0)</f>
        <v>#N/A</v>
      </c>
      <c r="I91" s="15">
        <f>VLOOKUP(A:A,[2]TDSheet!$A:$F,6,0)</f>
        <v>84</v>
      </c>
      <c r="J91" s="15">
        <f t="shared" si="15"/>
        <v>-4</v>
      </c>
      <c r="K91" s="15">
        <f>VLOOKUP(A:A,[1]TDSheet!$A:$R,18,0)</f>
        <v>0</v>
      </c>
      <c r="L91" s="15">
        <f>VLOOKUP(A:A,[1]TDSheet!$A:$T,20,0)</f>
        <v>0</v>
      </c>
      <c r="M91" s="15">
        <f>VLOOKUP(A:A,[1]TDSheet!$A:$N,14,0)</f>
        <v>0</v>
      </c>
      <c r="N91" s="15">
        <f>VLOOKUP(A:A,[1]TDSheet!$A:$P,16,0)</f>
        <v>0</v>
      </c>
      <c r="O91" s="15"/>
      <c r="P91" s="15"/>
      <c r="Q91" s="15"/>
      <c r="R91" s="17"/>
      <c r="S91" s="15">
        <f t="shared" si="16"/>
        <v>16</v>
      </c>
      <c r="T91" s="17"/>
      <c r="U91" s="19">
        <f t="shared" si="17"/>
        <v>12.625</v>
      </c>
      <c r="V91" s="15">
        <f t="shared" si="18"/>
        <v>12.625</v>
      </c>
      <c r="W91" s="15"/>
      <c r="X91" s="15"/>
      <c r="Y91" s="15">
        <f>VLOOKUP(A:A,[1]TDSheet!$A:$Z,26,0)</f>
        <v>0.4</v>
      </c>
      <c r="Z91" s="15">
        <f>VLOOKUP(A:A,[1]TDSheet!$A:$AA,27,0)</f>
        <v>43</v>
      </c>
      <c r="AA91" s="15">
        <f>VLOOKUP(A:A,[1]TDSheet!$A:$S,19,0)</f>
        <v>17.8</v>
      </c>
      <c r="AB91" s="15">
        <f>VLOOKUP(A:A,[3]TDSheet!$A:$D,4,0)</f>
        <v>10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/>
      <c r="AH91" s="15"/>
    </row>
    <row r="92" spans="1:34" s="1" customFormat="1" ht="11.1" customHeight="1" outlineLevel="1" x14ac:dyDescent="0.2">
      <c r="A92" s="7" t="s">
        <v>97</v>
      </c>
      <c r="B92" s="7" t="s">
        <v>8</v>
      </c>
      <c r="C92" s="8">
        <v>-2</v>
      </c>
      <c r="D92" s="8">
        <v>520</v>
      </c>
      <c r="E92" s="8">
        <v>120</v>
      </c>
      <c r="F92" s="8">
        <v>379</v>
      </c>
      <c r="G92" s="1">
        <f>VLOOKUP(A:A,[1]TDSheet!$A:$G,7,0)</f>
        <v>0.33</v>
      </c>
      <c r="H92" s="1">
        <f>VLOOKUP(A:A,[1]TDSheet!$A:$H,8,0)</f>
        <v>30</v>
      </c>
      <c r="I92" s="15">
        <f>VLOOKUP(A:A,[2]TDSheet!$A:$F,6,0)</f>
        <v>211</v>
      </c>
      <c r="J92" s="15">
        <f t="shared" si="15"/>
        <v>-91</v>
      </c>
      <c r="K92" s="15">
        <f>VLOOKUP(A:A,[1]TDSheet!$A:$R,18,0)</f>
        <v>120</v>
      </c>
      <c r="L92" s="15">
        <f>VLOOKUP(A:A,[1]TDSheet!$A:$T,20,0)</f>
        <v>120</v>
      </c>
      <c r="M92" s="15">
        <f>VLOOKUP(A:A,[1]TDSheet!$A:$N,14,0)</f>
        <v>0</v>
      </c>
      <c r="N92" s="15">
        <f>VLOOKUP(A:A,[1]TDSheet!$A:$P,16,0)</f>
        <v>0</v>
      </c>
      <c r="O92" s="15"/>
      <c r="P92" s="15"/>
      <c r="Q92" s="15"/>
      <c r="R92" s="17"/>
      <c r="S92" s="15">
        <f t="shared" si="16"/>
        <v>24</v>
      </c>
      <c r="T92" s="17"/>
      <c r="U92" s="19">
        <f t="shared" si="17"/>
        <v>25.791666666666668</v>
      </c>
      <c r="V92" s="15">
        <f t="shared" si="18"/>
        <v>15.791666666666666</v>
      </c>
      <c r="W92" s="15"/>
      <c r="X92" s="15"/>
      <c r="Y92" s="15">
        <f>VLOOKUP(A:A,[1]TDSheet!$A:$Z,26,0)</f>
        <v>0</v>
      </c>
      <c r="Z92" s="15">
        <f>VLOOKUP(A:A,[1]TDSheet!$A:$AA,27,0)</f>
        <v>0</v>
      </c>
      <c r="AA92" s="15">
        <f>VLOOKUP(A:A,[1]TDSheet!$A:$S,19,0)</f>
        <v>58.2</v>
      </c>
      <c r="AB92" s="15">
        <f>VLOOKUP(A:A,[3]TDSheet!$A:$D,4,0)</f>
        <v>17</v>
      </c>
      <c r="AC92" s="15" t="str">
        <f>VLOOKUP(A:A,[1]TDSheet!$A:$AC,29,0)</f>
        <v>костик</v>
      </c>
      <c r="AD92" s="15" t="e">
        <f>VLOOKUP(A:A,[1]TDSheet!$A:$AD,30,0)</f>
        <v>#N/A</v>
      </c>
      <c r="AE92" s="15">
        <f t="shared" si="19"/>
        <v>0</v>
      </c>
      <c r="AF92" s="15">
        <f t="shared" si="20"/>
        <v>0</v>
      </c>
      <c r="AG92" s="15"/>
      <c r="AH92" s="15"/>
    </row>
    <row r="93" spans="1:34" s="1" customFormat="1" ht="11.1" customHeight="1" outlineLevel="1" x14ac:dyDescent="0.2">
      <c r="A93" s="7" t="s">
        <v>88</v>
      </c>
      <c r="B93" s="7" t="s">
        <v>8</v>
      </c>
      <c r="C93" s="8">
        <v>678</v>
      </c>
      <c r="D93" s="8">
        <v>18</v>
      </c>
      <c r="E93" s="8">
        <v>486</v>
      </c>
      <c r="F93" s="8">
        <v>198</v>
      </c>
      <c r="G93" s="1">
        <f>VLOOKUP(A:A,[1]TDSheet!$A:$G,7,0)</f>
        <v>0.18</v>
      </c>
      <c r="H93" s="1" t="e">
        <f>VLOOKUP(A:A,[1]TDSheet!$A:$H,8,0)</f>
        <v>#N/A</v>
      </c>
      <c r="I93" s="15">
        <f>VLOOKUP(A:A,[2]TDSheet!$A:$F,6,0)</f>
        <v>493</v>
      </c>
      <c r="J93" s="15">
        <f t="shared" si="15"/>
        <v>-7</v>
      </c>
      <c r="K93" s="15">
        <f>VLOOKUP(A:A,[1]TDSheet!$A:$R,18,0)</f>
        <v>0</v>
      </c>
      <c r="L93" s="15">
        <f>VLOOKUP(A:A,[1]TDSheet!$A:$T,20,0)</f>
        <v>100</v>
      </c>
      <c r="M93" s="15">
        <f>VLOOKUP(A:A,[1]TDSheet!$A:$N,14,0)</f>
        <v>0</v>
      </c>
      <c r="N93" s="15">
        <f>VLOOKUP(A:A,[1]TDSheet!$A:$P,16,0)</f>
        <v>70</v>
      </c>
      <c r="O93" s="15"/>
      <c r="P93" s="15"/>
      <c r="Q93" s="15"/>
      <c r="R93" s="17">
        <v>80</v>
      </c>
      <c r="S93" s="15">
        <f t="shared" si="16"/>
        <v>97.2</v>
      </c>
      <c r="T93" s="17">
        <v>240</v>
      </c>
      <c r="U93" s="19">
        <f t="shared" si="17"/>
        <v>7.0781893004115224</v>
      </c>
      <c r="V93" s="15">
        <f t="shared" si="18"/>
        <v>2.0370370370370368</v>
      </c>
      <c r="W93" s="15"/>
      <c r="X93" s="15"/>
      <c r="Y93" s="15">
        <f>VLOOKUP(A:A,[1]TDSheet!$A:$Z,26,0)</f>
        <v>111.2</v>
      </c>
      <c r="Z93" s="15">
        <f>VLOOKUP(A:A,[1]TDSheet!$A:$AA,27,0)</f>
        <v>136</v>
      </c>
      <c r="AA93" s="15">
        <f>VLOOKUP(A:A,[1]TDSheet!$A:$S,19,0)</f>
        <v>81.8</v>
      </c>
      <c r="AB93" s="15">
        <f>VLOOKUP(A:A,[3]TDSheet!$A:$D,4,0)</f>
        <v>128</v>
      </c>
      <c r="AC93" s="18" t="str">
        <f>VLOOKUP(A:A,[1]TDSheet!$A:$AC,29,0)</f>
        <v>костик</v>
      </c>
      <c r="AD93" s="15" t="e">
        <f>VLOOKUP(A:A,[1]TDSheet!$A:$AD,30,0)</f>
        <v>#N/A</v>
      </c>
      <c r="AE93" s="15">
        <f t="shared" si="19"/>
        <v>14.399999999999999</v>
      </c>
      <c r="AF93" s="15">
        <f t="shared" si="20"/>
        <v>43.199999999999996</v>
      </c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8</v>
      </c>
      <c r="C94" s="8">
        <v>14</v>
      </c>
      <c r="D94" s="8">
        <v>42</v>
      </c>
      <c r="E94" s="21">
        <v>33</v>
      </c>
      <c r="F94" s="21">
        <v>21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49</v>
      </c>
      <c r="J94" s="15">
        <f t="shared" si="15"/>
        <v>-16</v>
      </c>
      <c r="K94" s="15">
        <f>VLOOKUP(A:A,[1]TDSheet!$A:$R,18,0)</f>
        <v>0</v>
      </c>
      <c r="L94" s="15">
        <f>VLOOKUP(A:A,[1]TDSheet!$A:$T,20,0)</f>
        <v>0</v>
      </c>
      <c r="M94" s="15">
        <f>VLOOKUP(A:A,[1]TDSheet!$A:$N,14,0)</f>
        <v>0</v>
      </c>
      <c r="N94" s="15">
        <f>VLOOKUP(A:A,[1]TDSheet!$A:$P,16,0)</f>
        <v>0</v>
      </c>
      <c r="O94" s="15"/>
      <c r="P94" s="15"/>
      <c r="Q94" s="15"/>
      <c r="R94" s="17"/>
      <c r="S94" s="15">
        <f t="shared" si="16"/>
        <v>6.6</v>
      </c>
      <c r="T94" s="17"/>
      <c r="U94" s="19">
        <f t="shared" si="17"/>
        <v>3.1818181818181821</v>
      </c>
      <c r="V94" s="15">
        <f t="shared" si="18"/>
        <v>3.1818181818181821</v>
      </c>
      <c r="W94" s="15"/>
      <c r="X94" s="15"/>
      <c r="Y94" s="15">
        <f>VLOOKUP(A:A,[1]TDSheet!$A:$Z,26,0)</f>
        <v>6</v>
      </c>
      <c r="Z94" s="15">
        <f>VLOOKUP(A:A,[1]TDSheet!$A:$AA,27,0)</f>
        <v>4</v>
      </c>
      <c r="AA94" s="15">
        <f>VLOOKUP(A:A,[1]TDSheet!$A:$S,19,0)</f>
        <v>4.4000000000000004</v>
      </c>
      <c r="AB94" s="15">
        <f>VLOOKUP(A:A,[3]TDSheet!$A:$D,4,0)</f>
        <v>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9"/>
        <v>0</v>
      </c>
      <c r="AF94" s="15">
        <f t="shared" si="20"/>
        <v>0</v>
      </c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18.381</v>
      </c>
      <c r="D95" s="8">
        <v>63.976999999999997</v>
      </c>
      <c r="E95" s="21">
        <v>42.018000000000001</v>
      </c>
      <c r="F95" s="21">
        <v>38.341000000000001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44</v>
      </c>
      <c r="J95" s="15">
        <f t="shared" si="15"/>
        <v>-1.9819999999999993</v>
      </c>
      <c r="K95" s="15">
        <f>VLOOKUP(A:A,[1]TDSheet!$A:$R,18,0)</f>
        <v>0</v>
      </c>
      <c r="L95" s="15">
        <f>VLOOKUP(A:A,[1]TDSheet!$A:$T,20,0)</f>
        <v>0</v>
      </c>
      <c r="M95" s="15">
        <f>VLOOKUP(A:A,[1]TDSheet!$A:$N,14,0)</f>
        <v>0</v>
      </c>
      <c r="N95" s="15">
        <f>VLOOKUP(A:A,[1]TDSheet!$A:$P,16,0)</f>
        <v>0</v>
      </c>
      <c r="O95" s="15"/>
      <c r="P95" s="15"/>
      <c r="Q95" s="15"/>
      <c r="R95" s="17"/>
      <c r="S95" s="15">
        <f t="shared" si="16"/>
        <v>8.4036000000000008</v>
      </c>
      <c r="T95" s="17"/>
      <c r="U95" s="19">
        <f t="shared" si="17"/>
        <v>4.5624494264362889</v>
      </c>
      <c r="V95" s="15">
        <f t="shared" si="18"/>
        <v>4.5624494264362889</v>
      </c>
      <c r="W95" s="15"/>
      <c r="X95" s="15"/>
      <c r="Y95" s="15">
        <f>VLOOKUP(A:A,[1]TDSheet!$A:$Z,26,0)</f>
        <v>7.6846000000000005</v>
      </c>
      <c r="Z95" s="15">
        <f>VLOOKUP(A:A,[1]TDSheet!$A:$AA,27,0)</f>
        <v>5.8837999999999999</v>
      </c>
      <c r="AA95" s="15">
        <f>VLOOKUP(A:A,[1]TDSheet!$A:$S,19,0)</f>
        <v>7.1006</v>
      </c>
      <c r="AB95" s="15">
        <f>VLOOKUP(A:A,[3]TDSheet!$A:$D,4,0)</f>
        <v>4.032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9"/>
        <v>0</v>
      </c>
      <c r="AF95" s="15">
        <f t="shared" si="20"/>
        <v>0</v>
      </c>
      <c r="AG95" s="15"/>
      <c r="AH95" s="15"/>
    </row>
    <row r="96" spans="1:34" s="1" customFormat="1" ht="11.1" customHeight="1" outlineLevel="1" x14ac:dyDescent="0.2">
      <c r="A96" s="7" t="s">
        <v>89</v>
      </c>
      <c r="B96" s="7" t="s">
        <v>8</v>
      </c>
      <c r="C96" s="8">
        <v>936</v>
      </c>
      <c r="D96" s="8">
        <v>11</v>
      </c>
      <c r="E96" s="21">
        <v>256</v>
      </c>
      <c r="F96" s="21">
        <v>683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264</v>
      </c>
      <c r="J96" s="15">
        <f t="shared" si="15"/>
        <v>-8</v>
      </c>
      <c r="K96" s="15">
        <f>VLOOKUP(A:A,[1]TDSheet!$A:$R,18,0)</f>
        <v>0</v>
      </c>
      <c r="L96" s="15">
        <f>VLOOKUP(A:A,[1]TDSheet!$A:$T,20,0)</f>
        <v>0</v>
      </c>
      <c r="M96" s="15">
        <f>VLOOKUP(A:A,[1]TDSheet!$A:$N,14,0)</f>
        <v>0</v>
      </c>
      <c r="N96" s="15">
        <f>VLOOKUP(A:A,[1]TDSheet!$A:$P,16,0)</f>
        <v>0</v>
      </c>
      <c r="O96" s="15"/>
      <c r="P96" s="15"/>
      <c r="Q96" s="15"/>
      <c r="R96" s="17"/>
      <c r="S96" s="15">
        <f t="shared" si="16"/>
        <v>51.2</v>
      </c>
      <c r="T96" s="17"/>
      <c r="U96" s="19">
        <f t="shared" si="17"/>
        <v>13.33984375</v>
      </c>
      <c r="V96" s="15">
        <f t="shared" si="18"/>
        <v>13.33984375</v>
      </c>
      <c r="W96" s="15"/>
      <c r="X96" s="15"/>
      <c r="Y96" s="15">
        <f>VLOOKUP(A:A,[1]TDSheet!$A:$Z,26,0)</f>
        <v>39</v>
      </c>
      <c r="Z96" s="15">
        <f>VLOOKUP(A:A,[1]TDSheet!$A:$AA,27,0)</f>
        <v>27.4</v>
      </c>
      <c r="AA96" s="15">
        <f>VLOOKUP(A:A,[1]TDSheet!$A:$S,19,0)</f>
        <v>32</v>
      </c>
      <c r="AB96" s="15">
        <f>VLOOKUP(A:A,[3]TDSheet!$A:$D,4,0)</f>
        <v>55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19"/>
        <v>0</v>
      </c>
      <c r="AF96" s="15">
        <f t="shared" si="20"/>
        <v>0</v>
      </c>
      <c r="AG96" s="15"/>
      <c r="AH96" s="15"/>
    </row>
    <row r="97" spans="1:34" s="1" customFormat="1" ht="11.1" customHeight="1" outlineLevel="1" x14ac:dyDescent="0.2">
      <c r="A97" s="7" t="s">
        <v>100</v>
      </c>
      <c r="B97" s="7" t="s">
        <v>9</v>
      </c>
      <c r="C97" s="8">
        <v>38.704000000000001</v>
      </c>
      <c r="D97" s="8">
        <v>500</v>
      </c>
      <c r="E97" s="21">
        <v>291.69299999999998</v>
      </c>
      <c r="F97" s="21">
        <v>247.011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286</v>
      </c>
      <c r="J97" s="15">
        <f t="shared" si="15"/>
        <v>5.6929999999999836</v>
      </c>
      <c r="K97" s="15">
        <f>VLOOKUP(A:A,[1]TDSheet!$A:$R,18,0)</f>
        <v>0</v>
      </c>
      <c r="L97" s="15">
        <f>VLOOKUP(A:A,[1]TDSheet!$A:$T,20,0)</f>
        <v>0</v>
      </c>
      <c r="M97" s="15">
        <f>VLOOKUP(A:A,[1]TDSheet!$A:$N,14,0)</f>
        <v>0</v>
      </c>
      <c r="N97" s="15">
        <f>VLOOKUP(A:A,[1]TDSheet!$A:$P,16,0)</f>
        <v>0</v>
      </c>
      <c r="O97" s="15"/>
      <c r="P97" s="15"/>
      <c r="Q97" s="15"/>
      <c r="R97" s="17"/>
      <c r="S97" s="15">
        <f t="shared" si="16"/>
        <v>58.3386</v>
      </c>
      <c r="T97" s="17"/>
      <c r="U97" s="19">
        <f t="shared" si="17"/>
        <v>4.23409200769302</v>
      </c>
      <c r="V97" s="15">
        <f t="shared" si="18"/>
        <v>4.23409200769302</v>
      </c>
      <c r="W97" s="15"/>
      <c r="X97" s="15"/>
      <c r="Y97" s="15">
        <f>VLOOKUP(A:A,[1]TDSheet!$A:$Z,26,0)</f>
        <v>63.191200000000002</v>
      </c>
      <c r="Z97" s="15">
        <f>VLOOKUP(A:A,[1]TDSheet!$A:$AA,27,0)</f>
        <v>61.642600000000002</v>
      </c>
      <c r="AA97" s="15">
        <f>VLOOKUP(A:A,[1]TDSheet!$A:$S,19,0)</f>
        <v>62.715800000000002</v>
      </c>
      <c r="AB97" s="15">
        <f>VLOOKUP(A:A,[3]TDSheet!$A:$D,4,0)</f>
        <v>11.254</v>
      </c>
      <c r="AC97" s="15">
        <f>VLOOKUP(A:A,[1]TDSheet!$A:$AC,29,0)</f>
        <v>0</v>
      </c>
      <c r="AD97" s="15" t="e">
        <f>VLOOKUP(A:A,[1]TDSheet!$A:$AD,30,0)</f>
        <v>#N/A</v>
      </c>
      <c r="AE97" s="15">
        <f t="shared" si="19"/>
        <v>0</v>
      </c>
      <c r="AF97" s="15">
        <f t="shared" si="20"/>
        <v>0</v>
      </c>
      <c r="AG97" s="15"/>
      <c r="AH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2024-09-12T12:26:30Z</dcterms:modified>
</cp:coreProperties>
</file>