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58753FFA-9CA9-4CCC-BD5C-B797F22AAD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6" i="1"/>
  <c r="AB8" i="1"/>
  <c r="AB12" i="1"/>
  <c r="O51" i="1"/>
  <c r="T51" i="1" s="1"/>
  <c r="O50" i="1"/>
  <c r="S50" i="1" s="1"/>
  <c r="S49" i="1"/>
  <c r="O49" i="1"/>
  <c r="T49" i="1" s="1"/>
  <c r="O48" i="1"/>
  <c r="S48" i="1" s="1"/>
  <c r="T36" i="1"/>
  <c r="T40" i="1"/>
  <c r="S32" i="1"/>
  <c r="K39" i="1"/>
  <c r="O39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6" i="1"/>
  <c r="O18" i="1"/>
  <c r="T18" i="1" s="1"/>
  <c r="O19" i="1"/>
  <c r="S19" i="1" s="1"/>
  <c r="O20" i="1"/>
  <c r="T20" i="1" s="1"/>
  <c r="O22" i="1"/>
  <c r="O23" i="1"/>
  <c r="T23" i="1" s="1"/>
  <c r="O25" i="1"/>
  <c r="O27" i="1"/>
  <c r="O29" i="1"/>
  <c r="T29" i="1" s="1"/>
  <c r="O30" i="1"/>
  <c r="T30" i="1" s="1"/>
  <c r="O15" i="1"/>
  <c r="O26" i="1"/>
  <c r="T26" i="1" s="1"/>
  <c r="O17" i="1"/>
  <c r="T17" i="1" s="1"/>
  <c r="O28" i="1"/>
  <c r="T28" i="1" s="1"/>
  <c r="O21" i="1"/>
  <c r="O24" i="1"/>
  <c r="T24" i="1" s="1"/>
  <c r="O31" i="1"/>
  <c r="O32" i="1"/>
  <c r="AB32" i="1" s="1"/>
  <c r="O33" i="1"/>
  <c r="O34" i="1"/>
  <c r="AB34" i="1" s="1"/>
  <c r="O35" i="1"/>
  <c r="O36" i="1"/>
  <c r="AB36" i="1" s="1"/>
  <c r="O37" i="1"/>
  <c r="O38" i="1"/>
  <c r="AB38" i="1" s="1"/>
  <c r="O41" i="1"/>
  <c r="O40" i="1"/>
  <c r="O42" i="1"/>
  <c r="O43" i="1"/>
  <c r="T43" i="1" s="1"/>
  <c r="O44" i="1"/>
  <c r="AB44" i="1" s="1"/>
  <c r="O45" i="1"/>
  <c r="O46" i="1"/>
  <c r="T46" i="1" s="1"/>
  <c r="O6" i="1"/>
  <c r="T6" i="1" s="1"/>
  <c r="K22" i="1"/>
  <c r="AB29" i="1"/>
  <c r="AB15" i="1"/>
  <c r="AB26" i="1"/>
  <c r="AB17" i="1"/>
  <c r="AB28" i="1"/>
  <c r="AB21" i="1"/>
  <c r="AB24" i="1"/>
  <c r="AB31" i="1"/>
  <c r="AB41" i="1"/>
  <c r="AB43" i="1"/>
  <c r="AB46" i="1"/>
  <c r="K46" i="1"/>
  <c r="K45" i="1"/>
  <c r="K44" i="1"/>
  <c r="K43" i="1"/>
  <c r="K42" i="1"/>
  <c r="K40" i="1"/>
  <c r="K41" i="1"/>
  <c r="K38" i="1"/>
  <c r="K37" i="1"/>
  <c r="K36" i="1"/>
  <c r="K35" i="1"/>
  <c r="K34" i="1"/>
  <c r="K33" i="1"/>
  <c r="K32" i="1"/>
  <c r="K31" i="1"/>
  <c r="K24" i="1"/>
  <c r="K21" i="1"/>
  <c r="K28" i="1"/>
  <c r="K17" i="1"/>
  <c r="K26" i="1"/>
  <c r="K15" i="1"/>
  <c r="K30" i="1"/>
  <c r="K29" i="1"/>
  <c r="K27" i="1"/>
  <c r="K25" i="1"/>
  <c r="K23" i="1"/>
  <c r="K20" i="1"/>
  <c r="K19" i="1"/>
  <c r="K18" i="1"/>
  <c r="K16" i="1"/>
  <c r="K14" i="1"/>
  <c r="K13" i="1"/>
  <c r="K12" i="1"/>
  <c r="K11" i="1"/>
  <c r="K51" i="1"/>
  <c r="K10" i="1"/>
  <c r="K9" i="1"/>
  <c r="K49" i="1"/>
  <c r="K50" i="1"/>
  <c r="K4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2" i="1" l="1"/>
  <c r="S51" i="1"/>
  <c r="S42" i="1"/>
  <c r="S20" i="1"/>
  <c r="AB19" i="1"/>
  <c r="P27" i="1"/>
  <c r="S36" i="1"/>
  <c r="S12" i="1"/>
  <c r="S8" i="1"/>
  <c r="T38" i="1"/>
  <c r="T34" i="1"/>
  <c r="T27" i="1"/>
  <c r="P6" i="1"/>
  <c r="AB6" i="1" s="1"/>
  <c r="S18" i="1"/>
  <c r="T41" i="1"/>
  <c r="S41" i="1"/>
  <c r="T37" i="1"/>
  <c r="T35" i="1"/>
  <c r="T33" i="1"/>
  <c r="T31" i="1"/>
  <c r="S31" i="1"/>
  <c r="AB20" i="1"/>
  <c r="T15" i="1"/>
  <c r="T22" i="1"/>
  <c r="T16" i="1"/>
  <c r="T13" i="1"/>
  <c r="T11" i="1"/>
  <c r="T9" i="1"/>
  <c r="P7" i="1"/>
  <c r="T7" i="1"/>
  <c r="S44" i="1"/>
  <c r="S15" i="1"/>
  <c r="T44" i="1"/>
  <c r="T19" i="1"/>
  <c r="T39" i="1"/>
  <c r="S46" i="1"/>
  <c r="S38" i="1"/>
  <c r="S34" i="1"/>
  <c r="S29" i="1"/>
  <c r="S21" i="1"/>
  <c r="S17" i="1"/>
  <c r="T42" i="1"/>
  <c r="T25" i="1"/>
  <c r="T21" i="1"/>
  <c r="AB18" i="1"/>
  <c r="S43" i="1"/>
  <c r="S28" i="1"/>
  <c r="S26" i="1"/>
  <c r="S24" i="1"/>
  <c r="T45" i="1"/>
  <c r="T48" i="1"/>
  <c r="T50" i="1"/>
  <c r="O5" i="1"/>
  <c r="K5" i="1"/>
  <c r="AB42" i="1" l="1"/>
  <c r="S25" i="1"/>
  <c r="AB25" i="1"/>
  <c r="S6" i="1"/>
  <c r="AB10" i="1"/>
  <c r="S10" i="1"/>
  <c r="AB23" i="1"/>
  <c r="S23" i="1"/>
  <c r="P5" i="1"/>
  <c r="AB27" i="1"/>
  <c r="S27" i="1"/>
  <c r="S39" i="1"/>
  <c r="AB39" i="1"/>
  <c r="AB40" i="1"/>
  <c r="S40" i="1"/>
  <c r="S7" i="1"/>
  <c r="AB7" i="1"/>
  <c r="S9" i="1"/>
  <c r="AB9" i="1"/>
  <c r="S11" i="1"/>
  <c r="AB11" i="1"/>
  <c r="S13" i="1"/>
  <c r="AB13" i="1"/>
  <c r="S16" i="1"/>
  <c r="AB16" i="1"/>
  <c r="S14" i="1"/>
  <c r="AB14" i="1"/>
  <c r="S33" i="1"/>
  <c r="AB33" i="1"/>
  <c r="S35" i="1"/>
  <c r="AB35" i="1"/>
  <c r="S37" i="1"/>
  <c r="AB37" i="1"/>
  <c r="S45" i="1"/>
  <c r="AB45" i="1"/>
  <c r="S22" i="1"/>
  <c r="AB22" i="1"/>
  <c r="AB30" i="1"/>
  <c r="S30" i="1"/>
  <c r="AB5" i="1" l="1"/>
</calcChain>
</file>

<file path=xl/sharedStrings.xml><?xml version="1.0" encoding="utf-8"?>
<sst xmlns="http://schemas.openxmlformats.org/spreadsheetml/2006/main" count="146" uniqueCount="87">
  <si>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</si>
  <si>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</si>
  <si>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</si>
  <si>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</si>
  <si>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</si>
  <si>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</si>
  <si>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</si>
  <si>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</si>
  <si>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</si>
  <si>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</si>
  <si>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</si>
  <si>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</si>
  <si>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</si>
  <si>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</si>
  <si>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</si>
  <si>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</si>
  <si>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</si>
  <si>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</si>
  <si>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</si>
  <si>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</si>
  <si>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</si>
  <si>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</si>
  <si>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</si>
  <si>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</si>
  <si>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</si>
  <si>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</si>
  <si>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</si>
  <si>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</si>
  <si>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</si>
  <si>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</si>
  <si>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</si>
  <si>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</si>
  <si>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</si>
  <si>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</si>
  <si>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</si>
  <si>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</si>
  <si>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</si>
  <si>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</si>
  <si>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</si>
  <si>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</si>
  <si>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</si>
  <si>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</si>
  <si>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</si>
  <si>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</si>
  <si>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</si>
  <si>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</si>
  <si>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</si>
  <si>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</si>
  <si>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</si>
  <si>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</si>
  <si>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</si>
  <si>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</si>
  <si>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</si>
  <si>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</si>
  <si>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</si>
  <si>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28,08 800кг)/ нет в бланке</t>
  </si>
  <si>
    <t>Сыр Папа Может "Тильзитер" массовая доля жира в сухом веществе 45 %.брусок  Останкино</t>
  </si>
  <si>
    <t>09,09,24 завод не отгрузит / поступление товара 23,09</t>
  </si>
  <si>
    <t>Сыр Папа Может Гауда  45% 200гр     Останкино</t>
  </si>
  <si>
    <t>дубль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</si>
  <si>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</si>
  <si>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</si>
  <si>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</si>
  <si>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</si>
  <si>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</si>
  <si>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Тильзитер   45% вес    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</si>
  <si>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</si>
  <si>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</si>
  <si>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</si>
  <si>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</si>
  <si>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</si>
  <si>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</si>
  <si>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</si>
  <si>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</si>
  <si>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</si>
  <si>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</si>
  <si>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</si>
  <si>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</si>
  <si>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</si>
  <si>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</si>
  <si>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</si>
  <si>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</si>
  <si>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на 26,08,24 завод не отгрузил</t>
  </si>
  <si>
    <t>26,08,24 завод отгрузил 94кг вместо 255кг</t>
  </si>
  <si>
    <t>завод выводит из производства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</si>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</sst>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6" style="8" customWidth="1"/>
    <col min="8" max="8" width="6" customWidth="1"/>
    <col min="9" max="9" width="9.5703125" customWidth="1"/>
    <col min="10" max="11" width="6.42578125" customWidth="1"/>
    <col min="12" max="13" width="0.85546875" customWidth="1"/>
    <col min="14" max="17" width="6.42578125" customWidth="1"/>
    <col min="18" max="18" width="21.5703125" customWidth="1"/>
    <col min="19" max="20" width="5.28515625" customWidth="1"/>
    <col min="21" max="26" width="6" customWidth="1"/>
    <col min="27" max="27" width="47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86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11418.901</v>
      </c>
      <c r="F5" s="4">
        <f>SUM(F6:F493)</f>
        <v>26779.102999999999</v>
      </c>
      <c r="G5" s="6"/>
      <c r="H5" s="1"/>
      <c r="I5" s="1"/>
      <c r="J5" s="4">
        <f t="shared" ref="J5:Q5" si="0">SUM(J6:J493)</f>
        <v>11299</v>
      </c>
      <c r="K5" s="4">
        <f t="shared" si="0"/>
        <v>119.9009999999999</v>
      </c>
      <c r="L5" s="4">
        <f t="shared" si="0"/>
        <v>0</v>
      </c>
      <c r="M5" s="4">
        <f t="shared" si="0"/>
        <v>0</v>
      </c>
      <c r="N5" s="4">
        <f t="shared" si="0"/>
        <v>11451.409800000001</v>
      </c>
      <c r="O5" s="4">
        <f t="shared" si="0"/>
        <v>2283.7802000000001</v>
      </c>
      <c r="P5" s="4">
        <f t="shared" si="0"/>
        <v>14620.734</v>
      </c>
      <c r="Q5" s="4">
        <f t="shared" si="0"/>
        <v>8350</v>
      </c>
      <c r="R5" s="1"/>
      <c r="S5" s="1"/>
      <c r="T5" s="1"/>
      <c r="U5" s="4">
        <f t="shared" ref="U5:Z5" si="1">SUM(U6:U493)</f>
        <v>2293.9839999999999</v>
      </c>
      <c r="V5" s="4">
        <f t="shared" si="1"/>
        <v>1833.3078</v>
      </c>
      <c r="W5" s="4">
        <f t="shared" si="1"/>
        <v>2268.6198000000004</v>
      </c>
      <c r="X5" s="4">
        <f t="shared" si="1"/>
        <v>2024.8507999999999</v>
      </c>
      <c r="Y5" s="4">
        <f t="shared" si="1"/>
        <v>2134.4776000000002</v>
      </c>
      <c r="Z5" s="4">
        <f t="shared" si="1"/>
        <v>1972.2896000000005</v>
      </c>
      <c r="AA5" s="1"/>
      <c r="AB5" s="4">
        <f>SUM(AB6:AB493)</f>
        <v>5599.6939999999995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119</v>
      </c>
      <c r="D6" s="1">
        <v>240</v>
      </c>
      <c r="E6" s="1">
        <v>110</v>
      </c>
      <c r="F6" s="1">
        <v>215</v>
      </c>
      <c r="G6" s="6">
        <v>0.14000000000000001</v>
      </c>
      <c r="H6" s="1">
        <v>180</v>
      </c>
      <c r="I6" s="1">
        <v>9988421</v>
      </c>
      <c r="J6" s="1">
        <v>104</v>
      </c>
      <c r="K6" s="1">
        <f t="shared" ref="K6:K46" si="2">E6-J6</f>
        <v>6</v>
      </c>
      <c r="L6" s="1"/>
      <c r="M6" s="1"/>
      <c r="N6" s="1">
        <v>109</v>
      </c>
      <c r="O6" s="1">
        <f t="shared" ref="O6:O46" si="3">E6/5</f>
        <v>22</v>
      </c>
      <c r="P6" s="5">
        <f>20*O6-N6-F6</f>
        <v>116</v>
      </c>
      <c r="Q6" s="5">
        <v>200</v>
      </c>
      <c r="R6" s="1"/>
      <c r="S6" s="1">
        <f>(F6+N6+P6)/O6</f>
        <v>20</v>
      </c>
      <c r="T6" s="1">
        <f>(F6+N6)/O6</f>
        <v>14.727272727272727</v>
      </c>
      <c r="U6" s="1">
        <v>26</v>
      </c>
      <c r="V6" s="1">
        <v>9.6</v>
      </c>
      <c r="W6" s="1">
        <v>22.6</v>
      </c>
      <c r="X6" s="1">
        <v>10</v>
      </c>
      <c r="Y6" s="1">
        <v>25.4</v>
      </c>
      <c r="Z6" s="1">
        <v>30.4</v>
      </c>
      <c r="AA6" s="1"/>
      <c r="AB6" s="1">
        <f t="shared" ref="AB6:AB46" si="4">P6*G6</f>
        <v>16.240000000000002</v>
      </c>
      <c r="AC6" s="1"/>
      <c r="AD6" s="1"/>
      <c r="AE6" s="1">
        <f>E6*3-F6-N6-P6</f>
        <v>-110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</v>
      </c>
      <c r="D7" s="1">
        <v>576</v>
      </c>
      <c r="E7" s="1">
        <v>128</v>
      </c>
      <c r="F7" s="1">
        <v>448</v>
      </c>
      <c r="G7" s="6">
        <v>0.18</v>
      </c>
      <c r="H7" s="1">
        <v>270</v>
      </c>
      <c r="I7" s="1">
        <v>9988438</v>
      </c>
      <c r="J7" s="1">
        <v>128</v>
      </c>
      <c r="K7" s="1">
        <f t="shared" si="2"/>
        <v>0</v>
      </c>
      <c r="L7" s="1"/>
      <c r="M7" s="1"/>
      <c r="N7" s="1"/>
      <c r="O7" s="1">
        <f t="shared" si="3"/>
        <v>25.6</v>
      </c>
      <c r="P7" s="5">
        <f t="shared" ref="P7" si="5">20*O7-N7-F7</f>
        <v>64</v>
      </c>
      <c r="Q7" s="5">
        <v>100</v>
      </c>
      <c r="R7" s="1"/>
      <c r="S7" s="1">
        <f t="shared" ref="S7:S46" si="6">(F7+N7+P7)/O7</f>
        <v>20</v>
      </c>
      <c r="T7" s="1">
        <f t="shared" ref="T7:T46" si="7">(F7+N7)/O7</f>
        <v>17.5</v>
      </c>
      <c r="U7" s="1">
        <v>13</v>
      </c>
      <c r="V7" s="1">
        <v>26.4</v>
      </c>
      <c r="W7" s="1">
        <v>31.2</v>
      </c>
      <c r="X7" s="1">
        <v>21.8</v>
      </c>
      <c r="Y7" s="1">
        <v>17.600000000000001</v>
      </c>
      <c r="Z7" s="1">
        <v>22.8</v>
      </c>
      <c r="AA7" s="1"/>
      <c r="AB7" s="1">
        <f t="shared" si="4"/>
        <v>11.52</v>
      </c>
      <c r="AC7" s="1"/>
      <c r="AD7" s="1"/>
      <c r="AE7" s="1">
        <f t="shared" ref="AE7:AE51" si="8">E7*3-F7-N7-P7</f>
        <v>-128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1</v>
      </c>
      <c r="D8" s="1">
        <v>736</v>
      </c>
      <c r="E8" s="1">
        <v>142</v>
      </c>
      <c r="F8" s="1">
        <v>594</v>
      </c>
      <c r="G8" s="6">
        <v>0.18</v>
      </c>
      <c r="H8" s="1">
        <v>270</v>
      </c>
      <c r="I8" s="1">
        <v>9988445</v>
      </c>
      <c r="J8" s="1">
        <v>138</v>
      </c>
      <c r="K8" s="1">
        <f t="shared" si="2"/>
        <v>4</v>
      </c>
      <c r="L8" s="1"/>
      <c r="M8" s="1"/>
      <c r="N8" s="1"/>
      <c r="O8" s="1">
        <f t="shared" si="3"/>
        <v>28.4</v>
      </c>
      <c r="P8" s="5"/>
      <c r="Q8" s="5"/>
      <c r="R8" s="1"/>
      <c r="S8" s="1">
        <f t="shared" si="6"/>
        <v>20.91549295774648</v>
      </c>
      <c r="T8" s="1">
        <f t="shared" si="7"/>
        <v>20.91549295774648</v>
      </c>
      <c r="U8" s="1">
        <v>8</v>
      </c>
      <c r="V8" s="1">
        <v>31</v>
      </c>
      <c r="W8" s="1">
        <v>37.4</v>
      </c>
      <c r="X8" s="1">
        <v>15.4</v>
      </c>
      <c r="Y8" s="1">
        <v>23.8</v>
      </c>
      <c r="Z8" s="1">
        <v>24.4</v>
      </c>
      <c r="AA8" s="1"/>
      <c r="AB8" s="1">
        <f t="shared" si="4"/>
        <v>0</v>
      </c>
      <c r="AC8" s="1"/>
      <c r="AD8" s="1"/>
      <c r="AE8" s="1">
        <f t="shared" si="8"/>
        <v>-168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30</v>
      </c>
      <c r="C9" s="1">
        <v>74</v>
      </c>
      <c r="D9" s="1">
        <v>32</v>
      </c>
      <c r="E9" s="1">
        <v>49</v>
      </c>
      <c r="F9" s="1">
        <v>54</v>
      </c>
      <c r="G9" s="6">
        <v>0.4</v>
      </c>
      <c r="H9" s="1">
        <v>270</v>
      </c>
      <c r="I9" s="1">
        <v>9988452</v>
      </c>
      <c r="J9" s="1">
        <v>49</v>
      </c>
      <c r="K9" s="1">
        <f t="shared" si="2"/>
        <v>0</v>
      </c>
      <c r="L9" s="1"/>
      <c r="M9" s="1"/>
      <c r="N9" s="1">
        <v>251.2</v>
      </c>
      <c r="O9" s="1">
        <f t="shared" si="3"/>
        <v>9.8000000000000007</v>
      </c>
      <c r="P9" s="5"/>
      <c r="Q9" s="5"/>
      <c r="R9" s="1"/>
      <c r="S9" s="1">
        <f t="shared" si="6"/>
        <v>31.142857142857139</v>
      </c>
      <c r="T9" s="1">
        <f t="shared" si="7"/>
        <v>31.142857142857139</v>
      </c>
      <c r="U9" s="1">
        <v>17.8</v>
      </c>
      <c r="V9" s="1">
        <v>11.4</v>
      </c>
      <c r="W9" s="1">
        <v>7.6</v>
      </c>
      <c r="X9" s="1">
        <v>10</v>
      </c>
      <c r="Y9" s="1">
        <v>4</v>
      </c>
      <c r="Z9" s="1">
        <v>7.2</v>
      </c>
      <c r="AA9" s="1"/>
      <c r="AB9" s="1">
        <f t="shared" si="4"/>
        <v>0</v>
      </c>
      <c r="AC9" s="1"/>
      <c r="AD9" s="1"/>
      <c r="AE9" s="1">
        <f t="shared" si="8"/>
        <v>-158.19999999999999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30</v>
      </c>
      <c r="C10" s="1">
        <v>73</v>
      </c>
      <c r="D10" s="1">
        <v>3</v>
      </c>
      <c r="E10" s="1">
        <v>20</v>
      </c>
      <c r="F10" s="1">
        <v>56</v>
      </c>
      <c r="G10" s="6">
        <v>0.4</v>
      </c>
      <c r="H10" s="1">
        <v>270</v>
      </c>
      <c r="I10" s="1">
        <v>9988476</v>
      </c>
      <c r="J10" s="1">
        <v>21</v>
      </c>
      <c r="K10" s="1">
        <f t="shared" si="2"/>
        <v>-1</v>
      </c>
      <c r="L10" s="1"/>
      <c r="M10" s="1"/>
      <c r="N10" s="1">
        <v>151</v>
      </c>
      <c r="O10" s="1">
        <f t="shared" si="3"/>
        <v>4</v>
      </c>
      <c r="P10" s="5"/>
      <c r="Q10" s="5"/>
      <c r="R10" s="1"/>
      <c r="S10" s="1">
        <f t="shared" si="6"/>
        <v>51.75</v>
      </c>
      <c r="T10" s="1">
        <f t="shared" si="7"/>
        <v>51.75</v>
      </c>
      <c r="U10" s="1">
        <v>11.2</v>
      </c>
      <c r="V10" s="1">
        <v>4.8</v>
      </c>
      <c r="W10" s="1">
        <v>4.4000000000000004</v>
      </c>
      <c r="X10" s="1">
        <v>3.6</v>
      </c>
      <c r="Y10" s="1">
        <v>4.4000000000000004</v>
      </c>
      <c r="Z10" s="1">
        <v>10.6</v>
      </c>
      <c r="AA10" s="1"/>
      <c r="AB10" s="1">
        <f t="shared" si="4"/>
        <v>0</v>
      </c>
      <c r="AC10" s="1"/>
      <c r="AD10" s="1"/>
      <c r="AE10" s="1">
        <f t="shared" si="8"/>
        <v>-147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30</v>
      </c>
      <c r="C11" s="1">
        <v>101</v>
      </c>
      <c r="D11" s="1">
        <v>591</v>
      </c>
      <c r="E11" s="1">
        <v>234</v>
      </c>
      <c r="F11" s="1">
        <v>458</v>
      </c>
      <c r="G11" s="6">
        <v>0.18</v>
      </c>
      <c r="H11" s="1">
        <v>150</v>
      </c>
      <c r="I11" s="1">
        <v>5034819</v>
      </c>
      <c r="J11" s="1">
        <v>230</v>
      </c>
      <c r="K11" s="1">
        <f t="shared" si="2"/>
        <v>4</v>
      </c>
      <c r="L11" s="1"/>
      <c r="M11" s="1"/>
      <c r="N11" s="1">
        <v>279.19999999999987</v>
      </c>
      <c r="O11" s="1">
        <f t="shared" si="3"/>
        <v>46.8</v>
      </c>
      <c r="P11" s="5">
        <v>190</v>
      </c>
      <c r="Q11" s="5"/>
      <c r="R11" s="1"/>
      <c r="S11" s="1">
        <f t="shared" si="6"/>
        <v>19.811965811965809</v>
      </c>
      <c r="T11" s="1">
        <f t="shared" si="7"/>
        <v>15.752136752136749</v>
      </c>
      <c r="U11" s="1">
        <v>53.4</v>
      </c>
      <c r="V11" s="1">
        <v>32.200000000000003</v>
      </c>
      <c r="W11" s="1">
        <v>47.2</v>
      </c>
      <c r="X11" s="1">
        <v>48.8</v>
      </c>
      <c r="Y11" s="1">
        <v>49</v>
      </c>
      <c r="Z11" s="1">
        <v>31.6</v>
      </c>
      <c r="AA11" s="1"/>
      <c r="AB11" s="1">
        <f t="shared" si="4"/>
        <v>34.199999999999996</v>
      </c>
      <c r="AC11" s="1"/>
      <c r="AD11" s="1"/>
      <c r="AE11" s="1">
        <f t="shared" si="8"/>
        <v>-225.19999999999987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40.701999999999998</v>
      </c>
      <c r="D12" s="1">
        <v>30.32</v>
      </c>
      <c r="E12" s="1">
        <v>20.212</v>
      </c>
      <c r="F12" s="1">
        <v>50.81</v>
      </c>
      <c r="G12" s="6">
        <v>1</v>
      </c>
      <c r="H12" s="1">
        <v>150</v>
      </c>
      <c r="I12" s="1">
        <v>5039845</v>
      </c>
      <c r="J12" s="1">
        <v>21</v>
      </c>
      <c r="K12" s="1">
        <f t="shared" si="2"/>
        <v>-0.78800000000000026</v>
      </c>
      <c r="L12" s="1"/>
      <c r="M12" s="1"/>
      <c r="N12" s="1">
        <v>63.110000000000007</v>
      </c>
      <c r="O12" s="1">
        <f t="shared" si="3"/>
        <v>4.0423999999999998</v>
      </c>
      <c r="P12" s="5"/>
      <c r="Q12" s="5">
        <v>100</v>
      </c>
      <c r="R12" s="1"/>
      <c r="S12" s="1">
        <f t="shared" si="6"/>
        <v>28.181278448446474</v>
      </c>
      <c r="T12" s="1">
        <f t="shared" si="7"/>
        <v>28.181278448446474</v>
      </c>
      <c r="U12" s="1">
        <v>6.6596000000000002</v>
      </c>
      <c r="V12" s="1">
        <v>1.4776</v>
      </c>
      <c r="W12" s="1">
        <v>4.7723999999999993</v>
      </c>
      <c r="X12" s="1">
        <v>5.2393999999999998</v>
      </c>
      <c r="Y12" s="1">
        <v>3.3344</v>
      </c>
      <c r="Z12" s="1">
        <v>3.9319999999999999</v>
      </c>
      <c r="AA12" s="1"/>
      <c r="AB12" s="1">
        <f t="shared" si="4"/>
        <v>0</v>
      </c>
      <c r="AC12" s="1"/>
      <c r="AD12" s="1"/>
      <c r="AE12" s="1">
        <f t="shared" si="8"/>
        <v>-53.284000000000013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43</v>
      </c>
      <c r="B13" s="1" t="s">
        <v>30</v>
      </c>
      <c r="C13" s="1">
        <v>98</v>
      </c>
      <c r="D13" s="1">
        <v>352</v>
      </c>
      <c r="E13" s="1">
        <v>185</v>
      </c>
      <c r="F13" s="1">
        <v>261</v>
      </c>
      <c r="G13" s="6">
        <v>0.1</v>
      </c>
      <c r="H13" s="1">
        <v>90</v>
      </c>
      <c r="I13" s="1">
        <v>8444163</v>
      </c>
      <c r="J13" s="1">
        <v>162</v>
      </c>
      <c r="K13" s="1">
        <f t="shared" si="2"/>
        <v>23</v>
      </c>
      <c r="L13" s="1"/>
      <c r="M13" s="1"/>
      <c r="N13" s="1">
        <v>278</v>
      </c>
      <c r="O13" s="1">
        <f t="shared" si="3"/>
        <v>37</v>
      </c>
      <c r="P13" s="5">
        <v>190</v>
      </c>
      <c r="Q13" s="5"/>
      <c r="R13" s="1"/>
      <c r="S13" s="1">
        <f t="shared" si="6"/>
        <v>19.702702702702702</v>
      </c>
      <c r="T13" s="1">
        <f t="shared" si="7"/>
        <v>14.567567567567568</v>
      </c>
      <c r="U13" s="1">
        <v>40</v>
      </c>
      <c r="V13" s="1">
        <v>28.6</v>
      </c>
      <c r="W13" s="1">
        <v>31.8</v>
      </c>
      <c r="X13" s="1">
        <v>38.4</v>
      </c>
      <c r="Y13" s="1">
        <v>30.6</v>
      </c>
      <c r="Z13" s="1">
        <v>31</v>
      </c>
      <c r="AA13" s="1"/>
      <c r="AB13" s="1">
        <f t="shared" si="4"/>
        <v>19</v>
      </c>
      <c r="AC13" s="1"/>
      <c r="AD13" s="1"/>
      <c r="AE13" s="1">
        <f t="shared" si="8"/>
        <v>-174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44</v>
      </c>
      <c r="B14" s="12" t="s">
        <v>30</v>
      </c>
      <c r="C14" s="12"/>
      <c r="D14" s="12"/>
      <c r="E14" s="12"/>
      <c r="F14" s="13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>
        <v>706.20000000000027</v>
      </c>
      <c r="O14" s="1">
        <f t="shared" si="3"/>
        <v>0</v>
      </c>
      <c r="P14" s="5"/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-0.2</v>
      </c>
      <c r="W14" s="1">
        <v>-0.8</v>
      </c>
      <c r="X14" s="1">
        <v>33.6</v>
      </c>
      <c r="Y14" s="1">
        <v>129</v>
      </c>
      <c r="Z14" s="1">
        <v>119</v>
      </c>
      <c r="AA14" s="1"/>
      <c r="AB14" s="1">
        <f t="shared" si="4"/>
        <v>0</v>
      </c>
      <c r="AC14" s="1"/>
      <c r="AD14" s="1"/>
      <c r="AE14" s="1">
        <f t="shared" si="8"/>
        <v>-706.20000000000027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0" t="s">
        <v>58</v>
      </c>
      <c r="B15" s="21" t="s">
        <v>30</v>
      </c>
      <c r="C15" s="21">
        <v>201</v>
      </c>
      <c r="D15" s="21">
        <v>1574</v>
      </c>
      <c r="E15" s="21">
        <v>455</v>
      </c>
      <c r="F15" s="22">
        <v>1311</v>
      </c>
      <c r="G15" s="23">
        <v>0</v>
      </c>
      <c r="H15" s="24" t="e">
        <v>#N/A</v>
      </c>
      <c r="I15" s="24" t="s">
        <v>59</v>
      </c>
      <c r="J15" s="24">
        <v>430</v>
      </c>
      <c r="K15" s="24">
        <f>E15-J15</f>
        <v>25</v>
      </c>
      <c r="L15" s="24"/>
      <c r="M15" s="24"/>
      <c r="N15" s="24"/>
      <c r="O15" s="24">
        <f t="shared" si="3"/>
        <v>91</v>
      </c>
      <c r="P15" s="25"/>
      <c r="Q15" s="25"/>
      <c r="R15" s="24"/>
      <c r="S15" s="24">
        <f t="shared" si="6"/>
        <v>14.406593406593407</v>
      </c>
      <c r="T15" s="24">
        <f t="shared" si="7"/>
        <v>14.406593406593407</v>
      </c>
      <c r="U15" s="24">
        <v>137.4</v>
      </c>
      <c r="V15" s="24">
        <v>76</v>
      </c>
      <c r="W15" s="24">
        <v>116.4</v>
      </c>
      <c r="X15" s="24">
        <v>37.799999999999997</v>
      </c>
      <c r="Y15" s="24">
        <v>2.2000000000000002</v>
      </c>
      <c r="Z15" s="24">
        <v>0</v>
      </c>
      <c r="AA15" s="24"/>
      <c r="AB15" s="24">
        <f t="shared" si="4"/>
        <v>0</v>
      </c>
      <c r="AC15" s="1"/>
      <c r="AD15" s="1"/>
      <c r="AE15" s="1">
        <f t="shared" si="8"/>
        <v>54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45</v>
      </c>
      <c r="B16" s="12" t="s">
        <v>30</v>
      </c>
      <c r="C16" s="12"/>
      <c r="D16" s="12"/>
      <c r="E16" s="12"/>
      <c r="F16" s="13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1726.8</v>
      </c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-0.2</v>
      </c>
      <c r="W16" s="1">
        <v>-0.6</v>
      </c>
      <c r="X16" s="1">
        <v>-0.4</v>
      </c>
      <c r="Y16" s="1">
        <v>-0.2</v>
      </c>
      <c r="Z16" s="1">
        <v>87.6</v>
      </c>
      <c r="AA16" s="1"/>
      <c r="AB16" s="1">
        <f t="shared" si="4"/>
        <v>0</v>
      </c>
      <c r="AC16" s="1"/>
      <c r="AD16" s="1"/>
      <c r="AE16" s="1">
        <f t="shared" si="8"/>
        <v>-1726.8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0" t="s">
        <v>61</v>
      </c>
      <c r="B17" s="21" t="s">
        <v>30</v>
      </c>
      <c r="C17" s="21">
        <v>899</v>
      </c>
      <c r="D17" s="21">
        <v>5</v>
      </c>
      <c r="E17" s="21">
        <v>479</v>
      </c>
      <c r="F17" s="22">
        <v>425</v>
      </c>
      <c r="G17" s="23">
        <v>0</v>
      </c>
      <c r="H17" s="24" t="e">
        <v>#N/A</v>
      </c>
      <c r="I17" s="24" t="s">
        <v>59</v>
      </c>
      <c r="J17" s="24">
        <v>463</v>
      </c>
      <c r="K17" s="24">
        <f>E17-J17</f>
        <v>16</v>
      </c>
      <c r="L17" s="24"/>
      <c r="M17" s="24"/>
      <c r="N17" s="24"/>
      <c r="O17" s="24">
        <f t="shared" si="3"/>
        <v>95.8</v>
      </c>
      <c r="P17" s="25"/>
      <c r="Q17" s="25"/>
      <c r="R17" s="24"/>
      <c r="S17" s="24">
        <f t="shared" si="6"/>
        <v>4.4363256784968685</v>
      </c>
      <c r="T17" s="24">
        <f t="shared" si="7"/>
        <v>4.4363256784968685</v>
      </c>
      <c r="U17" s="24">
        <v>145.6</v>
      </c>
      <c r="V17" s="24">
        <v>53.8</v>
      </c>
      <c r="W17" s="24">
        <v>80.400000000000006</v>
      </c>
      <c r="X17" s="24">
        <v>0</v>
      </c>
      <c r="Y17" s="24">
        <v>0</v>
      </c>
      <c r="Z17" s="24">
        <v>0</v>
      </c>
      <c r="AA17" s="24"/>
      <c r="AB17" s="24">
        <f t="shared" si="4"/>
        <v>0</v>
      </c>
      <c r="AC17" s="1"/>
      <c r="AD17" s="1"/>
      <c r="AE17" s="1">
        <f t="shared" si="8"/>
        <v>1012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30</v>
      </c>
      <c r="C18" s="1">
        <v>54</v>
      </c>
      <c r="D18" s="1">
        <v>1883</v>
      </c>
      <c r="E18" s="1">
        <v>265</v>
      </c>
      <c r="F18" s="1">
        <v>1669</v>
      </c>
      <c r="G18" s="6">
        <v>0.18</v>
      </c>
      <c r="H18" s="1">
        <v>150</v>
      </c>
      <c r="I18" s="1">
        <v>5038831</v>
      </c>
      <c r="J18" s="1">
        <v>268</v>
      </c>
      <c r="K18" s="1">
        <f t="shared" si="2"/>
        <v>-3</v>
      </c>
      <c r="L18" s="1"/>
      <c r="M18" s="1"/>
      <c r="N18" s="1">
        <v>32</v>
      </c>
      <c r="O18" s="1">
        <f t="shared" si="3"/>
        <v>53</v>
      </c>
      <c r="P18" s="5"/>
      <c r="Q18" s="5"/>
      <c r="R18" s="1"/>
      <c r="S18" s="1">
        <f t="shared" si="6"/>
        <v>32.094339622641506</v>
      </c>
      <c r="T18" s="1">
        <f t="shared" si="7"/>
        <v>32.094339622641506</v>
      </c>
      <c r="U18" s="1">
        <v>98.2</v>
      </c>
      <c r="V18" s="1">
        <v>58.6</v>
      </c>
      <c r="W18" s="1">
        <v>109</v>
      </c>
      <c r="X18" s="1">
        <v>27.8</v>
      </c>
      <c r="Y18" s="1">
        <v>58.8</v>
      </c>
      <c r="Z18" s="1">
        <v>77.599999999999994</v>
      </c>
      <c r="AA18" s="1"/>
      <c r="AB18" s="1">
        <f t="shared" si="4"/>
        <v>0</v>
      </c>
      <c r="AC18" s="1"/>
      <c r="AD18" s="1"/>
      <c r="AE18" s="1">
        <f t="shared" si="8"/>
        <v>-906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47</v>
      </c>
      <c r="B19" s="1" t="s">
        <v>30</v>
      </c>
      <c r="C19" s="1">
        <v>272</v>
      </c>
      <c r="D19" s="1">
        <v>730</v>
      </c>
      <c r="E19" s="1">
        <v>279</v>
      </c>
      <c r="F19" s="1">
        <v>723</v>
      </c>
      <c r="G19" s="6">
        <v>0.18</v>
      </c>
      <c r="H19" s="1">
        <v>120</v>
      </c>
      <c r="I19" s="1">
        <v>5038855</v>
      </c>
      <c r="J19" s="1">
        <v>269</v>
      </c>
      <c r="K19" s="1">
        <f t="shared" si="2"/>
        <v>10</v>
      </c>
      <c r="L19" s="1"/>
      <c r="M19" s="1"/>
      <c r="N19" s="1">
        <v>970.8</v>
      </c>
      <c r="O19" s="1">
        <f t="shared" si="3"/>
        <v>55.8</v>
      </c>
      <c r="P19" s="5"/>
      <c r="Q19" s="5"/>
      <c r="R19" s="1"/>
      <c r="S19" s="1">
        <f t="shared" si="6"/>
        <v>30.35483870967742</v>
      </c>
      <c r="T19" s="1">
        <f t="shared" si="7"/>
        <v>30.35483870967742</v>
      </c>
      <c r="U19" s="1">
        <v>109.6</v>
      </c>
      <c r="V19" s="1">
        <v>1</v>
      </c>
      <c r="W19" s="1">
        <v>70.2</v>
      </c>
      <c r="X19" s="1">
        <v>86.4</v>
      </c>
      <c r="Y19" s="1">
        <v>59.4</v>
      </c>
      <c r="Z19" s="1">
        <v>2</v>
      </c>
      <c r="AA19" s="1"/>
      <c r="AB19" s="1">
        <f t="shared" si="4"/>
        <v>0</v>
      </c>
      <c r="AC19" s="1"/>
      <c r="AD19" s="1"/>
      <c r="AE19" s="1">
        <f t="shared" si="8"/>
        <v>-856.8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48</v>
      </c>
      <c r="B20" s="12" t="s">
        <v>30</v>
      </c>
      <c r="C20" s="12">
        <v>2</v>
      </c>
      <c r="D20" s="12">
        <v>1</v>
      </c>
      <c r="E20" s="12">
        <v>-6</v>
      </c>
      <c r="F20" s="13">
        <v>3</v>
      </c>
      <c r="G20" s="6">
        <v>0.18</v>
      </c>
      <c r="H20" s="1">
        <v>150</v>
      </c>
      <c r="I20" s="1">
        <v>5038435</v>
      </c>
      <c r="J20" s="1"/>
      <c r="K20" s="1">
        <f t="shared" si="2"/>
        <v>-6</v>
      </c>
      <c r="L20" s="1"/>
      <c r="M20" s="1"/>
      <c r="N20" s="1">
        <v>323.80000000000018</v>
      </c>
      <c r="O20" s="1">
        <f t="shared" si="3"/>
        <v>-1.2</v>
      </c>
      <c r="P20" s="5">
        <v>600</v>
      </c>
      <c r="Q20" s="5"/>
      <c r="R20" s="1"/>
      <c r="S20" s="1">
        <f t="shared" si="6"/>
        <v>-772.33333333333348</v>
      </c>
      <c r="T20" s="1">
        <f t="shared" si="7"/>
        <v>-272.33333333333348</v>
      </c>
      <c r="U20" s="1">
        <v>0</v>
      </c>
      <c r="V20" s="1">
        <v>117.4</v>
      </c>
      <c r="W20" s="1">
        <v>168.6</v>
      </c>
      <c r="X20" s="1">
        <v>159.6</v>
      </c>
      <c r="Y20" s="1">
        <v>174.2</v>
      </c>
      <c r="Z20" s="1">
        <v>151.19999999999999</v>
      </c>
      <c r="AA20" s="1"/>
      <c r="AB20" s="1">
        <f t="shared" si="4"/>
        <v>108</v>
      </c>
      <c r="AC20" s="1"/>
      <c r="AD20" s="1"/>
      <c r="AE20" s="1">
        <f t="shared" si="8"/>
        <v>-944.80000000000018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0" t="s">
        <v>63</v>
      </c>
      <c r="B21" s="21" t="s">
        <v>30</v>
      </c>
      <c r="C21" s="21">
        <v>193</v>
      </c>
      <c r="D21" s="21">
        <v>2616</v>
      </c>
      <c r="E21" s="21">
        <v>753</v>
      </c>
      <c r="F21" s="22">
        <v>2043</v>
      </c>
      <c r="G21" s="23">
        <v>0</v>
      </c>
      <c r="H21" s="24" t="e">
        <v>#N/A</v>
      </c>
      <c r="I21" s="24" t="s">
        <v>59</v>
      </c>
      <c r="J21" s="24">
        <v>701</v>
      </c>
      <c r="K21" s="24">
        <f>E21-J21</f>
        <v>52</v>
      </c>
      <c r="L21" s="24"/>
      <c r="M21" s="24"/>
      <c r="N21" s="24"/>
      <c r="O21" s="24">
        <f t="shared" si="3"/>
        <v>150.6</v>
      </c>
      <c r="P21" s="25"/>
      <c r="Q21" s="25"/>
      <c r="R21" s="24"/>
      <c r="S21" s="24">
        <f t="shared" si="6"/>
        <v>13.56573705179283</v>
      </c>
      <c r="T21" s="24">
        <f t="shared" si="7"/>
        <v>13.56573705179283</v>
      </c>
      <c r="U21" s="24">
        <v>183.4</v>
      </c>
      <c r="V21" s="24">
        <v>8.4</v>
      </c>
      <c r="W21" s="24">
        <v>0</v>
      </c>
      <c r="X21" s="24">
        <v>0</v>
      </c>
      <c r="Y21" s="24">
        <v>0</v>
      </c>
      <c r="Z21" s="24">
        <v>0</v>
      </c>
      <c r="AA21" s="24"/>
      <c r="AB21" s="24">
        <f t="shared" si="4"/>
        <v>0</v>
      </c>
      <c r="AC21" s="1"/>
      <c r="AD21" s="1"/>
      <c r="AE21" s="1">
        <f t="shared" si="8"/>
        <v>216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49</v>
      </c>
      <c r="B22" s="1" t="s">
        <v>30</v>
      </c>
      <c r="C22" s="1"/>
      <c r="D22" s="1">
        <v>632</v>
      </c>
      <c r="E22" s="1"/>
      <c r="F22" s="1">
        <v>632</v>
      </c>
      <c r="G22" s="6">
        <v>0.4</v>
      </c>
      <c r="H22" s="1" t="e">
        <v>#N/A</v>
      </c>
      <c r="I22" s="1">
        <v>5039609</v>
      </c>
      <c r="J22" s="1"/>
      <c r="K22" s="1">
        <f t="shared" ref="K22" si="9">E22-J22</f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50</v>
      </c>
      <c r="AB22" s="1">
        <f t="shared" si="4"/>
        <v>0</v>
      </c>
      <c r="AC22" s="1"/>
      <c r="AD22" s="1"/>
      <c r="AE22" s="1">
        <f t="shared" si="8"/>
        <v>-632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51</v>
      </c>
      <c r="B23" s="12" t="s">
        <v>30</v>
      </c>
      <c r="C23" s="12"/>
      <c r="D23" s="12"/>
      <c r="E23" s="12">
        <v>-8</v>
      </c>
      <c r="F23" s="13"/>
      <c r="G23" s="6">
        <v>0.18</v>
      </c>
      <c r="H23" s="1">
        <v>120</v>
      </c>
      <c r="I23" s="1">
        <v>5038398</v>
      </c>
      <c r="J23" s="1"/>
      <c r="K23" s="1">
        <f t="shared" si="2"/>
        <v>-8</v>
      </c>
      <c r="L23" s="1"/>
      <c r="M23" s="1"/>
      <c r="N23" s="1">
        <v>443.59999999999991</v>
      </c>
      <c r="O23" s="1">
        <f t="shared" si="3"/>
        <v>-1.6</v>
      </c>
      <c r="P23" s="5"/>
      <c r="Q23" s="5"/>
      <c r="R23" s="1"/>
      <c r="S23" s="1">
        <f t="shared" si="6"/>
        <v>-277.24999999999994</v>
      </c>
      <c r="T23" s="1">
        <f t="shared" si="7"/>
        <v>-277.24999999999994</v>
      </c>
      <c r="U23" s="1">
        <v>0</v>
      </c>
      <c r="V23" s="1">
        <v>-1.2</v>
      </c>
      <c r="W23" s="1">
        <v>-0.4</v>
      </c>
      <c r="X23" s="1">
        <v>61</v>
      </c>
      <c r="Y23" s="1">
        <v>78.599999999999994</v>
      </c>
      <c r="Z23" s="1">
        <v>70.2</v>
      </c>
      <c r="AA23" s="1"/>
      <c r="AB23" s="1">
        <f t="shared" si="4"/>
        <v>0</v>
      </c>
      <c r="AC23" s="1"/>
      <c r="AD23" s="1"/>
      <c r="AE23" s="1">
        <f t="shared" si="8"/>
        <v>-467.59999999999991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0" t="s">
        <v>64</v>
      </c>
      <c r="B24" s="21" t="s">
        <v>30</v>
      </c>
      <c r="C24" s="21">
        <v>404</v>
      </c>
      <c r="D24" s="21">
        <v>1023</v>
      </c>
      <c r="E24" s="21">
        <v>301</v>
      </c>
      <c r="F24" s="22">
        <v>1115</v>
      </c>
      <c r="G24" s="23">
        <v>0</v>
      </c>
      <c r="H24" s="24" t="e">
        <v>#N/A</v>
      </c>
      <c r="I24" s="24" t="s">
        <v>59</v>
      </c>
      <c r="J24" s="24">
        <v>289</v>
      </c>
      <c r="K24" s="24">
        <f>E24-J24</f>
        <v>12</v>
      </c>
      <c r="L24" s="24"/>
      <c r="M24" s="24"/>
      <c r="N24" s="24"/>
      <c r="O24" s="24">
        <f t="shared" si="3"/>
        <v>60.2</v>
      </c>
      <c r="P24" s="25"/>
      <c r="Q24" s="25"/>
      <c r="R24" s="24"/>
      <c r="S24" s="24">
        <f t="shared" si="6"/>
        <v>18.521594684385381</v>
      </c>
      <c r="T24" s="24">
        <f t="shared" si="7"/>
        <v>18.521594684385381</v>
      </c>
      <c r="U24" s="24">
        <v>109.8</v>
      </c>
      <c r="V24" s="24">
        <v>43</v>
      </c>
      <c r="W24" s="24">
        <v>86.4</v>
      </c>
      <c r="X24" s="24">
        <v>36.200000000000003</v>
      </c>
      <c r="Y24" s="24">
        <v>2.6</v>
      </c>
      <c r="Z24" s="24">
        <v>0</v>
      </c>
      <c r="AA24" s="24"/>
      <c r="AB24" s="24">
        <f t="shared" si="4"/>
        <v>0</v>
      </c>
      <c r="AC24" s="1"/>
      <c r="AD24" s="1"/>
      <c r="AE24" s="1">
        <f t="shared" si="8"/>
        <v>-212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52</v>
      </c>
      <c r="B25" s="12" t="s">
        <v>35</v>
      </c>
      <c r="C25" s="12">
        <v>36.448</v>
      </c>
      <c r="D25" s="12">
        <v>806.73</v>
      </c>
      <c r="E25" s="12">
        <v>314.27499999999998</v>
      </c>
      <c r="F25" s="13">
        <v>489.16</v>
      </c>
      <c r="G25" s="6">
        <v>1</v>
      </c>
      <c r="H25" s="1">
        <v>150</v>
      </c>
      <c r="I25" s="1">
        <v>5038572</v>
      </c>
      <c r="J25" s="1">
        <v>335</v>
      </c>
      <c r="K25" s="1">
        <f t="shared" si="2"/>
        <v>-20.725000000000023</v>
      </c>
      <c r="L25" s="1"/>
      <c r="M25" s="1"/>
      <c r="N25" s="1">
        <v>302.14640000000003</v>
      </c>
      <c r="O25" s="1">
        <f t="shared" si="3"/>
        <v>62.854999999999997</v>
      </c>
      <c r="P25" s="5">
        <v>600</v>
      </c>
      <c r="Q25" s="5">
        <v>700</v>
      </c>
      <c r="R25" s="1"/>
      <c r="S25" s="1">
        <f t="shared" si="6"/>
        <v>22.135174608225281</v>
      </c>
      <c r="T25" s="1">
        <f t="shared" si="7"/>
        <v>12.589394638453586</v>
      </c>
      <c r="U25" s="1">
        <v>62.575800000000001</v>
      </c>
      <c r="V25" s="1">
        <v>40.5334</v>
      </c>
      <c r="W25" s="1">
        <v>58.145400000000002</v>
      </c>
      <c r="X25" s="1">
        <v>55.015000000000001</v>
      </c>
      <c r="Y25" s="1">
        <v>43.8446</v>
      </c>
      <c r="Z25" s="1">
        <v>41.725200000000001</v>
      </c>
      <c r="AA25" s="1"/>
      <c r="AB25" s="1">
        <f t="shared" si="4"/>
        <v>600</v>
      </c>
      <c r="AC25" s="1"/>
      <c r="AD25" s="1"/>
      <c r="AE25" s="1">
        <f t="shared" si="8"/>
        <v>-448.48140000000012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60</v>
      </c>
      <c r="B26" s="21" t="s">
        <v>35</v>
      </c>
      <c r="C26" s="21"/>
      <c r="D26" s="21">
        <v>19.61</v>
      </c>
      <c r="E26" s="21">
        <v>19.61</v>
      </c>
      <c r="F26" s="22"/>
      <c r="G26" s="23">
        <v>0</v>
      </c>
      <c r="H26" s="24" t="e">
        <v>#N/A</v>
      </c>
      <c r="I26" s="24" t="s">
        <v>59</v>
      </c>
      <c r="J26" s="24">
        <v>20</v>
      </c>
      <c r="K26" s="24">
        <f>E26-J26</f>
        <v>-0.39000000000000057</v>
      </c>
      <c r="L26" s="24"/>
      <c r="M26" s="24"/>
      <c r="N26" s="24"/>
      <c r="O26" s="24">
        <f t="shared" si="3"/>
        <v>3.9219999999999997</v>
      </c>
      <c r="P26" s="25"/>
      <c r="Q26" s="25"/>
      <c r="R26" s="24"/>
      <c r="S26" s="24">
        <f t="shared" si="6"/>
        <v>0</v>
      </c>
      <c r="T26" s="24">
        <f t="shared" si="7"/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/>
      <c r="AB26" s="24">
        <f t="shared" si="4"/>
        <v>0</v>
      </c>
      <c r="AC26" s="1"/>
      <c r="AD26" s="1"/>
      <c r="AE26" s="1">
        <f t="shared" si="8"/>
        <v>58.83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53</v>
      </c>
      <c r="B27" s="12" t="s">
        <v>35</v>
      </c>
      <c r="C27" s="12"/>
      <c r="D27" s="12">
        <v>600.65</v>
      </c>
      <c r="E27" s="12">
        <v>125.631</v>
      </c>
      <c r="F27" s="13">
        <v>472.19</v>
      </c>
      <c r="G27" s="6">
        <v>1</v>
      </c>
      <c r="H27" s="1">
        <v>150</v>
      </c>
      <c r="I27" s="1">
        <v>5038596</v>
      </c>
      <c r="J27" s="1">
        <v>122.5</v>
      </c>
      <c r="K27" s="1">
        <f t="shared" si="2"/>
        <v>3.1310000000000002</v>
      </c>
      <c r="L27" s="1"/>
      <c r="M27" s="1"/>
      <c r="N27" s="1"/>
      <c r="O27" s="1">
        <f t="shared" si="3"/>
        <v>25.126200000000001</v>
      </c>
      <c r="P27" s="5">
        <f>20*(O27+O28)-N27-N28-F27-F28</f>
        <v>40.73399999999998</v>
      </c>
      <c r="Q27" s="5">
        <v>500</v>
      </c>
      <c r="R27" s="1"/>
      <c r="S27" s="1">
        <f t="shared" si="6"/>
        <v>20.41391057939521</v>
      </c>
      <c r="T27" s="1">
        <f t="shared" si="7"/>
        <v>18.792734277367845</v>
      </c>
      <c r="U27" s="1">
        <v>9.3873999999999995</v>
      </c>
      <c r="V27" s="1">
        <v>37.362400000000001</v>
      </c>
      <c r="W27" s="1">
        <v>18.924600000000002</v>
      </c>
      <c r="X27" s="1">
        <v>18.137</v>
      </c>
      <c r="Y27" s="1">
        <v>26.192</v>
      </c>
      <c r="Z27" s="1">
        <v>19.080200000000001</v>
      </c>
      <c r="AA27" s="1"/>
      <c r="AB27" s="1">
        <f t="shared" si="4"/>
        <v>40.73399999999998</v>
      </c>
      <c r="AC27" s="1"/>
      <c r="AD27" s="1"/>
      <c r="AE27" s="1">
        <f t="shared" si="8"/>
        <v>-136.03099999999995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62</v>
      </c>
      <c r="B28" s="21" t="s">
        <v>35</v>
      </c>
      <c r="C28" s="21"/>
      <c r="D28" s="21">
        <v>2.6</v>
      </c>
      <c r="E28" s="21">
        <v>2.6</v>
      </c>
      <c r="F28" s="22"/>
      <c r="G28" s="23">
        <v>0</v>
      </c>
      <c r="H28" s="24" t="e">
        <v>#N/A</v>
      </c>
      <c r="I28" s="24" t="s">
        <v>59</v>
      </c>
      <c r="J28" s="24">
        <v>3</v>
      </c>
      <c r="K28" s="24">
        <f>E28-J28</f>
        <v>-0.39999999999999991</v>
      </c>
      <c r="L28" s="24"/>
      <c r="M28" s="24"/>
      <c r="N28" s="24"/>
      <c r="O28" s="24">
        <f t="shared" si="3"/>
        <v>0.52</v>
      </c>
      <c r="P28" s="25"/>
      <c r="Q28" s="25"/>
      <c r="R28" s="24"/>
      <c r="S28" s="24">
        <f t="shared" si="6"/>
        <v>0</v>
      </c>
      <c r="T28" s="24">
        <f t="shared" si="7"/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/>
      <c r="AB28" s="24">
        <f t="shared" si="4"/>
        <v>0</v>
      </c>
      <c r="AC28" s="1"/>
      <c r="AD28" s="1"/>
      <c r="AE28" s="1">
        <f t="shared" si="8"/>
        <v>7.8000000000000007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5" t="s">
        <v>54</v>
      </c>
      <c r="B29" s="15" t="s">
        <v>35</v>
      </c>
      <c r="C29" s="15"/>
      <c r="D29" s="15"/>
      <c r="E29" s="15"/>
      <c r="F29" s="15"/>
      <c r="G29" s="16">
        <v>1</v>
      </c>
      <c r="H29" s="15">
        <v>120</v>
      </c>
      <c r="I29" s="15">
        <v>8785204</v>
      </c>
      <c r="J29" s="15">
        <v>5</v>
      </c>
      <c r="K29" s="15">
        <f t="shared" si="2"/>
        <v>-5</v>
      </c>
      <c r="L29" s="15"/>
      <c r="M29" s="15"/>
      <c r="N29" s="15"/>
      <c r="O29" s="15">
        <f t="shared" si="3"/>
        <v>0</v>
      </c>
      <c r="P29" s="17"/>
      <c r="Q29" s="17">
        <v>800</v>
      </c>
      <c r="R29" s="15"/>
      <c r="S29" s="15" t="e">
        <f t="shared" si="6"/>
        <v>#DIV/0!</v>
      </c>
      <c r="T29" s="15" t="e">
        <f t="shared" si="7"/>
        <v>#DIV/0!</v>
      </c>
      <c r="U29" s="15">
        <v>-0.504</v>
      </c>
      <c r="V29" s="15">
        <v>42.703600000000002</v>
      </c>
      <c r="W29" s="15">
        <v>69.075400000000002</v>
      </c>
      <c r="X29" s="15">
        <v>68.072199999999995</v>
      </c>
      <c r="Y29" s="15">
        <v>62.484000000000002</v>
      </c>
      <c r="Z29" s="15">
        <v>61.851399999999998</v>
      </c>
      <c r="AA29" s="15" t="s">
        <v>55</v>
      </c>
      <c r="AB29" s="15">
        <f t="shared" si="4"/>
        <v>0</v>
      </c>
      <c r="AC29" s="1"/>
      <c r="AD29" s="1"/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56</v>
      </c>
      <c r="B30" s="12" t="s">
        <v>35</v>
      </c>
      <c r="C30" s="12"/>
      <c r="D30" s="12">
        <v>131.37</v>
      </c>
      <c r="E30" s="12">
        <v>84.712000000000003</v>
      </c>
      <c r="F30" s="13"/>
      <c r="G30" s="6">
        <v>1</v>
      </c>
      <c r="H30" s="1">
        <v>180</v>
      </c>
      <c r="I30" s="1">
        <v>5038619</v>
      </c>
      <c r="J30" s="1">
        <v>100.01</v>
      </c>
      <c r="K30" s="1">
        <f t="shared" si="2"/>
        <v>-15.298000000000002</v>
      </c>
      <c r="L30" s="1"/>
      <c r="M30" s="1"/>
      <c r="N30" s="19">
        <v>215.43</v>
      </c>
      <c r="O30" s="1">
        <f t="shared" si="3"/>
        <v>16.942399999999999</v>
      </c>
      <c r="P30" s="5">
        <v>500</v>
      </c>
      <c r="Q30" s="5">
        <v>700</v>
      </c>
      <c r="R30" s="1"/>
      <c r="S30" s="1">
        <f>(F30+P30)/O30</f>
        <v>29.5117574841817</v>
      </c>
      <c r="T30" s="1">
        <f>F30/O30</f>
        <v>0</v>
      </c>
      <c r="U30" s="1">
        <v>17.34</v>
      </c>
      <c r="V30" s="1">
        <v>28.722999999999999</v>
      </c>
      <c r="W30" s="1">
        <v>14.097200000000001</v>
      </c>
      <c r="X30" s="1">
        <v>17.603999999999999</v>
      </c>
      <c r="Y30" s="1">
        <v>21.029599999999999</v>
      </c>
      <c r="Z30" s="1">
        <v>15.728999999999999</v>
      </c>
      <c r="AA30" s="19" t="s">
        <v>57</v>
      </c>
      <c r="AB30" s="1">
        <f t="shared" si="4"/>
        <v>500</v>
      </c>
      <c r="AC30" s="1"/>
      <c r="AD30" s="1"/>
      <c r="AE30" s="1">
        <f t="shared" si="8"/>
        <v>-461.29399999999998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20" t="s">
        <v>65</v>
      </c>
      <c r="B31" s="21" t="s">
        <v>35</v>
      </c>
      <c r="C31" s="21"/>
      <c r="D31" s="21">
        <v>46.154000000000003</v>
      </c>
      <c r="E31" s="21">
        <v>46.154000000000003</v>
      </c>
      <c r="F31" s="22"/>
      <c r="G31" s="23">
        <v>0</v>
      </c>
      <c r="H31" s="24" t="e">
        <v>#N/A</v>
      </c>
      <c r="I31" s="24" t="s">
        <v>59</v>
      </c>
      <c r="J31" s="24">
        <v>52.5</v>
      </c>
      <c r="K31" s="24">
        <f t="shared" si="2"/>
        <v>-6.3459999999999965</v>
      </c>
      <c r="L31" s="24"/>
      <c r="M31" s="24"/>
      <c r="N31" s="24"/>
      <c r="O31" s="24">
        <f t="shared" si="3"/>
        <v>9.2308000000000003</v>
      </c>
      <c r="P31" s="25"/>
      <c r="Q31" s="25"/>
      <c r="R31" s="24"/>
      <c r="S31" s="24">
        <f t="shared" si="6"/>
        <v>0</v>
      </c>
      <c r="T31" s="24">
        <f t="shared" si="7"/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/>
      <c r="AB31" s="24">
        <f t="shared" si="4"/>
        <v>0</v>
      </c>
      <c r="AC31" s="1"/>
      <c r="AD31" s="1"/>
      <c r="AE31" s="1">
        <f t="shared" si="8"/>
        <v>138.46200000000002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30</v>
      </c>
      <c r="C32" s="1">
        <v>121</v>
      </c>
      <c r="D32" s="1">
        <v>552</v>
      </c>
      <c r="E32" s="1">
        <v>292</v>
      </c>
      <c r="F32" s="1">
        <v>380</v>
      </c>
      <c r="G32" s="6">
        <v>0.1</v>
      </c>
      <c r="H32" s="1">
        <v>60</v>
      </c>
      <c r="I32" s="1">
        <v>8444170</v>
      </c>
      <c r="J32" s="1">
        <v>243</v>
      </c>
      <c r="K32" s="1">
        <f t="shared" si="2"/>
        <v>49</v>
      </c>
      <c r="L32" s="1"/>
      <c r="M32" s="1"/>
      <c r="N32" s="1"/>
      <c r="O32" s="1">
        <f t="shared" si="3"/>
        <v>58.4</v>
      </c>
      <c r="P32" s="5">
        <v>700</v>
      </c>
      <c r="Q32" s="5"/>
      <c r="R32" s="1"/>
      <c r="S32" s="1">
        <f t="shared" si="6"/>
        <v>18.493150684931507</v>
      </c>
      <c r="T32" s="1">
        <f t="shared" si="7"/>
        <v>6.506849315068493</v>
      </c>
      <c r="U32" s="1">
        <v>30.6</v>
      </c>
      <c r="V32" s="1">
        <v>35</v>
      </c>
      <c r="W32" s="1">
        <v>40</v>
      </c>
      <c r="X32" s="1">
        <v>38.4</v>
      </c>
      <c r="Y32" s="1">
        <v>53.6</v>
      </c>
      <c r="Z32" s="1">
        <v>33</v>
      </c>
      <c r="AA32" s="1"/>
      <c r="AB32" s="1">
        <f t="shared" si="4"/>
        <v>70</v>
      </c>
      <c r="AC32" s="1"/>
      <c r="AD32" s="1"/>
      <c r="AE32" s="1">
        <f t="shared" si="8"/>
        <v>-204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35</v>
      </c>
      <c r="C33" s="1">
        <v>411.12400000000002</v>
      </c>
      <c r="D33" s="1">
        <v>294.71699999999998</v>
      </c>
      <c r="E33" s="1">
        <v>494.92700000000002</v>
      </c>
      <c r="F33" s="1">
        <v>201.56299999999999</v>
      </c>
      <c r="G33" s="6">
        <v>1</v>
      </c>
      <c r="H33" s="1">
        <v>120</v>
      </c>
      <c r="I33" s="1">
        <v>5522704</v>
      </c>
      <c r="J33" s="1">
        <v>526.70000000000005</v>
      </c>
      <c r="K33" s="1">
        <f t="shared" si="2"/>
        <v>-31.773000000000025</v>
      </c>
      <c r="L33" s="1"/>
      <c r="M33" s="1"/>
      <c r="N33" s="1">
        <v>1091.1053999999999</v>
      </c>
      <c r="O33" s="1">
        <f t="shared" si="3"/>
        <v>98.985399999999998</v>
      </c>
      <c r="P33" s="5">
        <v>600</v>
      </c>
      <c r="Q33" s="5"/>
      <c r="R33" s="1"/>
      <c r="S33" s="1">
        <f t="shared" si="6"/>
        <v>19.120682444077612</v>
      </c>
      <c r="T33" s="1">
        <f t="shared" si="7"/>
        <v>13.059182465292862</v>
      </c>
      <c r="U33" s="1">
        <v>96.848800000000011</v>
      </c>
      <c r="V33" s="1">
        <v>14.2014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4"/>
        <v>600</v>
      </c>
      <c r="AC33" s="1"/>
      <c r="AD33" s="1"/>
      <c r="AE33" s="1">
        <f t="shared" si="8"/>
        <v>-407.88740000000007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30</v>
      </c>
      <c r="C34" s="1">
        <v>338</v>
      </c>
      <c r="D34" s="1">
        <v>128</v>
      </c>
      <c r="E34" s="1">
        <v>195</v>
      </c>
      <c r="F34" s="1">
        <v>271</v>
      </c>
      <c r="G34" s="6">
        <v>0.14000000000000001</v>
      </c>
      <c r="H34" s="1">
        <v>180</v>
      </c>
      <c r="I34" s="1">
        <v>9988391</v>
      </c>
      <c r="J34" s="1">
        <v>175</v>
      </c>
      <c r="K34" s="1">
        <f t="shared" si="2"/>
        <v>20</v>
      </c>
      <c r="L34" s="1"/>
      <c r="M34" s="1"/>
      <c r="N34" s="1">
        <v>383.6</v>
      </c>
      <c r="O34" s="1">
        <f t="shared" si="3"/>
        <v>39</v>
      </c>
      <c r="P34" s="5">
        <v>100</v>
      </c>
      <c r="Q34" s="5"/>
      <c r="R34" s="1"/>
      <c r="S34" s="1">
        <f t="shared" si="6"/>
        <v>19.348717948717951</v>
      </c>
      <c r="T34" s="1">
        <f t="shared" si="7"/>
        <v>16.784615384615385</v>
      </c>
      <c r="U34" s="1">
        <v>47.2</v>
      </c>
      <c r="V34" s="1">
        <v>21.8</v>
      </c>
      <c r="W34" s="1">
        <v>32.4</v>
      </c>
      <c r="X34" s="1">
        <v>26.8</v>
      </c>
      <c r="Y34" s="1">
        <v>42.6</v>
      </c>
      <c r="Z34" s="1">
        <v>57.6</v>
      </c>
      <c r="AA34" s="1"/>
      <c r="AB34" s="1">
        <f t="shared" si="4"/>
        <v>14.000000000000002</v>
      </c>
      <c r="AC34" s="1"/>
      <c r="AD34" s="1"/>
      <c r="AE34" s="1">
        <f t="shared" si="8"/>
        <v>-169.60000000000002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30</v>
      </c>
      <c r="C35" s="1">
        <v>292</v>
      </c>
      <c r="D35" s="1">
        <v>1343</v>
      </c>
      <c r="E35" s="1">
        <v>372</v>
      </c>
      <c r="F35" s="1">
        <v>1257</v>
      </c>
      <c r="G35" s="6">
        <v>0.18</v>
      </c>
      <c r="H35" s="1">
        <v>270</v>
      </c>
      <c r="I35" s="1">
        <v>9988681</v>
      </c>
      <c r="J35" s="1">
        <v>346</v>
      </c>
      <c r="K35" s="1">
        <f t="shared" si="2"/>
        <v>26</v>
      </c>
      <c r="L35" s="1"/>
      <c r="M35" s="1"/>
      <c r="N35" s="1"/>
      <c r="O35" s="1">
        <f t="shared" si="3"/>
        <v>74.400000000000006</v>
      </c>
      <c r="P35" s="5">
        <v>200</v>
      </c>
      <c r="Q35" s="5"/>
      <c r="R35" s="1"/>
      <c r="S35" s="1">
        <f t="shared" si="6"/>
        <v>19.583333333333332</v>
      </c>
      <c r="T35" s="1">
        <f t="shared" si="7"/>
        <v>16.89516129032258</v>
      </c>
      <c r="U35" s="1">
        <v>68</v>
      </c>
      <c r="V35" s="1">
        <v>51</v>
      </c>
      <c r="W35" s="1">
        <v>88.6</v>
      </c>
      <c r="X35" s="1">
        <v>68</v>
      </c>
      <c r="Y35" s="1">
        <v>62.6</v>
      </c>
      <c r="Z35" s="1">
        <v>62.8</v>
      </c>
      <c r="AA35" s="1"/>
      <c r="AB35" s="1">
        <f t="shared" si="4"/>
        <v>36</v>
      </c>
      <c r="AC35" s="1"/>
      <c r="AD35" s="1"/>
      <c r="AE35" s="1">
        <f t="shared" si="8"/>
        <v>-341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4" t="s">
        <v>71</v>
      </c>
      <c r="B36" s="24" t="s">
        <v>35</v>
      </c>
      <c r="C36" s="24"/>
      <c r="D36" s="24">
        <v>186.434</v>
      </c>
      <c r="E36" s="24">
        <v>38.194000000000003</v>
      </c>
      <c r="F36" s="24">
        <v>148.24</v>
      </c>
      <c r="G36" s="23">
        <v>0</v>
      </c>
      <c r="H36" s="24">
        <v>120</v>
      </c>
      <c r="I36" s="26" t="s">
        <v>66</v>
      </c>
      <c r="J36" s="24">
        <v>34.5</v>
      </c>
      <c r="K36" s="24">
        <f t="shared" si="2"/>
        <v>3.6940000000000026</v>
      </c>
      <c r="L36" s="24"/>
      <c r="M36" s="24"/>
      <c r="N36" s="24"/>
      <c r="O36" s="24">
        <f t="shared" si="3"/>
        <v>7.6388000000000007</v>
      </c>
      <c r="P36" s="25"/>
      <c r="Q36" s="25"/>
      <c r="R36" s="24"/>
      <c r="S36" s="24">
        <f t="shared" si="6"/>
        <v>19.406189453840916</v>
      </c>
      <c r="T36" s="24">
        <f t="shared" si="7"/>
        <v>19.406189453840916</v>
      </c>
      <c r="U36" s="24">
        <v>16.799800000000001</v>
      </c>
      <c r="V36" s="24">
        <v>19.5928</v>
      </c>
      <c r="W36" s="24">
        <v>5.5107999999999997</v>
      </c>
      <c r="X36" s="24">
        <v>7.2912000000000008</v>
      </c>
      <c r="Y36" s="24">
        <v>6.1344000000000003</v>
      </c>
      <c r="Z36" s="24">
        <v>6.8471999999999991</v>
      </c>
      <c r="AA36" s="26" t="s">
        <v>84</v>
      </c>
      <c r="AB36" s="24">
        <f t="shared" si="4"/>
        <v>0</v>
      </c>
      <c r="AC36" s="1"/>
      <c r="AD36" s="1"/>
      <c r="AE36" s="1">
        <f t="shared" si="8"/>
        <v>-33.658000000000001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35</v>
      </c>
      <c r="C37" s="1">
        <v>0.66700000000000004</v>
      </c>
      <c r="D37" s="1">
        <v>94.233000000000004</v>
      </c>
      <c r="E37" s="1">
        <v>82.433000000000007</v>
      </c>
      <c r="F37" s="1">
        <v>11.8</v>
      </c>
      <c r="G37" s="6">
        <v>1</v>
      </c>
      <c r="H37" s="1">
        <v>120</v>
      </c>
      <c r="I37" s="1">
        <v>8785198</v>
      </c>
      <c r="J37" s="1">
        <v>73.5</v>
      </c>
      <c r="K37" s="1">
        <f t="shared" si="2"/>
        <v>8.9330000000000069</v>
      </c>
      <c r="L37" s="1"/>
      <c r="M37" s="1"/>
      <c r="N37" s="1">
        <v>194.15199999999999</v>
      </c>
      <c r="O37" s="1">
        <f t="shared" si="3"/>
        <v>16.486600000000003</v>
      </c>
      <c r="P37" s="5">
        <v>120</v>
      </c>
      <c r="Q37" s="5">
        <v>250</v>
      </c>
      <c r="R37" s="1"/>
      <c r="S37" s="1">
        <f t="shared" si="6"/>
        <v>19.770722890104686</v>
      </c>
      <c r="T37" s="1">
        <f t="shared" si="7"/>
        <v>12.492084480729803</v>
      </c>
      <c r="U37" s="1">
        <v>14.371600000000001</v>
      </c>
      <c r="V37" s="1">
        <v>5.4588000000000001</v>
      </c>
      <c r="W37" s="1">
        <v>14.820399999999999</v>
      </c>
      <c r="X37" s="1">
        <v>12.5158</v>
      </c>
      <c r="Y37" s="1">
        <v>11.3908</v>
      </c>
      <c r="Z37" s="1">
        <v>9.4038000000000004</v>
      </c>
      <c r="AA37" s="18" t="s">
        <v>83</v>
      </c>
      <c r="AB37" s="1">
        <f t="shared" si="4"/>
        <v>120</v>
      </c>
      <c r="AC37" s="1"/>
      <c r="AD37" s="1"/>
      <c r="AE37" s="1">
        <f t="shared" si="8"/>
        <v>-78.652999999999963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30</v>
      </c>
      <c r="C38" s="1"/>
      <c r="D38" s="1">
        <v>918</v>
      </c>
      <c r="E38" s="1">
        <v>348</v>
      </c>
      <c r="F38" s="1">
        <v>559</v>
      </c>
      <c r="G38" s="6">
        <v>0.1</v>
      </c>
      <c r="H38" s="1">
        <v>60</v>
      </c>
      <c r="I38" s="1">
        <v>8444187</v>
      </c>
      <c r="J38" s="1">
        <v>341</v>
      </c>
      <c r="K38" s="1">
        <f t="shared" si="2"/>
        <v>7</v>
      </c>
      <c r="L38" s="1"/>
      <c r="M38" s="1"/>
      <c r="N38" s="1"/>
      <c r="O38" s="1">
        <f t="shared" si="3"/>
        <v>69.599999999999994</v>
      </c>
      <c r="P38" s="5">
        <v>800</v>
      </c>
      <c r="Q38" s="5"/>
      <c r="R38" s="1"/>
      <c r="S38" s="1">
        <f t="shared" si="6"/>
        <v>19.52586206896552</v>
      </c>
      <c r="T38" s="1">
        <f t="shared" si="7"/>
        <v>8.0316091954023001</v>
      </c>
      <c r="U38" s="1">
        <v>31</v>
      </c>
      <c r="V38" s="1">
        <v>59.6</v>
      </c>
      <c r="W38" s="1">
        <v>72.2</v>
      </c>
      <c r="X38" s="1">
        <v>76.599999999999994</v>
      </c>
      <c r="Y38" s="1">
        <v>76</v>
      </c>
      <c r="Z38" s="1">
        <v>69.8</v>
      </c>
      <c r="AA38" s="1"/>
      <c r="AB38" s="1">
        <f t="shared" si="4"/>
        <v>80</v>
      </c>
      <c r="AC38" s="1"/>
      <c r="AD38" s="1"/>
      <c r="AE38" s="1">
        <f t="shared" si="8"/>
        <v>-315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74</v>
      </c>
      <c r="B39" s="1" t="s">
        <v>30</v>
      </c>
      <c r="C39" s="1">
        <v>289</v>
      </c>
      <c r="D39" s="1">
        <v>948</v>
      </c>
      <c r="E39" s="1">
        <v>392</v>
      </c>
      <c r="F39" s="1">
        <v>835</v>
      </c>
      <c r="G39" s="6">
        <v>0.1</v>
      </c>
      <c r="H39" s="1">
        <v>90</v>
      </c>
      <c r="I39" s="1">
        <v>8444194</v>
      </c>
      <c r="J39" s="1">
        <v>382</v>
      </c>
      <c r="K39" s="1">
        <f t="shared" si="2"/>
        <v>10</v>
      </c>
      <c r="L39" s="1"/>
      <c r="M39" s="1"/>
      <c r="N39" s="1"/>
      <c r="O39" s="1">
        <f t="shared" si="3"/>
        <v>78.400000000000006</v>
      </c>
      <c r="P39" s="5">
        <v>700</v>
      </c>
      <c r="Q39" s="5"/>
      <c r="R39" s="1"/>
      <c r="S39" s="1">
        <f t="shared" si="6"/>
        <v>19.579081632653061</v>
      </c>
      <c r="T39" s="1">
        <f t="shared" si="7"/>
        <v>10.650510204081632</v>
      </c>
      <c r="U39" s="1">
        <v>45</v>
      </c>
      <c r="V39" s="1">
        <v>62.8</v>
      </c>
      <c r="W39" s="1">
        <v>71</v>
      </c>
      <c r="X39" s="1">
        <v>73.599999999999994</v>
      </c>
      <c r="Y39" s="1">
        <v>76.599999999999994</v>
      </c>
      <c r="Z39" s="1">
        <v>56.4</v>
      </c>
      <c r="AA39" s="1"/>
      <c r="AB39" s="1">
        <f t="shared" si="4"/>
        <v>70</v>
      </c>
      <c r="AC39" s="1"/>
      <c r="AD39" s="1"/>
      <c r="AE39" s="1">
        <f t="shared" si="8"/>
        <v>-359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76</v>
      </c>
      <c r="B40" s="12" t="s">
        <v>30</v>
      </c>
      <c r="C40" s="12"/>
      <c r="D40" s="12">
        <v>1180</v>
      </c>
      <c r="E40" s="12">
        <v>400</v>
      </c>
      <c r="F40" s="13">
        <v>770</v>
      </c>
      <c r="G40" s="6">
        <v>0.2</v>
      </c>
      <c r="H40" s="1">
        <v>120</v>
      </c>
      <c r="I40" s="1">
        <v>783798</v>
      </c>
      <c r="J40" s="1">
        <v>378</v>
      </c>
      <c r="K40" s="1">
        <f t="shared" si="2"/>
        <v>22</v>
      </c>
      <c r="L40" s="1"/>
      <c r="M40" s="1"/>
      <c r="N40" s="27">
        <v>979.20000000000027</v>
      </c>
      <c r="O40" s="1">
        <f t="shared" si="3"/>
        <v>80</v>
      </c>
      <c r="P40" s="5"/>
      <c r="Q40" s="5"/>
      <c r="R40" s="1"/>
      <c r="S40" s="1">
        <f t="shared" si="6"/>
        <v>21.865000000000002</v>
      </c>
      <c r="T40" s="1">
        <f t="shared" si="7"/>
        <v>21.865000000000002</v>
      </c>
      <c r="U40" s="1">
        <v>119.4</v>
      </c>
      <c r="V40" s="1">
        <v>54.6</v>
      </c>
      <c r="W40" s="1">
        <v>81.400000000000006</v>
      </c>
      <c r="X40" s="1">
        <v>79.599999999999994</v>
      </c>
      <c r="Y40" s="1">
        <v>101.6</v>
      </c>
      <c r="Z40" s="1">
        <v>88.4</v>
      </c>
      <c r="AA40" s="1"/>
      <c r="AB40" s="1">
        <f t="shared" si="4"/>
        <v>0</v>
      </c>
      <c r="AC40" s="1"/>
      <c r="AD40" s="1"/>
      <c r="AE40" s="1">
        <f t="shared" si="8"/>
        <v>-549.20000000000027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0" t="s">
        <v>75</v>
      </c>
      <c r="B41" s="21" t="s">
        <v>30</v>
      </c>
      <c r="C41" s="21"/>
      <c r="D41" s="21">
        <v>10</v>
      </c>
      <c r="E41" s="21">
        <v>10</v>
      </c>
      <c r="F41" s="22"/>
      <c r="G41" s="23">
        <v>0</v>
      </c>
      <c r="H41" s="24" t="e">
        <v>#N/A</v>
      </c>
      <c r="I41" s="24" t="s">
        <v>59</v>
      </c>
      <c r="J41" s="24">
        <v>12</v>
      </c>
      <c r="K41" s="24">
        <f>E41-J41</f>
        <v>-2</v>
      </c>
      <c r="L41" s="24"/>
      <c r="M41" s="24"/>
      <c r="N41" s="24"/>
      <c r="O41" s="24">
        <f t="shared" si="3"/>
        <v>2</v>
      </c>
      <c r="P41" s="25"/>
      <c r="Q41" s="25"/>
      <c r="R41" s="24"/>
      <c r="S41" s="24">
        <f t="shared" si="6"/>
        <v>0</v>
      </c>
      <c r="T41" s="24">
        <f t="shared" si="7"/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/>
      <c r="AB41" s="24">
        <f t="shared" si="4"/>
        <v>0</v>
      </c>
      <c r="AC41" s="1"/>
      <c r="AD41" s="1"/>
      <c r="AE41" s="1">
        <f t="shared" si="8"/>
        <v>30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77</v>
      </c>
      <c r="B42" s="12" t="s">
        <v>35</v>
      </c>
      <c r="C42" s="12">
        <v>163.09299999999999</v>
      </c>
      <c r="D42" s="12">
        <v>546.81200000000001</v>
      </c>
      <c r="E42" s="12">
        <v>290.86799999999999</v>
      </c>
      <c r="F42" s="13"/>
      <c r="G42" s="6">
        <v>1</v>
      </c>
      <c r="H42" s="1">
        <v>120</v>
      </c>
      <c r="I42" s="1">
        <v>783811</v>
      </c>
      <c r="J42" s="1">
        <v>307.79000000000002</v>
      </c>
      <c r="K42" s="1">
        <f t="shared" si="2"/>
        <v>-16.922000000000025</v>
      </c>
      <c r="L42" s="1"/>
      <c r="M42" s="1"/>
      <c r="N42" s="1">
        <v>530.66599999999983</v>
      </c>
      <c r="O42" s="1">
        <f t="shared" si="3"/>
        <v>58.1736</v>
      </c>
      <c r="P42" s="5">
        <v>1000</v>
      </c>
      <c r="Q42" s="5"/>
      <c r="R42" s="1"/>
      <c r="S42" s="1">
        <f t="shared" si="6"/>
        <v>26.312038450431118</v>
      </c>
      <c r="T42" s="1">
        <f t="shared" si="7"/>
        <v>9.1221103730901962</v>
      </c>
      <c r="U42" s="1">
        <v>44.121400000000001</v>
      </c>
      <c r="V42" s="1">
        <v>22.287199999999999</v>
      </c>
      <c r="W42" s="1">
        <v>27.791599999999999</v>
      </c>
      <c r="X42" s="1">
        <v>0</v>
      </c>
      <c r="Y42" s="1">
        <v>64.076400000000007</v>
      </c>
      <c r="Z42" s="1">
        <v>12.148400000000001</v>
      </c>
      <c r="AA42" s="1"/>
      <c r="AB42" s="1">
        <f t="shared" si="4"/>
        <v>1000</v>
      </c>
      <c r="AC42" s="1"/>
      <c r="AD42" s="1"/>
      <c r="AE42" s="1">
        <f t="shared" si="8"/>
        <v>-658.06199999999978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0" t="s">
        <v>78</v>
      </c>
      <c r="B43" s="21" t="s">
        <v>35</v>
      </c>
      <c r="C43" s="21">
        <v>260.13499999999999</v>
      </c>
      <c r="D43" s="21">
        <v>411.73599999999999</v>
      </c>
      <c r="E43" s="21">
        <v>206.77099999999999</v>
      </c>
      <c r="F43" s="22">
        <v>465.1</v>
      </c>
      <c r="G43" s="23">
        <v>0</v>
      </c>
      <c r="H43" s="24" t="e">
        <v>#N/A</v>
      </c>
      <c r="I43" s="24" t="s">
        <v>59</v>
      </c>
      <c r="J43" s="24">
        <v>182</v>
      </c>
      <c r="K43" s="24">
        <f t="shared" si="2"/>
        <v>24.770999999999987</v>
      </c>
      <c r="L43" s="24"/>
      <c r="M43" s="24"/>
      <c r="N43" s="24"/>
      <c r="O43" s="24">
        <f t="shared" si="3"/>
        <v>41.354199999999999</v>
      </c>
      <c r="P43" s="25"/>
      <c r="Q43" s="25"/>
      <c r="R43" s="24"/>
      <c r="S43" s="24">
        <f t="shared" si="6"/>
        <v>11.246741564339294</v>
      </c>
      <c r="T43" s="24">
        <f t="shared" si="7"/>
        <v>11.246741564339294</v>
      </c>
      <c r="U43" s="24">
        <v>30.295400000000001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/>
      <c r="AB43" s="24">
        <f t="shared" si="4"/>
        <v>0</v>
      </c>
      <c r="AC43" s="1"/>
      <c r="AD43" s="1"/>
      <c r="AE43" s="1">
        <f t="shared" si="8"/>
        <v>155.21299999999997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79</v>
      </c>
      <c r="B44" s="1" t="s">
        <v>30</v>
      </c>
      <c r="C44" s="1">
        <v>154</v>
      </c>
      <c r="D44" s="1">
        <v>810</v>
      </c>
      <c r="E44" s="1">
        <v>469</v>
      </c>
      <c r="F44" s="1">
        <v>494</v>
      </c>
      <c r="G44" s="6">
        <v>0.2</v>
      </c>
      <c r="H44" s="1">
        <v>120</v>
      </c>
      <c r="I44" s="1">
        <v>783804</v>
      </c>
      <c r="J44" s="1">
        <v>446</v>
      </c>
      <c r="K44" s="1">
        <f t="shared" si="2"/>
        <v>23</v>
      </c>
      <c r="L44" s="1"/>
      <c r="M44" s="1"/>
      <c r="N44" s="1">
        <v>920.39999999999986</v>
      </c>
      <c r="O44" s="1">
        <f t="shared" si="3"/>
        <v>93.8</v>
      </c>
      <c r="P44" s="5">
        <v>400</v>
      </c>
      <c r="Q44" s="5"/>
      <c r="R44" s="1"/>
      <c r="S44" s="1">
        <f t="shared" si="6"/>
        <v>19.343283582089551</v>
      </c>
      <c r="T44" s="1">
        <f t="shared" si="7"/>
        <v>15.078891257995735</v>
      </c>
      <c r="U44" s="1">
        <v>104.8</v>
      </c>
      <c r="V44" s="1">
        <v>30.6</v>
      </c>
      <c r="W44" s="1">
        <v>66</v>
      </c>
      <c r="X44" s="1">
        <v>73.2</v>
      </c>
      <c r="Y44" s="1">
        <v>72.2</v>
      </c>
      <c r="Z44" s="1">
        <v>61.4</v>
      </c>
      <c r="AA44" s="1"/>
      <c r="AB44" s="1">
        <f t="shared" si="4"/>
        <v>80</v>
      </c>
      <c r="AC44" s="1"/>
      <c r="AD44" s="1"/>
      <c r="AE44" s="1">
        <f t="shared" si="8"/>
        <v>-407.39999999999986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80</v>
      </c>
      <c r="B45" s="12" t="s">
        <v>35</v>
      </c>
      <c r="C45" s="12"/>
      <c r="D45" s="12">
        <v>151.499</v>
      </c>
      <c r="E45" s="12">
        <v>151.499</v>
      </c>
      <c r="F45" s="13"/>
      <c r="G45" s="6">
        <v>1</v>
      </c>
      <c r="H45" s="1">
        <v>120</v>
      </c>
      <c r="I45" s="1">
        <v>783828</v>
      </c>
      <c r="J45" s="1">
        <v>206.5</v>
      </c>
      <c r="K45" s="1">
        <f t="shared" si="2"/>
        <v>-55.001000000000005</v>
      </c>
      <c r="L45" s="1"/>
      <c r="M45" s="1"/>
      <c r="N45" s="1"/>
      <c r="O45" s="1">
        <f t="shared" si="3"/>
        <v>30.299799999999998</v>
      </c>
      <c r="P45" s="5">
        <v>2200</v>
      </c>
      <c r="Q45" s="5">
        <v>3500</v>
      </c>
      <c r="R45" s="1"/>
      <c r="S45" s="1">
        <f t="shared" si="6"/>
        <v>72.607739985082418</v>
      </c>
      <c r="T45" s="1">
        <f t="shared" si="7"/>
        <v>0</v>
      </c>
      <c r="U45" s="1">
        <v>0</v>
      </c>
      <c r="V45" s="1">
        <v>103.8584</v>
      </c>
      <c r="W45" s="1">
        <v>116.482</v>
      </c>
      <c r="X45" s="1">
        <v>139.77619999999999</v>
      </c>
      <c r="Y45" s="1">
        <v>89.391400000000004</v>
      </c>
      <c r="Z45" s="1">
        <v>51.772399999999998</v>
      </c>
      <c r="AA45" s="18" t="s">
        <v>82</v>
      </c>
      <c r="AB45" s="1">
        <f t="shared" si="4"/>
        <v>2200</v>
      </c>
      <c r="AC45" s="1"/>
      <c r="AD45" s="1"/>
      <c r="AE45" s="1">
        <f t="shared" si="8"/>
        <v>-1745.5030000000002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0" t="s">
        <v>81</v>
      </c>
      <c r="B46" s="21" t="s">
        <v>35</v>
      </c>
      <c r="C46" s="21"/>
      <c r="D46" s="21">
        <v>782.255</v>
      </c>
      <c r="E46" s="21">
        <v>63.015000000000001</v>
      </c>
      <c r="F46" s="22">
        <v>719.24</v>
      </c>
      <c r="G46" s="23">
        <v>0</v>
      </c>
      <c r="H46" s="24" t="e">
        <v>#N/A</v>
      </c>
      <c r="I46" s="24" t="s">
        <v>59</v>
      </c>
      <c r="J46" s="24">
        <v>55</v>
      </c>
      <c r="K46" s="24">
        <f t="shared" si="2"/>
        <v>8.0150000000000006</v>
      </c>
      <c r="L46" s="24"/>
      <c r="M46" s="24"/>
      <c r="N46" s="24"/>
      <c r="O46" s="24">
        <f t="shared" si="3"/>
        <v>12.603</v>
      </c>
      <c r="P46" s="25"/>
      <c r="Q46" s="25"/>
      <c r="R46" s="24"/>
      <c r="S46" s="24">
        <f t="shared" si="6"/>
        <v>57.068951836864244</v>
      </c>
      <c r="T46" s="24">
        <f t="shared" si="7"/>
        <v>57.068951836864244</v>
      </c>
      <c r="U46" s="24">
        <v>26.688199999999998</v>
      </c>
      <c r="V46" s="24">
        <v>12.1092</v>
      </c>
      <c r="W46" s="24">
        <v>0</v>
      </c>
      <c r="X46" s="24">
        <v>0</v>
      </c>
      <c r="Y46" s="24">
        <v>0</v>
      </c>
      <c r="Z46" s="24">
        <v>0</v>
      </c>
      <c r="AA46" s="24"/>
      <c r="AB46" s="24">
        <f t="shared" si="4"/>
        <v>0</v>
      </c>
      <c r="AC46" s="1"/>
      <c r="AD46" s="1"/>
      <c r="AE46" s="1">
        <f t="shared" si="8"/>
        <v>-530.19499999999994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33</v>
      </c>
      <c r="B48" s="1" t="s">
        <v>30</v>
      </c>
      <c r="C48" s="1">
        <v>1080</v>
      </c>
      <c r="D48" s="1">
        <v>500</v>
      </c>
      <c r="E48" s="1">
        <v>972</v>
      </c>
      <c r="F48" s="1">
        <v>585</v>
      </c>
      <c r="G48" s="6">
        <v>0.18</v>
      </c>
      <c r="H48" s="1">
        <v>120</v>
      </c>
      <c r="I48" s="1"/>
      <c r="J48" s="1">
        <v>995</v>
      </c>
      <c r="K48" s="1">
        <f>E48-J48</f>
        <v>-23</v>
      </c>
      <c r="L48" s="1"/>
      <c r="M48" s="1"/>
      <c r="N48" s="1">
        <v>1500</v>
      </c>
      <c r="O48" s="1">
        <f t="shared" ref="O48:O51" si="10">E48/5</f>
        <v>194.4</v>
      </c>
      <c r="P48" s="5"/>
      <c r="Q48" s="5">
        <v>1500</v>
      </c>
      <c r="R48" s="1"/>
      <c r="S48" s="1">
        <f t="shared" ref="S48:S51" si="11">(F48+N48+P48)/O48</f>
        <v>10.725308641975309</v>
      </c>
      <c r="T48" s="1">
        <f t="shared" ref="T48:T51" si="12">(F48+N48)/O48</f>
        <v>10.725308641975309</v>
      </c>
      <c r="U48" s="1">
        <v>95</v>
      </c>
      <c r="V48" s="1">
        <v>152</v>
      </c>
      <c r="W48" s="1">
        <v>137</v>
      </c>
      <c r="X48" s="1">
        <v>154</v>
      </c>
      <c r="Y48" s="1">
        <v>142</v>
      </c>
      <c r="Z48" s="1">
        <v>177</v>
      </c>
      <c r="AA48" s="1"/>
      <c r="AB48" s="1"/>
      <c r="AC48" s="1"/>
      <c r="AD48" s="1"/>
      <c r="AE48" s="1">
        <f t="shared" si="8"/>
        <v>831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37</v>
      </c>
      <c r="B49" s="1" t="s">
        <v>30</v>
      </c>
      <c r="C49" s="1">
        <v>3925</v>
      </c>
      <c r="D49" s="1">
        <v>7850</v>
      </c>
      <c r="E49" s="1">
        <v>2642</v>
      </c>
      <c r="F49" s="1">
        <v>9063</v>
      </c>
      <c r="G49" s="6">
        <v>0.18</v>
      </c>
      <c r="H49" s="1">
        <v>120</v>
      </c>
      <c r="I49" s="1"/>
      <c r="J49" s="1">
        <v>2684</v>
      </c>
      <c r="K49" s="1">
        <f>E49-J49</f>
        <v>-42</v>
      </c>
      <c r="L49" s="1"/>
      <c r="M49" s="1"/>
      <c r="N49" s="1"/>
      <c r="O49" s="1">
        <f t="shared" si="10"/>
        <v>528.4</v>
      </c>
      <c r="P49" s="5">
        <v>5500</v>
      </c>
      <c r="Q49" s="5"/>
      <c r="R49" s="1"/>
      <c r="S49" s="1">
        <f t="shared" si="11"/>
        <v>27.560560181680547</v>
      </c>
      <c r="T49" s="1">
        <f t="shared" si="12"/>
        <v>17.151778955336866</v>
      </c>
      <c r="U49" s="1">
        <v>475</v>
      </c>
      <c r="V49" s="1">
        <v>537</v>
      </c>
      <c r="W49" s="1">
        <v>539</v>
      </c>
      <c r="X49" s="1">
        <v>521</v>
      </c>
      <c r="Y49" s="1">
        <v>520</v>
      </c>
      <c r="Z49" s="1">
        <v>477.8</v>
      </c>
      <c r="AA49" s="1"/>
      <c r="AB49" s="1"/>
      <c r="AC49" s="1"/>
      <c r="AD49" s="1"/>
      <c r="AE49" s="1">
        <f t="shared" si="8"/>
        <v>-6637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34</v>
      </c>
      <c r="B50" s="1" t="s">
        <v>35</v>
      </c>
      <c r="C50" s="1"/>
      <c r="D50" s="1"/>
      <c r="E50" s="1"/>
      <c r="F50" s="1"/>
      <c r="G50" s="6">
        <v>1</v>
      </c>
      <c r="H50" s="1"/>
      <c r="I50" s="1"/>
      <c r="J50" s="1"/>
      <c r="K50" s="1">
        <f>E50-J50</f>
        <v>0</v>
      </c>
      <c r="L50" s="1"/>
      <c r="M50" s="1"/>
      <c r="N50" s="1"/>
      <c r="O50" s="1">
        <f t="shared" si="10"/>
        <v>0</v>
      </c>
      <c r="P50" s="5"/>
      <c r="Q50" s="5"/>
      <c r="R50" s="1"/>
      <c r="S50" s="1" t="e">
        <f t="shared" si="11"/>
        <v>#DIV/0!</v>
      </c>
      <c r="T50" s="1" t="e">
        <f t="shared" si="12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36</v>
      </c>
      <c r="AB50" s="1"/>
      <c r="AC50" s="1"/>
      <c r="AD50" s="1"/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40</v>
      </c>
      <c r="B51" s="1" t="s">
        <v>35</v>
      </c>
      <c r="C51" s="1"/>
      <c r="D51" s="1"/>
      <c r="E51" s="1"/>
      <c r="F51" s="1"/>
      <c r="G51" s="6">
        <v>1</v>
      </c>
      <c r="H51" s="1"/>
      <c r="I51" s="1"/>
      <c r="J51" s="1"/>
      <c r="K51" s="1">
        <f>E51-J51</f>
        <v>0</v>
      </c>
      <c r="L51" s="1"/>
      <c r="M51" s="1"/>
      <c r="N51" s="1"/>
      <c r="O51" s="1">
        <f t="shared" si="10"/>
        <v>0</v>
      </c>
      <c r="P51" s="5"/>
      <c r="Q51" s="5"/>
      <c r="R51" s="1"/>
      <c r="S51" s="1" t="e">
        <f t="shared" si="11"/>
        <v>#DIV/0!</v>
      </c>
      <c r="T51" s="1" t="e">
        <f t="shared" si="12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 t="s">
        <v>36</v>
      </c>
      <c r="AB51" s="1"/>
      <c r="AC51" s="1"/>
      <c r="AD51" s="1"/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46" xr:uid="{167D6C84-3219-4A8B-BC1F-5BAA57A19E8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2024-09-09T10:54:07Z</dcterms:created>
  <dcterms:modified xsi:type="dcterms:W3CDTF">2024-09-11T11:37:51Z</dcterms:modified>
</cp:coreProperties>
</file>