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A1162116-FC47-4DA9-8E6C-CAADA7895E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6" i="1"/>
  <c r="F90" i="1" l="1"/>
  <c r="E90" i="1"/>
  <c r="F36" i="1"/>
  <c r="E36" i="1"/>
  <c r="E30" i="1"/>
  <c r="F59" i="1"/>
  <c r="E59" i="1"/>
  <c r="AB19" i="1" l="1"/>
  <c r="AB50" i="1"/>
  <c r="AB83" i="1"/>
  <c r="AB96" i="1"/>
  <c r="AB97" i="1"/>
  <c r="AB98" i="1"/>
  <c r="AB99" i="1"/>
  <c r="P7" i="1"/>
  <c r="AB7" i="1" s="1"/>
  <c r="P8" i="1"/>
  <c r="P9" i="1"/>
  <c r="Q9" i="1" s="1"/>
  <c r="P10" i="1"/>
  <c r="Q10" i="1" s="1"/>
  <c r="AB10" i="1" s="1"/>
  <c r="P11" i="1"/>
  <c r="Q11" i="1" s="1"/>
  <c r="P12" i="1"/>
  <c r="Q12" i="1" s="1"/>
  <c r="P13" i="1"/>
  <c r="AB13" i="1" s="1"/>
  <c r="P14" i="1"/>
  <c r="P15" i="1"/>
  <c r="AB15" i="1" s="1"/>
  <c r="P16" i="1"/>
  <c r="AB16" i="1" s="1"/>
  <c r="P17" i="1"/>
  <c r="Q17" i="1" s="1"/>
  <c r="AB17" i="1" s="1"/>
  <c r="P18" i="1"/>
  <c r="P19" i="1"/>
  <c r="P20" i="1"/>
  <c r="Q20" i="1" s="1"/>
  <c r="AB20" i="1" s="1"/>
  <c r="P21" i="1"/>
  <c r="AB21" i="1" s="1"/>
  <c r="P22" i="1"/>
  <c r="AB22" i="1" s="1"/>
  <c r="P23" i="1"/>
  <c r="Q23" i="1" s="1"/>
  <c r="AB23" i="1" s="1"/>
  <c r="P24" i="1"/>
  <c r="Q24" i="1" s="1"/>
  <c r="AB24" i="1" s="1"/>
  <c r="P25" i="1"/>
  <c r="Q25" i="1" s="1"/>
  <c r="AB25" i="1" s="1"/>
  <c r="P26" i="1"/>
  <c r="Q26" i="1" s="1"/>
  <c r="P27" i="1"/>
  <c r="AB27" i="1" s="1"/>
  <c r="P28" i="1"/>
  <c r="P29" i="1"/>
  <c r="Q29" i="1" s="1"/>
  <c r="AB29" i="1" s="1"/>
  <c r="P30" i="1"/>
  <c r="Q30" i="1" s="1"/>
  <c r="P31" i="1"/>
  <c r="AB31" i="1" s="1"/>
  <c r="P32" i="1"/>
  <c r="AB32" i="1" s="1"/>
  <c r="P33" i="1"/>
  <c r="AB33" i="1" s="1"/>
  <c r="P34" i="1"/>
  <c r="Q34" i="1" s="1"/>
  <c r="P35" i="1"/>
  <c r="Q35" i="1" s="1"/>
  <c r="P36" i="1"/>
  <c r="AB36" i="1" s="1"/>
  <c r="P37" i="1"/>
  <c r="AB37" i="1" s="1"/>
  <c r="P38" i="1"/>
  <c r="Q38" i="1" s="1"/>
  <c r="P39" i="1"/>
  <c r="Q39" i="1" s="1"/>
  <c r="AB39" i="1" s="1"/>
  <c r="P40" i="1"/>
  <c r="Q40" i="1" s="1"/>
  <c r="AB40" i="1" s="1"/>
  <c r="P41" i="1"/>
  <c r="AB41" i="1" s="1"/>
  <c r="P42" i="1"/>
  <c r="AB42" i="1" s="1"/>
  <c r="P43" i="1"/>
  <c r="Q43" i="1" s="1"/>
  <c r="AB43" i="1" s="1"/>
  <c r="P44" i="1"/>
  <c r="Q44" i="1" s="1"/>
  <c r="P45" i="1"/>
  <c r="Q45" i="1" s="1"/>
  <c r="AB45" i="1" s="1"/>
  <c r="P46" i="1"/>
  <c r="AB46" i="1" s="1"/>
  <c r="P47" i="1"/>
  <c r="AB47" i="1" s="1"/>
  <c r="P48" i="1"/>
  <c r="Q48" i="1" s="1"/>
  <c r="AB48" i="1" s="1"/>
  <c r="P49" i="1"/>
  <c r="Q49" i="1" s="1"/>
  <c r="AB49" i="1" s="1"/>
  <c r="P50" i="1"/>
  <c r="P51" i="1"/>
  <c r="AB51" i="1" s="1"/>
  <c r="P52" i="1"/>
  <c r="AB52" i="1" s="1"/>
  <c r="P53" i="1"/>
  <c r="AB53" i="1" s="1"/>
  <c r="P54" i="1"/>
  <c r="Q54" i="1" s="1"/>
  <c r="AB54" i="1" s="1"/>
  <c r="P55" i="1"/>
  <c r="Q55" i="1" s="1"/>
  <c r="P56" i="1"/>
  <c r="P57" i="1"/>
  <c r="Q57" i="1" s="1"/>
  <c r="AB57" i="1" s="1"/>
  <c r="P58" i="1"/>
  <c r="Q58" i="1" s="1"/>
  <c r="AB58" i="1" s="1"/>
  <c r="P59" i="1"/>
  <c r="P60" i="1"/>
  <c r="AB60" i="1" s="1"/>
  <c r="P61" i="1"/>
  <c r="AB61" i="1" s="1"/>
  <c r="P62" i="1"/>
  <c r="AB62" i="1" s="1"/>
  <c r="P63" i="1"/>
  <c r="AB63" i="1" s="1"/>
  <c r="P64" i="1"/>
  <c r="Q64" i="1" s="1"/>
  <c r="AB64" i="1" s="1"/>
  <c r="P65" i="1"/>
  <c r="AB65" i="1" s="1"/>
  <c r="P66" i="1"/>
  <c r="AB66" i="1" s="1"/>
  <c r="P67" i="1"/>
  <c r="Q67" i="1" s="1"/>
  <c r="AB67" i="1" s="1"/>
  <c r="P68" i="1"/>
  <c r="AB68" i="1" s="1"/>
  <c r="P69" i="1"/>
  <c r="AB69" i="1" s="1"/>
  <c r="P70" i="1"/>
  <c r="AB70" i="1" s="1"/>
  <c r="P71" i="1"/>
  <c r="Q71" i="1" s="1"/>
  <c r="AB71" i="1" s="1"/>
  <c r="P72" i="1"/>
  <c r="AB72" i="1" s="1"/>
  <c r="P73" i="1"/>
  <c r="AB73" i="1" s="1"/>
  <c r="P74" i="1"/>
  <c r="AB74" i="1" s="1"/>
  <c r="P75" i="1"/>
  <c r="AB75" i="1" s="1"/>
  <c r="P76" i="1"/>
  <c r="Q76" i="1" s="1"/>
  <c r="AB76" i="1" s="1"/>
  <c r="P77" i="1"/>
  <c r="AB77" i="1" s="1"/>
  <c r="P78" i="1"/>
  <c r="AB78" i="1" s="1"/>
  <c r="P79" i="1"/>
  <c r="AB79" i="1" s="1"/>
  <c r="P80" i="1"/>
  <c r="AB80" i="1" s="1"/>
  <c r="P81" i="1"/>
  <c r="Q81" i="1" s="1"/>
  <c r="AB81" i="1" s="1"/>
  <c r="P82" i="1"/>
  <c r="AB82" i="1" s="1"/>
  <c r="P83" i="1"/>
  <c r="P84" i="1"/>
  <c r="AB84" i="1" s="1"/>
  <c r="P85" i="1"/>
  <c r="P86" i="1"/>
  <c r="P87" i="1"/>
  <c r="Q87" i="1" s="1"/>
  <c r="P88" i="1"/>
  <c r="P89" i="1"/>
  <c r="AB89" i="1" s="1"/>
  <c r="P90" i="1"/>
  <c r="AB90" i="1" s="1"/>
  <c r="P91" i="1"/>
  <c r="AB91" i="1" s="1"/>
  <c r="P92" i="1"/>
  <c r="Q92" i="1" s="1"/>
  <c r="P93" i="1"/>
  <c r="AB93" i="1" s="1"/>
  <c r="P94" i="1"/>
  <c r="Q94" i="1" s="1"/>
  <c r="AB94" i="1" s="1"/>
  <c r="P95" i="1"/>
  <c r="AB95" i="1" s="1"/>
  <c r="P96" i="1"/>
  <c r="P97" i="1"/>
  <c r="P98" i="1"/>
  <c r="P99" i="1"/>
  <c r="P6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6" i="1" l="1"/>
  <c r="AB86" i="1" s="1"/>
  <c r="Q85" i="1"/>
  <c r="AB85" i="1" s="1"/>
  <c r="Q88" i="1"/>
  <c r="AB88" i="1" s="1"/>
  <c r="AB87" i="1"/>
  <c r="AB59" i="1"/>
  <c r="AB55" i="1"/>
  <c r="AB35" i="1"/>
  <c r="AB11" i="1"/>
  <c r="AB9" i="1"/>
  <c r="AB92" i="1"/>
  <c r="AB56" i="1"/>
  <c r="AB44" i="1"/>
  <c r="AB38" i="1"/>
  <c r="AB34" i="1"/>
  <c r="AB30" i="1"/>
  <c r="AB28" i="1"/>
  <c r="AB26" i="1"/>
  <c r="AB18" i="1"/>
  <c r="AB14" i="1"/>
  <c r="AB12" i="1"/>
  <c r="AB8" i="1"/>
  <c r="AB6" i="1"/>
  <c r="P5" i="1"/>
  <c r="U6" i="1"/>
  <c r="T6" i="1"/>
  <c r="T98" i="1"/>
  <c r="U98" i="1"/>
  <c r="T96" i="1"/>
  <c r="U96" i="1"/>
  <c r="T94" i="1"/>
  <c r="U94" i="1"/>
  <c r="U92" i="1"/>
  <c r="T90" i="1"/>
  <c r="U90" i="1"/>
  <c r="T88" i="1"/>
  <c r="U88" i="1"/>
  <c r="U86" i="1"/>
  <c r="T84" i="1"/>
  <c r="U84" i="1"/>
  <c r="T82" i="1"/>
  <c r="U82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U11" i="1"/>
  <c r="U9" i="1"/>
  <c r="T7" i="1"/>
  <c r="U7" i="1"/>
  <c r="K5" i="1"/>
  <c r="T99" i="1"/>
  <c r="U99" i="1"/>
  <c r="T97" i="1"/>
  <c r="U97" i="1"/>
  <c r="T95" i="1"/>
  <c r="U95" i="1"/>
  <c r="T93" i="1"/>
  <c r="U93" i="1"/>
  <c r="T91" i="1"/>
  <c r="U91" i="1"/>
  <c r="T89" i="1"/>
  <c r="U89" i="1"/>
  <c r="U87" i="1"/>
  <c r="U85" i="1"/>
  <c r="T83" i="1"/>
  <c r="U83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U56" i="1"/>
  <c r="T54" i="1"/>
  <c r="U54" i="1"/>
  <c r="T52" i="1"/>
  <c r="U52" i="1"/>
  <c r="T50" i="1"/>
  <c r="U50" i="1"/>
  <c r="T48" i="1"/>
  <c r="U48" i="1"/>
  <c r="T46" i="1"/>
  <c r="U46" i="1"/>
  <c r="U44" i="1"/>
  <c r="T42" i="1"/>
  <c r="U42" i="1"/>
  <c r="T40" i="1"/>
  <c r="U40" i="1"/>
  <c r="U38" i="1"/>
  <c r="T36" i="1"/>
  <c r="U36" i="1"/>
  <c r="U34" i="1"/>
  <c r="T32" i="1"/>
  <c r="U32" i="1"/>
  <c r="U30" i="1"/>
  <c r="T28" i="1"/>
  <c r="U28" i="1"/>
  <c r="U26" i="1"/>
  <c r="T24" i="1"/>
  <c r="U24" i="1"/>
  <c r="T22" i="1"/>
  <c r="U22" i="1"/>
  <c r="T20" i="1"/>
  <c r="U20" i="1"/>
  <c r="T18" i="1"/>
  <c r="U18" i="1"/>
  <c r="T16" i="1"/>
  <c r="U16" i="1"/>
  <c r="U14" i="1"/>
  <c r="T12" i="1"/>
  <c r="U12" i="1"/>
  <c r="T10" i="1"/>
  <c r="U10" i="1"/>
  <c r="U8" i="1"/>
  <c r="T85" i="1" l="1"/>
  <c r="T86" i="1"/>
  <c r="T9" i="1"/>
  <c r="T44" i="1"/>
  <c r="T35" i="1"/>
  <c r="T34" i="1"/>
  <c r="T11" i="1"/>
  <c r="T55" i="1"/>
  <c r="AB5" i="1"/>
  <c r="T8" i="1"/>
  <c r="T14" i="1"/>
  <c r="T26" i="1"/>
  <c r="T30" i="1"/>
  <c r="T38" i="1"/>
  <c r="T56" i="1"/>
  <c r="T87" i="1"/>
  <c r="Q5" i="1"/>
  <c r="T92" i="1"/>
</calcChain>
</file>

<file path=xl/sharedStrings.xml><?xml version="1.0" encoding="utf-8"?>
<sst xmlns="http://schemas.openxmlformats.org/spreadsheetml/2006/main" count="363" uniqueCount="147">
  <si>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</si>
  <si>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</si>
  <si>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</si>
  <si>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</si>
  <si>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</si>
  <si>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</si>
  <si>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</si>
  <si>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</si>
  <si>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</si>
  <si>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</si>
  <si>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</si>
  <si>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</si>
  <si>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</si>
  <si>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</si>
  <si>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</si>
  <si>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</si>
  <si>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</si>
  <si>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</si>
  <si>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</si>
  <si>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</si>
  <si>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</si>
  <si>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</si>
  <si>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</si>
  <si>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</si>
  <si>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</si>
  <si>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</si>
  <si>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</si>
  <si>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</si>
  <si>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</si>
  <si>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</si>
  <si>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</si>
  <si>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</si>
  <si>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</si>
  <si>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</si>
  <si>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</si>
  <si>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</si>
  <si>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</si>
  <si>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</si>
  <si>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</si>
  <si>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</si>
  <si>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</si>
  <si>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</si>
  <si>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</si>
  <si>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</si>
  <si>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</si>
  <si>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</si>
  <si>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</si>
  <si>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</si>
  <si>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</si>
  <si>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</si>
  <si>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</si>
  <si>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</si>
  <si>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5675 АРОМАТНАЯ с/к с/н в/у 1/100*8_60с  ОСТАНКИНО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</si>
  <si>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</si>
  <si>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</si>
  <si>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</si>
  <si>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05,08 - 89кг в уценку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</si>
  <si>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</si>
  <si>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</si>
  <si>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</si>
  <si>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</si>
  <si>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</si>
  <si>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</si>
  <si>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</si>
  <si>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</si>
  <si>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</si>
  <si>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</si>
  <si>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</si>
  <si>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</si>
  <si>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</si>
  <si>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</si>
  <si>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</si>
  <si>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</si>
  <si>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</si>
  <si>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</si>
  <si>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</si>
  <si>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</si>
  <si>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</si>
  <si>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</si>
  <si>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</si>
  <si>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</si>
  <si>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</si>
  <si>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</si>
  <si>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</si>
  <si>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</si>
  <si>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</si>
  <si>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</si>
  <si>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</si>
  <si>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</si>
  <si>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</si>
  <si>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</si>
  <si>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</si>
  <si>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</si>
  <si>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</si>
  <si>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</si>
  <si>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</si>
  <si>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</si>
  <si>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</si>
  <si>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</si>
  <si>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</si>
  <si>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</si>
  <si>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</si>
  <si>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</si>
  <si>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</si>
  <si>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</si>
  <si>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</si>
  <si>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</si>
  <si>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</si>
  <si>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</si>
  <si>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</si>
  <si>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10,08,24 завод отгрузил 48шт. (не заказывали)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</si>
  <si>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</si>
  <si>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</si>
  <si>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</si>
  <si>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</si>
  <si>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</si>
  <si>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</si>
  <si>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</si>
  <si>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</si>
  <si>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</si>
  <si>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</si>
  <si>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</si>
  <si>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</si>
  <si>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</si>
  <si>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</si>
  <si>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</si>
  <si>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</si>
  <si>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</si>
  <si>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</si>
  <si>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</si>
  <si>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</si>
  <si>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</si>
  <si>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</si>
  <si>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</si>
  <si>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</si>
  <si>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</si>
  <si>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</si>
  <si>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</si>
  <si>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</si>
  <si>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</si>
  <si>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</si>
  <si>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</si>
  <si>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</si>
  <si>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</si>
  <si>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</si>
  <si>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07,09,24 завод не отгрузит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</si>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</sst>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4" sqref="AF1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85546875" customWidth="1"/>
    <col min="10" max="11" width="6.7109375" customWidth="1"/>
    <col min="12" max="13" width="0.7109375" customWidth="1"/>
    <col min="14" max="16" width="5.85546875" customWidth="1"/>
    <col min="17" max="17" width="6.42578125" customWidth="1"/>
    <col min="18" max="18" width="5.85546875" customWidth="1"/>
    <col min="19" max="19" width="21.5703125" customWidth="1"/>
    <col min="20" max="21" width="5.140625" customWidth="1"/>
    <col min="22" max="26" width="5.85546875" customWidth="1"/>
    <col min="27" max="27" width="45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13443.932999999997</v>
      </c>
      <c r="F5" s="4">
        <f>SUM(F6:F498)</f>
        <v>19070.919999999995</v>
      </c>
      <c r="G5" s="6"/>
      <c r="H5" s="1"/>
      <c r="I5" s="1"/>
      <c r="J5" s="4">
        <f t="shared" ref="J5:R5" si="0">SUM(J6:J498)</f>
        <v>13506.815999999999</v>
      </c>
      <c r="K5" s="4">
        <f t="shared" si="0"/>
        <v>-62.883000000000116</v>
      </c>
      <c r="L5" s="4">
        <f t="shared" si="0"/>
        <v>0</v>
      </c>
      <c r="M5" s="4">
        <f t="shared" si="0"/>
        <v>0</v>
      </c>
      <c r="N5" s="4">
        <f t="shared" si="0"/>
        <v>8041</v>
      </c>
      <c r="O5" s="4">
        <f t="shared" si="0"/>
        <v>2660</v>
      </c>
      <c r="P5" s="4">
        <f t="shared" si="0"/>
        <v>2688.7866000000017</v>
      </c>
      <c r="Q5" s="4">
        <f t="shared" si="0"/>
        <v>9958.6060000000016</v>
      </c>
      <c r="R5" s="4">
        <f t="shared" si="0"/>
        <v>0</v>
      </c>
      <c r="S5" s="1"/>
      <c r="T5" s="1"/>
      <c r="U5" s="1"/>
      <c r="V5" s="4">
        <f>SUM(V6:V498)</f>
        <v>2957.4117999999985</v>
      </c>
      <c r="W5" s="4">
        <f>SUM(W6:W498)</f>
        <v>2711.9254000000001</v>
      </c>
      <c r="X5" s="4">
        <f>SUM(X6:X498)</f>
        <v>3157.3653999999992</v>
      </c>
      <c r="Y5" s="4">
        <f>SUM(Y6:Y498)</f>
        <v>2288.0903999999996</v>
      </c>
      <c r="Z5" s="4">
        <f>SUM(Z6:Z498)</f>
        <v>2364.2016000000008</v>
      </c>
      <c r="AA5" s="1"/>
      <c r="AB5" s="4">
        <f>SUM(AB6:AB498)</f>
        <v>7010.4971199999982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207</v>
      </c>
      <c r="D6" s="1">
        <v>96</v>
      </c>
      <c r="E6" s="1">
        <v>92</v>
      </c>
      <c r="F6" s="1">
        <v>179</v>
      </c>
      <c r="G6" s="6">
        <v>0.4</v>
      </c>
      <c r="H6" s="1">
        <v>60</v>
      </c>
      <c r="I6" s="1" t="s">
        <v>33</v>
      </c>
      <c r="J6" s="1">
        <v>94</v>
      </c>
      <c r="K6" s="1">
        <f t="shared" ref="K6:K37" si="1">E6-J6</f>
        <v>-2</v>
      </c>
      <c r="L6" s="1"/>
      <c r="M6" s="1"/>
      <c r="N6" s="1">
        <v>60</v>
      </c>
      <c r="O6" s="1"/>
      <c r="P6" s="1">
        <f>E6/5</f>
        <v>18.399999999999999</v>
      </c>
      <c r="Q6" s="5"/>
      <c r="R6" s="5"/>
      <c r="S6" s="1"/>
      <c r="T6" s="1">
        <f>(F6+N6+O6+Q6)/P6</f>
        <v>12.989130434782609</v>
      </c>
      <c r="U6" s="1">
        <f>(F6+N6+O6)/P6</f>
        <v>12.989130434782609</v>
      </c>
      <c r="V6" s="1">
        <v>19.600000000000001</v>
      </c>
      <c r="W6" s="1">
        <v>25.4</v>
      </c>
      <c r="X6" s="1">
        <v>5.4</v>
      </c>
      <c r="Y6" s="1">
        <v>20.2</v>
      </c>
      <c r="Z6" s="1">
        <v>18.600000000000001</v>
      </c>
      <c r="AA6" s="1"/>
      <c r="AB6" s="1">
        <f>Q6*G6</f>
        <v>0</v>
      </c>
      <c r="AC6" s="1"/>
      <c r="AD6" s="1">
        <f>(Z6+Y6+X6+W6+V6+P6)/6*5*G6</f>
        <v>35.866666666666667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60.024999999999999</v>
      </c>
      <c r="D7" s="1"/>
      <c r="E7" s="1">
        <v>17.492000000000001</v>
      </c>
      <c r="F7" s="1">
        <v>39.435000000000002</v>
      </c>
      <c r="G7" s="6">
        <v>1</v>
      </c>
      <c r="H7" s="1">
        <v>120</v>
      </c>
      <c r="I7" s="1" t="s">
        <v>33</v>
      </c>
      <c r="J7" s="1">
        <v>17.399999999999999</v>
      </c>
      <c r="K7" s="1">
        <f t="shared" si="1"/>
        <v>9.2000000000002302E-2</v>
      </c>
      <c r="L7" s="1"/>
      <c r="M7" s="1"/>
      <c r="N7" s="1">
        <v>0</v>
      </c>
      <c r="O7" s="1"/>
      <c r="P7" s="1">
        <f t="shared" ref="P7:P69" si="2">E7/5</f>
        <v>3.4984000000000002</v>
      </c>
      <c r="Q7" s="5">
        <v>10</v>
      </c>
      <c r="R7" s="5"/>
      <c r="S7" s="1"/>
      <c r="T7" s="1">
        <f t="shared" ref="T7:T69" si="3">(F7+N7+O7+Q7)/P7</f>
        <v>14.130745483649669</v>
      </c>
      <c r="U7" s="1">
        <f t="shared" ref="U7:U69" si="4">(F7+N7+O7)/P7</f>
        <v>11.272295906700206</v>
      </c>
      <c r="V7" s="1">
        <v>1.6008</v>
      </c>
      <c r="W7" s="1">
        <v>3.5165999999999999</v>
      </c>
      <c r="X7" s="1">
        <v>3.8121999999999998</v>
      </c>
      <c r="Y7" s="1">
        <v>3.0726</v>
      </c>
      <c r="Z7" s="1">
        <v>4.0506000000000002</v>
      </c>
      <c r="AA7" s="1"/>
      <c r="AB7" s="1">
        <f t="shared" ref="AB7:AB69" si="5">Q7*G7</f>
        <v>10</v>
      </c>
      <c r="AC7" s="1"/>
      <c r="AD7" s="1">
        <f t="shared" ref="AD7:AD70" si="6">(Z7+Y7+X7+W7+V7+P7)/6*5*G7</f>
        <v>16.292666666666669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828.58</v>
      </c>
      <c r="D8" s="1">
        <v>103.012</v>
      </c>
      <c r="E8" s="1">
        <v>160.81</v>
      </c>
      <c r="F8" s="1">
        <v>699.66399999999999</v>
      </c>
      <c r="G8" s="6">
        <v>1</v>
      </c>
      <c r="H8" s="1">
        <v>45</v>
      </c>
      <c r="I8" s="1" t="s">
        <v>38</v>
      </c>
      <c r="J8" s="1">
        <v>160</v>
      </c>
      <c r="K8" s="1">
        <f t="shared" si="1"/>
        <v>0.81000000000000227</v>
      </c>
      <c r="L8" s="1"/>
      <c r="M8" s="1"/>
      <c r="N8" s="1">
        <v>0</v>
      </c>
      <c r="O8" s="1"/>
      <c r="P8" s="1">
        <f t="shared" si="2"/>
        <v>32.161999999999999</v>
      </c>
      <c r="Q8" s="5"/>
      <c r="R8" s="5"/>
      <c r="S8" s="1"/>
      <c r="T8" s="1">
        <f t="shared" si="3"/>
        <v>21.754368509421056</v>
      </c>
      <c r="U8" s="1">
        <f t="shared" si="4"/>
        <v>21.754368509421056</v>
      </c>
      <c r="V8" s="1">
        <v>27.334800000000001</v>
      </c>
      <c r="W8" s="1">
        <v>32.694600000000001</v>
      </c>
      <c r="X8" s="1">
        <v>35.402799999999999</v>
      </c>
      <c r="Y8" s="1">
        <v>25.7516</v>
      </c>
      <c r="Z8" s="1">
        <v>71.770799999999994</v>
      </c>
      <c r="AA8" s="19" t="s">
        <v>36</v>
      </c>
      <c r="AB8" s="1">
        <f t="shared" si="5"/>
        <v>0</v>
      </c>
      <c r="AC8" s="1"/>
      <c r="AD8" s="1">
        <f t="shared" si="6"/>
        <v>187.59716666666665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1420.86</v>
      </c>
      <c r="D9" s="1">
        <v>2078.777</v>
      </c>
      <c r="E9" s="1">
        <v>1820.4179999999999</v>
      </c>
      <c r="F9" s="1">
        <v>390.79500000000002</v>
      </c>
      <c r="G9" s="6">
        <v>1</v>
      </c>
      <c r="H9" s="1">
        <v>60</v>
      </c>
      <c r="I9" s="1" t="s">
        <v>40</v>
      </c>
      <c r="J9" s="1">
        <v>1777.7</v>
      </c>
      <c r="K9" s="1">
        <f t="shared" si="1"/>
        <v>42.717999999999847</v>
      </c>
      <c r="L9" s="1"/>
      <c r="M9" s="1"/>
      <c r="N9" s="1">
        <v>850</v>
      </c>
      <c r="O9" s="1">
        <v>500</v>
      </c>
      <c r="P9" s="1">
        <f t="shared" si="2"/>
        <v>364.08359999999999</v>
      </c>
      <c r="Q9" s="5">
        <f>14*P9-O9-N9-F9</f>
        <v>3356.3753999999999</v>
      </c>
      <c r="R9" s="5"/>
      <c r="S9" s="1"/>
      <c r="T9" s="1">
        <f t="shared" si="3"/>
        <v>14</v>
      </c>
      <c r="U9" s="1">
        <f t="shared" si="4"/>
        <v>4.7813057220923989</v>
      </c>
      <c r="V9" s="1">
        <v>334.68560000000002</v>
      </c>
      <c r="W9" s="1">
        <v>387.45299999999997</v>
      </c>
      <c r="X9" s="1">
        <v>300.57560000000001</v>
      </c>
      <c r="Y9" s="1">
        <v>298.30619999999999</v>
      </c>
      <c r="Z9" s="1">
        <v>339.8766</v>
      </c>
      <c r="AA9" s="1"/>
      <c r="AB9" s="1">
        <f t="shared" si="5"/>
        <v>3356.3753999999999</v>
      </c>
      <c r="AC9" s="1"/>
      <c r="AD9" s="1">
        <f t="shared" si="6"/>
        <v>1687.4838333333335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25.731999999999999</v>
      </c>
      <c r="D10" s="1">
        <v>27.007000000000001</v>
      </c>
      <c r="E10" s="1">
        <v>24.547000000000001</v>
      </c>
      <c r="F10" s="1">
        <v>19.678000000000001</v>
      </c>
      <c r="G10" s="6">
        <v>1</v>
      </c>
      <c r="H10" s="1">
        <v>120</v>
      </c>
      <c r="I10" s="1" t="s">
        <v>33</v>
      </c>
      <c r="J10" s="1">
        <v>24.3</v>
      </c>
      <c r="K10" s="1">
        <f t="shared" si="1"/>
        <v>0.24699999999999989</v>
      </c>
      <c r="L10" s="1"/>
      <c r="M10" s="1"/>
      <c r="N10" s="1">
        <v>20</v>
      </c>
      <c r="O10" s="1"/>
      <c r="P10" s="1">
        <f t="shared" si="2"/>
        <v>4.9093999999999998</v>
      </c>
      <c r="Q10" s="5">
        <f t="shared" ref="Q10:Q17" si="7">13*P10-O10-N10-F10</f>
        <v>24.144199999999994</v>
      </c>
      <c r="R10" s="5"/>
      <c r="S10" s="1"/>
      <c r="T10" s="1">
        <f t="shared" si="3"/>
        <v>13</v>
      </c>
      <c r="U10" s="1">
        <f t="shared" si="4"/>
        <v>8.0820466859494022</v>
      </c>
      <c r="V10" s="1">
        <v>2.9453999999999998</v>
      </c>
      <c r="W10" s="1">
        <v>4.9542000000000002</v>
      </c>
      <c r="X10" s="1">
        <v>4.4484000000000004</v>
      </c>
      <c r="Y10" s="1">
        <v>4.2606000000000002</v>
      </c>
      <c r="Z10" s="1">
        <v>4.8968000000000007</v>
      </c>
      <c r="AA10" s="1"/>
      <c r="AB10" s="1">
        <f t="shared" si="5"/>
        <v>24.144199999999994</v>
      </c>
      <c r="AC10" s="1"/>
      <c r="AD10" s="1">
        <f t="shared" si="6"/>
        <v>22.012333333333331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183.483</v>
      </c>
      <c r="D11" s="1">
        <v>154.72999999999999</v>
      </c>
      <c r="E11" s="1">
        <v>183.26300000000001</v>
      </c>
      <c r="F11" s="1">
        <v>29.978999999999999</v>
      </c>
      <c r="G11" s="6">
        <v>1</v>
      </c>
      <c r="H11" s="1">
        <v>60</v>
      </c>
      <c r="I11" s="1" t="s">
        <v>40</v>
      </c>
      <c r="J11" s="1">
        <v>182</v>
      </c>
      <c r="K11" s="1">
        <f t="shared" si="1"/>
        <v>1.2630000000000052</v>
      </c>
      <c r="L11" s="1"/>
      <c r="M11" s="1"/>
      <c r="N11" s="1">
        <v>65</v>
      </c>
      <c r="O11" s="1"/>
      <c r="P11" s="1">
        <f t="shared" si="2"/>
        <v>36.6526</v>
      </c>
      <c r="Q11" s="5">
        <f t="shared" ref="Q11:Q12" si="8">14*P11-O11-N11-F11</f>
        <v>418.1574</v>
      </c>
      <c r="R11" s="5"/>
      <c r="S11" s="1"/>
      <c r="T11" s="1">
        <f t="shared" si="3"/>
        <v>14</v>
      </c>
      <c r="U11" s="1">
        <f t="shared" si="4"/>
        <v>2.591330492243388</v>
      </c>
      <c r="V11" s="1">
        <v>30.352599999999999</v>
      </c>
      <c r="W11" s="1">
        <v>38.4422</v>
      </c>
      <c r="X11" s="1">
        <v>39.2378</v>
      </c>
      <c r="Y11" s="1">
        <v>42.384599999999999</v>
      </c>
      <c r="Z11" s="1">
        <v>30.0702</v>
      </c>
      <c r="AA11" s="1"/>
      <c r="AB11" s="1">
        <f t="shared" si="5"/>
        <v>418.1574</v>
      </c>
      <c r="AC11" s="1"/>
      <c r="AD11" s="1">
        <f t="shared" si="6"/>
        <v>180.95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517.35500000000002</v>
      </c>
      <c r="D12" s="1">
        <v>653.70699999999999</v>
      </c>
      <c r="E12" s="1">
        <v>414.78100000000001</v>
      </c>
      <c r="F12" s="1">
        <v>581.54100000000005</v>
      </c>
      <c r="G12" s="6">
        <v>1</v>
      </c>
      <c r="H12" s="1">
        <v>60</v>
      </c>
      <c r="I12" s="1" t="s">
        <v>40</v>
      </c>
      <c r="J12" s="1">
        <v>414.9</v>
      </c>
      <c r="K12" s="1">
        <f t="shared" si="1"/>
        <v>-0.11899999999997135</v>
      </c>
      <c r="L12" s="1"/>
      <c r="M12" s="1"/>
      <c r="N12" s="1">
        <v>250</v>
      </c>
      <c r="O12" s="1">
        <v>100</v>
      </c>
      <c r="P12" s="1">
        <f t="shared" si="2"/>
        <v>82.956199999999995</v>
      </c>
      <c r="Q12" s="5">
        <f t="shared" si="8"/>
        <v>229.84579999999994</v>
      </c>
      <c r="R12" s="5"/>
      <c r="S12" s="1"/>
      <c r="T12" s="1">
        <f t="shared" si="3"/>
        <v>14</v>
      </c>
      <c r="U12" s="1">
        <f t="shared" si="4"/>
        <v>11.229311371543057</v>
      </c>
      <c r="V12" s="1">
        <v>74.273600000000002</v>
      </c>
      <c r="W12" s="1">
        <v>86.268799999999999</v>
      </c>
      <c r="X12" s="1">
        <v>89.398400000000009</v>
      </c>
      <c r="Y12" s="1">
        <v>87.743399999999994</v>
      </c>
      <c r="Z12" s="1">
        <v>79.098399999999998</v>
      </c>
      <c r="AA12" s="1"/>
      <c r="AB12" s="1">
        <f t="shared" si="5"/>
        <v>229.84579999999994</v>
      </c>
      <c r="AC12" s="1"/>
      <c r="AD12" s="1">
        <f t="shared" si="6"/>
        <v>416.44900000000001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262</v>
      </c>
      <c r="D13" s="1"/>
      <c r="E13" s="1">
        <v>48</v>
      </c>
      <c r="F13" s="1">
        <v>202</v>
      </c>
      <c r="G13" s="6">
        <v>0.25</v>
      </c>
      <c r="H13" s="1">
        <v>120</v>
      </c>
      <c r="I13" s="1" t="s">
        <v>33</v>
      </c>
      <c r="J13" s="1">
        <v>48</v>
      </c>
      <c r="K13" s="1">
        <f t="shared" si="1"/>
        <v>0</v>
      </c>
      <c r="L13" s="1"/>
      <c r="M13" s="1"/>
      <c r="N13" s="1">
        <v>0</v>
      </c>
      <c r="O13" s="1"/>
      <c r="P13" s="1">
        <f t="shared" si="2"/>
        <v>9.6</v>
      </c>
      <c r="Q13" s="5"/>
      <c r="R13" s="5"/>
      <c r="S13" s="1"/>
      <c r="T13" s="1">
        <f t="shared" si="3"/>
        <v>21.041666666666668</v>
      </c>
      <c r="U13" s="1">
        <f t="shared" si="4"/>
        <v>21.041666666666668</v>
      </c>
      <c r="V13" s="1">
        <v>5.8</v>
      </c>
      <c r="W13" s="1">
        <v>4.8</v>
      </c>
      <c r="X13" s="1">
        <v>8.4</v>
      </c>
      <c r="Y13" s="1">
        <v>4.5999999999999996</v>
      </c>
      <c r="Z13" s="1">
        <v>17</v>
      </c>
      <c r="AA13" s="19" t="s">
        <v>36</v>
      </c>
      <c r="AB13" s="1">
        <f t="shared" si="5"/>
        <v>0</v>
      </c>
      <c r="AC13" s="1"/>
      <c r="AD13" s="1">
        <f t="shared" si="6"/>
        <v>10.458333333333332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298.69400000000002</v>
      </c>
      <c r="D14" s="1">
        <v>216.345</v>
      </c>
      <c r="E14" s="1">
        <v>164.59800000000001</v>
      </c>
      <c r="F14" s="1">
        <v>309.63600000000002</v>
      </c>
      <c r="G14" s="6">
        <v>1</v>
      </c>
      <c r="H14" s="1">
        <v>45</v>
      </c>
      <c r="I14" s="1" t="s">
        <v>38</v>
      </c>
      <c r="J14" s="1">
        <v>172</v>
      </c>
      <c r="K14" s="1">
        <f t="shared" si="1"/>
        <v>-7.4019999999999868</v>
      </c>
      <c r="L14" s="1"/>
      <c r="M14" s="1"/>
      <c r="N14" s="1">
        <v>150</v>
      </c>
      <c r="O14" s="1">
        <v>50</v>
      </c>
      <c r="P14" s="1">
        <f t="shared" si="2"/>
        <v>32.919600000000003</v>
      </c>
      <c r="Q14" s="5"/>
      <c r="R14" s="5"/>
      <c r="S14" s="1"/>
      <c r="T14" s="1">
        <f t="shared" si="3"/>
        <v>15.481233064800302</v>
      </c>
      <c r="U14" s="1">
        <f t="shared" si="4"/>
        <v>15.481233064800302</v>
      </c>
      <c r="V14" s="1">
        <v>35.218600000000002</v>
      </c>
      <c r="W14" s="1">
        <v>39.063000000000002</v>
      </c>
      <c r="X14" s="1">
        <v>36.795000000000002</v>
      </c>
      <c r="Y14" s="1">
        <v>21.128</v>
      </c>
      <c r="Z14" s="1">
        <v>27.730399999999999</v>
      </c>
      <c r="AA14" s="17" t="s">
        <v>36</v>
      </c>
      <c r="AB14" s="1">
        <f t="shared" si="5"/>
        <v>0</v>
      </c>
      <c r="AC14" s="1"/>
      <c r="AD14" s="1">
        <f t="shared" si="6"/>
        <v>160.71216666666669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328.17899999999997</v>
      </c>
      <c r="D15" s="1">
        <v>82.74</v>
      </c>
      <c r="E15" s="1">
        <v>94.1</v>
      </c>
      <c r="F15" s="1">
        <v>289.334</v>
      </c>
      <c r="G15" s="6">
        <v>1</v>
      </c>
      <c r="H15" s="1">
        <v>60</v>
      </c>
      <c r="I15" s="1" t="s">
        <v>33</v>
      </c>
      <c r="J15" s="1">
        <v>90.7</v>
      </c>
      <c r="K15" s="1">
        <f t="shared" si="1"/>
        <v>3.3999999999999915</v>
      </c>
      <c r="L15" s="1"/>
      <c r="M15" s="1"/>
      <c r="N15" s="1">
        <v>0</v>
      </c>
      <c r="O15" s="1"/>
      <c r="P15" s="1">
        <f t="shared" si="2"/>
        <v>18.82</v>
      </c>
      <c r="Q15" s="5"/>
      <c r="R15" s="5"/>
      <c r="S15" s="1"/>
      <c r="T15" s="1">
        <f t="shared" si="3"/>
        <v>15.37375132837407</v>
      </c>
      <c r="U15" s="1">
        <f t="shared" si="4"/>
        <v>15.37375132837407</v>
      </c>
      <c r="V15" s="1">
        <v>13.231999999999999</v>
      </c>
      <c r="W15" s="1">
        <v>13.3034</v>
      </c>
      <c r="X15" s="1">
        <v>15.627000000000001</v>
      </c>
      <c r="Y15" s="1">
        <v>11.048</v>
      </c>
      <c r="Z15" s="1">
        <v>14.086</v>
      </c>
      <c r="AA15" s="17" t="s">
        <v>47</v>
      </c>
      <c r="AB15" s="1">
        <f t="shared" si="5"/>
        <v>0</v>
      </c>
      <c r="AC15" s="1"/>
      <c r="AD15" s="1">
        <f t="shared" si="6"/>
        <v>71.763666666666666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32</v>
      </c>
      <c r="C16" s="1">
        <v>362</v>
      </c>
      <c r="D16" s="1"/>
      <c r="E16" s="1">
        <v>74</v>
      </c>
      <c r="F16" s="1">
        <v>275</v>
      </c>
      <c r="G16" s="6">
        <v>0.25</v>
      </c>
      <c r="H16" s="1">
        <v>120</v>
      </c>
      <c r="I16" s="1" t="s">
        <v>33</v>
      </c>
      <c r="J16" s="1">
        <v>75</v>
      </c>
      <c r="K16" s="1">
        <f t="shared" si="1"/>
        <v>-1</v>
      </c>
      <c r="L16" s="1"/>
      <c r="M16" s="1"/>
      <c r="N16" s="1">
        <v>0</v>
      </c>
      <c r="O16" s="1"/>
      <c r="P16" s="1">
        <f t="shared" si="2"/>
        <v>14.8</v>
      </c>
      <c r="Q16" s="5"/>
      <c r="R16" s="5"/>
      <c r="S16" s="1"/>
      <c r="T16" s="1">
        <f t="shared" si="3"/>
        <v>18.581081081081081</v>
      </c>
      <c r="U16" s="1">
        <f t="shared" si="4"/>
        <v>18.581081081081081</v>
      </c>
      <c r="V16" s="1">
        <v>16.8</v>
      </c>
      <c r="W16" s="1">
        <v>20.6</v>
      </c>
      <c r="X16" s="1">
        <v>29.8</v>
      </c>
      <c r="Y16" s="1">
        <v>33.6</v>
      </c>
      <c r="Z16" s="1">
        <v>16.399999999999999</v>
      </c>
      <c r="AA16" s="17" t="s">
        <v>49</v>
      </c>
      <c r="AB16" s="1">
        <f t="shared" si="5"/>
        <v>0</v>
      </c>
      <c r="AC16" s="1"/>
      <c r="AD16" s="1">
        <f t="shared" si="6"/>
        <v>27.5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32</v>
      </c>
      <c r="C17" s="1">
        <v>33</v>
      </c>
      <c r="D17" s="1">
        <v>30</v>
      </c>
      <c r="E17" s="1">
        <v>29</v>
      </c>
      <c r="F17" s="1">
        <v>25</v>
      </c>
      <c r="G17" s="6">
        <v>0.4</v>
      </c>
      <c r="H17" s="1">
        <v>60</v>
      </c>
      <c r="I17" s="1" t="s">
        <v>33</v>
      </c>
      <c r="J17" s="1">
        <v>33</v>
      </c>
      <c r="K17" s="1">
        <f t="shared" si="1"/>
        <v>-4</v>
      </c>
      <c r="L17" s="1"/>
      <c r="M17" s="1"/>
      <c r="N17" s="1">
        <v>18</v>
      </c>
      <c r="O17" s="1"/>
      <c r="P17" s="1">
        <f t="shared" si="2"/>
        <v>5.8</v>
      </c>
      <c r="Q17" s="5">
        <f t="shared" si="7"/>
        <v>32.399999999999991</v>
      </c>
      <c r="R17" s="5"/>
      <c r="S17" s="1"/>
      <c r="T17" s="1">
        <f t="shared" si="3"/>
        <v>12.999999999999998</v>
      </c>
      <c r="U17" s="1">
        <f t="shared" si="4"/>
        <v>7.4137931034482758</v>
      </c>
      <c r="V17" s="1">
        <v>3.8</v>
      </c>
      <c r="W17" s="1">
        <v>4.4000000000000004</v>
      </c>
      <c r="X17" s="1">
        <v>5.6</v>
      </c>
      <c r="Y17" s="1">
        <v>2.8</v>
      </c>
      <c r="Z17" s="1">
        <v>2</v>
      </c>
      <c r="AA17" s="1"/>
      <c r="AB17" s="1">
        <f t="shared" si="5"/>
        <v>12.959999999999997</v>
      </c>
      <c r="AC17" s="1"/>
      <c r="AD17" s="1">
        <f t="shared" si="6"/>
        <v>8.1333333333333329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35</v>
      </c>
      <c r="C18" s="1">
        <v>414.30200000000002</v>
      </c>
      <c r="D18" s="1">
        <v>101.117</v>
      </c>
      <c r="E18" s="1">
        <v>172.16200000000001</v>
      </c>
      <c r="F18" s="1">
        <v>291.04399999999998</v>
      </c>
      <c r="G18" s="6">
        <v>1</v>
      </c>
      <c r="H18" s="1">
        <v>45</v>
      </c>
      <c r="I18" s="1" t="s">
        <v>38</v>
      </c>
      <c r="J18" s="1">
        <v>167.8</v>
      </c>
      <c r="K18" s="1">
        <f t="shared" si="1"/>
        <v>4.3619999999999948</v>
      </c>
      <c r="L18" s="1"/>
      <c r="M18" s="1"/>
      <c r="N18" s="1">
        <v>220</v>
      </c>
      <c r="O18" s="1">
        <v>50</v>
      </c>
      <c r="P18" s="1">
        <f t="shared" si="2"/>
        <v>34.432400000000001</v>
      </c>
      <c r="Q18" s="5"/>
      <c r="R18" s="5"/>
      <c r="S18" s="1"/>
      <c r="T18" s="1">
        <f t="shared" si="3"/>
        <v>16.294071862548066</v>
      </c>
      <c r="U18" s="1">
        <f t="shared" si="4"/>
        <v>16.294071862548066</v>
      </c>
      <c r="V18" s="1">
        <v>35.778199999999998</v>
      </c>
      <c r="W18" s="1">
        <v>34.281599999999997</v>
      </c>
      <c r="X18" s="1">
        <v>38.438400000000001</v>
      </c>
      <c r="Y18" s="1">
        <v>21.928799999999999</v>
      </c>
      <c r="Z18" s="1">
        <v>23.5928</v>
      </c>
      <c r="AA18" s="17" t="s">
        <v>36</v>
      </c>
      <c r="AB18" s="1">
        <f t="shared" si="5"/>
        <v>0</v>
      </c>
      <c r="AC18" s="1"/>
      <c r="AD18" s="1">
        <f t="shared" si="6"/>
        <v>157.04349999999999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52</v>
      </c>
      <c r="B19" s="13" t="s">
        <v>32</v>
      </c>
      <c r="C19" s="13"/>
      <c r="D19" s="13">
        <v>3</v>
      </c>
      <c r="E19" s="13">
        <v>3</v>
      </c>
      <c r="F19" s="13"/>
      <c r="G19" s="14">
        <v>0</v>
      </c>
      <c r="H19" s="13" t="e">
        <v>#N/A</v>
      </c>
      <c r="I19" s="15" t="s">
        <v>101</v>
      </c>
      <c r="J19" s="13">
        <v>3</v>
      </c>
      <c r="K19" s="13">
        <f t="shared" si="1"/>
        <v>0</v>
      </c>
      <c r="L19" s="13"/>
      <c r="M19" s="13"/>
      <c r="N19" s="13"/>
      <c r="O19" s="13"/>
      <c r="P19" s="13">
        <f t="shared" si="2"/>
        <v>0.6</v>
      </c>
      <c r="Q19" s="16"/>
      <c r="R19" s="16"/>
      <c r="S19" s="13"/>
      <c r="T19" s="13">
        <f t="shared" si="3"/>
        <v>0</v>
      </c>
      <c r="U19" s="13">
        <f t="shared" si="4"/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/>
      <c r="AB19" s="13">
        <f t="shared" si="5"/>
        <v>0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578</v>
      </c>
      <c r="D20" s="1"/>
      <c r="E20" s="1">
        <v>183</v>
      </c>
      <c r="F20" s="1">
        <v>365</v>
      </c>
      <c r="G20" s="6">
        <v>0.12</v>
      </c>
      <c r="H20" s="1">
        <v>60</v>
      </c>
      <c r="I20" s="1" t="s">
        <v>33</v>
      </c>
      <c r="J20" s="1">
        <v>184</v>
      </c>
      <c r="K20" s="1">
        <f t="shared" si="1"/>
        <v>-1</v>
      </c>
      <c r="L20" s="1"/>
      <c r="M20" s="1"/>
      <c r="N20" s="1">
        <v>40</v>
      </c>
      <c r="O20" s="1"/>
      <c r="P20" s="1">
        <f t="shared" si="2"/>
        <v>36.6</v>
      </c>
      <c r="Q20" s="5">
        <f t="shared" ref="Q20:Q49" si="9">13*P20-O20-N20-F20</f>
        <v>70.800000000000011</v>
      </c>
      <c r="R20" s="5"/>
      <c r="S20" s="1"/>
      <c r="T20" s="1">
        <f t="shared" si="3"/>
        <v>13</v>
      </c>
      <c r="U20" s="1">
        <f t="shared" si="4"/>
        <v>11.065573770491802</v>
      </c>
      <c r="V20" s="1">
        <v>38.200000000000003</v>
      </c>
      <c r="W20" s="1">
        <v>31</v>
      </c>
      <c r="X20" s="1">
        <v>54.8</v>
      </c>
      <c r="Y20" s="1">
        <v>39.6</v>
      </c>
      <c r="Z20" s="1">
        <v>71.2</v>
      </c>
      <c r="AA20" s="1" t="s">
        <v>54</v>
      </c>
      <c r="AB20" s="1">
        <f t="shared" si="5"/>
        <v>8.4960000000000004</v>
      </c>
      <c r="AC20" s="1"/>
      <c r="AD20" s="1">
        <f t="shared" si="6"/>
        <v>27.140000000000004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35</v>
      </c>
      <c r="C21" s="1">
        <v>76.02</v>
      </c>
      <c r="D21" s="1">
        <v>99.039000000000001</v>
      </c>
      <c r="E21" s="1">
        <v>56.238</v>
      </c>
      <c r="F21" s="1">
        <v>49.198</v>
      </c>
      <c r="G21" s="6">
        <v>1</v>
      </c>
      <c r="H21" s="1">
        <v>45</v>
      </c>
      <c r="I21" s="1" t="s">
        <v>33</v>
      </c>
      <c r="J21" s="1">
        <v>58</v>
      </c>
      <c r="K21" s="1">
        <f t="shared" si="1"/>
        <v>-1.7620000000000005</v>
      </c>
      <c r="L21" s="1"/>
      <c r="M21" s="1"/>
      <c r="N21" s="1">
        <v>110</v>
      </c>
      <c r="O21" s="1"/>
      <c r="P21" s="1">
        <f t="shared" si="2"/>
        <v>11.2476</v>
      </c>
      <c r="Q21" s="5"/>
      <c r="R21" s="5"/>
      <c r="S21" s="1"/>
      <c r="T21" s="1">
        <f t="shared" si="3"/>
        <v>14.153952843273231</v>
      </c>
      <c r="U21" s="1">
        <f t="shared" si="4"/>
        <v>14.153952843273231</v>
      </c>
      <c r="V21" s="1">
        <v>13.8142</v>
      </c>
      <c r="W21" s="1">
        <v>13.4758</v>
      </c>
      <c r="X21" s="1">
        <v>10.8078</v>
      </c>
      <c r="Y21" s="1">
        <v>-0.19839999999999999</v>
      </c>
      <c r="Z21" s="1">
        <v>15.707599999999999</v>
      </c>
      <c r="AA21" s="1" t="s">
        <v>56</v>
      </c>
      <c r="AB21" s="1">
        <f t="shared" si="5"/>
        <v>0</v>
      </c>
      <c r="AC21" s="1"/>
      <c r="AD21" s="1">
        <f t="shared" si="6"/>
        <v>54.045500000000004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32</v>
      </c>
      <c r="C22" s="1">
        <v>375</v>
      </c>
      <c r="D22" s="1">
        <v>48</v>
      </c>
      <c r="E22" s="1">
        <v>76</v>
      </c>
      <c r="F22" s="1">
        <v>341</v>
      </c>
      <c r="G22" s="6">
        <v>0.25</v>
      </c>
      <c r="H22" s="1">
        <v>120</v>
      </c>
      <c r="I22" s="1" t="s">
        <v>33</v>
      </c>
      <c r="J22" s="1">
        <v>77</v>
      </c>
      <c r="K22" s="1">
        <f t="shared" si="1"/>
        <v>-1</v>
      </c>
      <c r="L22" s="1"/>
      <c r="M22" s="1"/>
      <c r="N22" s="1">
        <v>0</v>
      </c>
      <c r="O22" s="1"/>
      <c r="P22" s="1">
        <f t="shared" si="2"/>
        <v>15.2</v>
      </c>
      <c r="Q22" s="5"/>
      <c r="R22" s="5"/>
      <c r="S22" s="1"/>
      <c r="T22" s="1">
        <f t="shared" si="3"/>
        <v>22.434210526315791</v>
      </c>
      <c r="U22" s="1">
        <f t="shared" si="4"/>
        <v>22.434210526315791</v>
      </c>
      <c r="V22" s="1">
        <v>15.4</v>
      </c>
      <c r="W22" s="1">
        <v>10.199999999999999</v>
      </c>
      <c r="X22" s="1">
        <v>25.4</v>
      </c>
      <c r="Y22" s="1">
        <v>13</v>
      </c>
      <c r="Z22" s="1">
        <v>6.2</v>
      </c>
      <c r="AA22" s="17" t="s">
        <v>49</v>
      </c>
      <c r="AB22" s="1">
        <f t="shared" si="5"/>
        <v>0</v>
      </c>
      <c r="AC22" s="1"/>
      <c r="AD22" s="1">
        <f t="shared" si="6"/>
        <v>17.791666666666668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35</v>
      </c>
      <c r="C23" s="1">
        <v>87.918999999999997</v>
      </c>
      <c r="D23" s="1"/>
      <c r="E23" s="1">
        <v>29.916</v>
      </c>
      <c r="F23" s="1">
        <v>51.881</v>
      </c>
      <c r="G23" s="6">
        <v>1</v>
      </c>
      <c r="H23" s="1">
        <v>120</v>
      </c>
      <c r="I23" s="1" t="s">
        <v>33</v>
      </c>
      <c r="J23" s="1">
        <v>29.4</v>
      </c>
      <c r="K23" s="1">
        <f t="shared" si="1"/>
        <v>0.51600000000000179</v>
      </c>
      <c r="L23" s="1"/>
      <c r="M23" s="1"/>
      <c r="N23" s="1">
        <v>0</v>
      </c>
      <c r="O23" s="1"/>
      <c r="P23" s="1">
        <f t="shared" si="2"/>
        <v>5.9832000000000001</v>
      </c>
      <c r="Q23" s="5">
        <f t="shared" si="9"/>
        <v>25.900599999999997</v>
      </c>
      <c r="R23" s="5"/>
      <c r="S23" s="1"/>
      <c r="T23" s="1">
        <f t="shared" si="3"/>
        <v>13</v>
      </c>
      <c r="U23" s="1">
        <f t="shared" si="4"/>
        <v>8.6711124481882607</v>
      </c>
      <c r="V23" s="1">
        <v>2.5411999999999999</v>
      </c>
      <c r="W23" s="1">
        <v>0</v>
      </c>
      <c r="X23" s="1">
        <v>7.0598000000000001</v>
      </c>
      <c r="Y23" s="1">
        <v>1.8122</v>
      </c>
      <c r="Z23" s="1">
        <v>6.3112000000000004</v>
      </c>
      <c r="AA23" s="1"/>
      <c r="AB23" s="1">
        <f t="shared" si="5"/>
        <v>25.900599999999997</v>
      </c>
      <c r="AC23" s="1"/>
      <c r="AD23" s="1">
        <f t="shared" si="6"/>
        <v>19.756333333333334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32</v>
      </c>
      <c r="C24" s="1">
        <v>264</v>
      </c>
      <c r="D24" s="1">
        <v>147</v>
      </c>
      <c r="E24" s="1">
        <v>245</v>
      </c>
      <c r="F24" s="1">
        <v>140</v>
      </c>
      <c r="G24" s="6">
        <v>0.4</v>
      </c>
      <c r="H24" s="1">
        <v>45</v>
      </c>
      <c r="I24" s="1" t="s">
        <v>33</v>
      </c>
      <c r="J24" s="1">
        <v>249</v>
      </c>
      <c r="K24" s="1">
        <f t="shared" si="1"/>
        <v>-4</v>
      </c>
      <c r="L24" s="1"/>
      <c r="M24" s="1"/>
      <c r="N24" s="1">
        <v>300</v>
      </c>
      <c r="O24" s="1">
        <v>100</v>
      </c>
      <c r="P24" s="1">
        <f t="shared" si="2"/>
        <v>49</v>
      </c>
      <c r="Q24" s="5">
        <f t="shared" si="9"/>
        <v>97</v>
      </c>
      <c r="R24" s="5"/>
      <c r="S24" s="1"/>
      <c r="T24" s="1">
        <f t="shared" si="3"/>
        <v>13</v>
      </c>
      <c r="U24" s="1">
        <f t="shared" si="4"/>
        <v>11.020408163265307</v>
      </c>
      <c r="V24" s="1">
        <v>49.4</v>
      </c>
      <c r="W24" s="1">
        <v>32</v>
      </c>
      <c r="X24" s="1">
        <v>43.4</v>
      </c>
      <c r="Y24" s="1">
        <v>27.2</v>
      </c>
      <c r="Z24" s="1">
        <v>24.4</v>
      </c>
      <c r="AA24" s="1" t="s">
        <v>54</v>
      </c>
      <c r="AB24" s="1">
        <f t="shared" si="5"/>
        <v>38.800000000000004</v>
      </c>
      <c r="AC24" s="1"/>
      <c r="AD24" s="1">
        <f t="shared" si="6"/>
        <v>75.13333333333334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35</v>
      </c>
      <c r="C25" s="1">
        <v>317.255</v>
      </c>
      <c r="D25" s="1"/>
      <c r="E25" s="1">
        <v>133.32900000000001</v>
      </c>
      <c r="F25" s="1">
        <v>106.386</v>
      </c>
      <c r="G25" s="6">
        <v>1</v>
      </c>
      <c r="H25" s="1">
        <v>45</v>
      </c>
      <c r="I25" s="1" t="s">
        <v>33</v>
      </c>
      <c r="J25" s="1">
        <v>131</v>
      </c>
      <c r="K25" s="1">
        <f t="shared" si="1"/>
        <v>2.3290000000000077</v>
      </c>
      <c r="L25" s="1"/>
      <c r="M25" s="1"/>
      <c r="N25" s="1">
        <v>130</v>
      </c>
      <c r="O25" s="1"/>
      <c r="P25" s="1">
        <f t="shared" si="2"/>
        <v>26.665800000000001</v>
      </c>
      <c r="Q25" s="5">
        <f t="shared" si="9"/>
        <v>110.26939999999999</v>
      </c>
      <c r="R25" s="5"/>
      <c r="S25" s="1"/>
      <c r="T25" s="1">
        <f t="shared" si="3"/>
        <v>12.999999999999998</v>
      </c>
      <c r="U25" s="1">
        <f t="shared" si="4"/>
        <v>8.8647631048009057</v>
      </c>
      <c r="V25" s="1">
        <v>24.3812</v>
      </c>
      <c r="W25" s="1">
        <v>15.542999999999999</v>
      </c>
      <c r="X25" s="1">
        <v>16.257400000000001</v>
      </c>
      <c r="Y25" s="1">
        <v>5.4328000000000003</v>
      </c>
      <c r="Z25" s="1">
        <v>19.579000000000001</v>
      </c>
      <c r="AA25" s="1"/>
      <c r="AB25" s="1">
        <f t="shared" si="5"/>
        <v>110.26939999999999</v>
      </c>
      <c r="AC25" s="1"/>
      <c r="AD25" s="1">
        <f t="shared" si="6"/>
        <v>89.882666666666665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318.58100000000002</v>
      </c>
      <c r="D26" s="1">
        <v>541.49900000000002</v>
      </c>
      <c r="E26" s="1">
        <v>506.93900000000002</v>
      </c>
      <c r="F26" s="1">
        <v>144.471</v>
      </c>
      <c r="G26" s="6">
        <v>1</v>
      </c>
      <c r="H26" s="1">
        <v>60</v>
      </c>
      <c r="I26" s="1" t="s">
        <v>40</v>
      </c>
      <c r="J26" s="1">
        <v>493.6</v>
      </c>
      <c r="K26" s="1">
        <f t="shared" si="1"/>
        <v>13.338999999999999</v>
      </c>
      <c r="L26" s="1"/>
      <c r="M26" s="1"/>
      <c r="N26" s="1">
        <v>650</v>
      </c>
      <c r="O26" s="1">
        <v>300</v>
      </c>
      <c r="P26" s="1">
        <f t="shared" si="2"/>
        <v>101.3878</v>
      </c>
      <c r="Q26" s="5">
        <f>14*P26-O26-N26-F26</f>
        <v>324.95820000000003</v>
      </c>
      <c r="R26" s="5"/>
      <c r="S26" s="1"/>
      <c r="T26" s="1">
        <f t="shared" si="3"/>
        <v>14</v>
      </c>
      <c r="U26" s="1">
        <f t="shared" si="4"/>
        <v>10.794898400004735</v>
      </c>
      <c r="V26" s="1">
        <v>95.328599999999994</v>
      </c>
      <c r="W26" s="1">
        <v>89.475200000000001</v>
      </c>
      <c r="X26" s="1">
        <v>75.946600000000004</v>
      </c>
      <c r="Y26" s="1">
        <v>37.4846</v>
      </c>
      <c r="Z26" s="1">
        <v>75.126800000000003</v>
      </c>
      <c r="AA26" s="1"/>
      <c r="AB26" s="1">
        <f t="shared" si="5"/>
        <v>324.95820000000003</v>
      </c>
      <c r="AC26" s="1"/>
      <c r="AD26" s="1">
        <f t="shared" si="6"/>
        <v>395.62466666666666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32</v>
      </c>
      <c r="C27" s="1">
        <v>66</v>
      </c>
      <c r="D27" s="1"/>
      <c r="E27" s="1">
        <v>19</v>
      </c>
      <c r="F27" s="1">
        <v>43</v>
      </c>
      <c r="G27" s="6">
        <v>0.22</v>
      </c>
      <c r="H27" s="1">
        <v>120</v>
      </c>
      <c r="I27" s="1" t="s">
        <v>33</v>
      </c>
      <c r="J27" s="1">
        <v>19</v>
      </c>
      <c r="K27" s="1">
        <f t="shared" si="1"/>
        <v>0</v>
      </c>
      <c r="L27" s="1"/>
      <c r="M27" s="1"/>
      <c r="N27" s="1">
        <v>20</v>
      </c>
      <c r="O27" s="1"/>
      <c r="P27" s="1">
        <f t="shared" si="2"/>
        <v>3.8</v>
      </c>
      <c r="Q27" s="5"/>
      <c r="R27" s="5"/>
      <c r="S27" s="1"/>
      <c r="T27" s="1">
        <f t="shared" si="3"/>
        <v>16.578947368421055</v>
      </c>
      <c r="U27" s="1">
        <f t="shared" si="4"/>
        <v>16.578947368421055</v>
      </c>
      <c r="V27" s="1">
        <v>4.4000000000000004</v>
      </c>
      <c r="W27" s="1">
        <v>4.2</v>
      </c>
      <c r="X27" s="1">
        <v>5</v>
      </c>
      <c r="Y27" s="1">
        <v>6.8</v>
      </c>
      <c r="Z27" s="1">
        <v>8</v>
      </c>
      <c r="AA27" s="17" t="s">
        <v>36</v>
      </c>
      <c r="AB27" s="1">
        <f t="shared" si="5"/>
        <v>0</v>
      </c>
      <c r="AC27" s="1"/>
      <c r="AD27" s="1">
        <f t="shared" si="6"/>
        <v>5.9033333333333333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35</v>
      </c>
      <c r="C28" s="1">
        <v>358.03699999999998</v>
      </c>
      <c r="D28" s="1"/>
      <c r="E28" s="1">
        <v>74.094999999999999</v>
      </c>
      <c r="F28" s="1">
        <v>228.05600000000001</v>
      </c>
      <c r="G28" s="6">
        <v>1</v>
      </c>
      <c r="H28" s="1">
        <v>60</v>
      </c>
      <c r="I28" s="1" t="s">
        <v>40</v>
      </c>
      <c r="J28" s="1">
        <v>69</v>
      </c>
      <c r="K28" s="1">
        <f t="shared" si="1"/>
        <v>5.0949999999999989</v>
      </c>
      <c r="L28" s="1"/>
      <c r="M28" s="1"/>
      <c r="N28" s="1">
        <v>20</v>
      </c>
      <c r="O28" s="1"/>
      <c r="P28" s="1">
        <f t="shared" si="2"/>
        <v>14.818999999999999</v>
      </c>
      <c r="Q28" s="5"/>
      <c r="R28" s="5"/>
      <c r="S28" s="1"/>
      <c r="T28" s="1">
        <f t="shared" si="3"/>
        <v>16.739051218030909</v>
      </c>
      <c r="U28" s="1">
        <f t="shared" si="4"/>
        <v>16.739051218030909</v>
      </c>
      <c r="V28" s="1">
        <v>19.9986</v>
      </c>
      <c r="W28" s="1">
        <v>25.9406</v>
      </c>
      <c r="X28" s="1">
        <v>34.193600000000004</v>
      </c>
      <c r="Y28" s="1">
        <v>25.333600000000001</v>
      </c>
      <c r="Z28" s="1">
        <v>30.7562</v>
      </c>
      <c r="AA28" s="17" t="s">
        <v>36</v>
      </c>
      <c r="AB28" s="1">
        <f t="shared" si="5"/>
        <v>0</v>
      </c>
      <c r="AC28" s="1"/>
      <c r="AD28" s="1">
        <f t="shared" si="6"/>
        <v>125.86799999999998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32</v>
      </c>
      <c r="C29" s="1">
        <v>117</v>
      </c>
      <c r="D29" s="1"/>
      <c r="E29" s="1">
        <v>35</v>
      </c>
      <c r="F29" s="1">
        <v>71</v>
      </c>
      <c r="G29" s="6">
        <v>0.33</v>
      </c>
      <c r="H29" s="1">
        <v>45</v>
      </c>
      <c r="I29" s="1" t="s">
        <v>33</v>
      </c>
      <c r="J29" s="1">
        <v>35</v>
      </c>
      <c r="K29" s="1">
        <f t="shared" si="1"/>
        <v>0</v>
      </c>
      <c r="L29" s="1"/>
      <c r="M29" s="1"/>
      <c r="N29" s="1">
        <v>0</v>
      </c>
      <c r="O29" s="1"/>
      <c r="P29" s="1">
        <f t="shared" si="2"/>
        <v>7</v>
      </c>
      <c r="Q29" s="5">
        <f t="shared" si="9"/>
        <v>20</v>
      </c>
      <c r="R29" s="5"/>
      <c r="S29" s="1"/>
      <c r="T29" s="1">
        <f t="shared" si="3"/>
        <v>13</v>
      </c>
      <c r="U29" s="1">
        <f t="shared" si="4"/>
        <v>10.142857142857142</v>
      </c>
      <c r="V29" s="1">
        <v>4.5999999999999996</v>
      </c>
      <c r="W29" s="1">
        <v>7.2</v>
      </c>
      <c r="X29" s="1">
        <v>5</v>
      </c>
      <c r="Y29" s="1">
        <v>5.6</v>
      </c>
      <c r="Z29" s="1">
        <v>8.1999999999999993</v>
      </c>
      <c r="AA29" s="1" t="s">
        <v>36</v>
      </c>
      <c r="AB29" s="1">
        <f t="shared" si="5"/>
        <v>6.6000000000000005</v>
      </c>
      <c r="AC29" s="1"/>
      <c r="AD29" s="1">
        <f t="shared" si="6"/>
        <v>10.339999999999998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369.56700000000001</v>
      </c>
      <c r="D30" s="1">
        <v>199.06200000000001</v>
      </c>
      <c r="E30" s="18">
        <f>162.4+E97</f>
        <v>430.28399999999999</v>
      </c>
      <c r="F30" s="1"/>
      <c r="G30" s="6">
        <v>1</v>
      </c>
      <c r="H30" s="1">
        <v>45</v>
      </c>
      <c r="I30" s="1" t="s">
        <v>38</v>
      </c>
      <c r="J30" s="1">
        <v>158</v>
      </c>
      <c r="K30" s="1">
        <f t="shared" si="1"/>
        <v>272.28399999999999</v>
      </c>
      <c r="L30" s="1"/>
      <c r="M30" s="1"/>
      <c r="N30" s="1">
        <v>713</v>
      </c>
      <c r="O30" s="1">
        <v>210</v>
      </c>
      <c r="P30" s="1">
        <f t="shared" si="2"/>
        <v>86.056799999999996</v>
      </c>
      <c r="Q30" s="5">
        <f>14*P30-O30-N30-F30</f>
        <v>281.79520000000002</v>
      </c>
      <c r="R30" s="5"/>
      <c r="S30" s="1"/>
      <c r="T30" s="1">
        <f t="shared" si="3"/>
        <v>14.000000000000002</v>
      </c>
      <c r="U30" s="1">
        <f t="shared" si="4"/>
        <v>10.725474337879168</v>
      </c>
      <c r="V30" s="1">
        <v>106.7154</v>
      </c>
      <c r="W30" s="1">
        <v>73.998999999999995</v>
      </c>
      <c r="X30" s="1">
        <v>52.412400000000012</v>
      </c>
      <c r="Y30" s="1">
        <v>51.6188</v>
      </c>
      <c r="Z30" s="1">
        <v>56.571599999999997</v>
      </c>
      <c r="AA30" s="1"/>
      <c r="AB30" s="1">
        <f t="shared" si="5"/>
        <v>281.79520000000002</v>
      </c>
      <c r="AC30" s="1"/>
      <c r="AD30" s="1">
        <f t="shared" si="6"/>
        <v>356.14499999999998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258</v>
      </c>
      <c r="D31" s="1">
        <v>150</v>
      </c>
      <c r="E31" s="1">
        <v>81</v>
      </c>
      <c r="F31" s="1">
        <v>287</v>
      </c>
      <c r="G31" s="6">
        <v>0.3</v>
      </c>
      <c r="H31" s="1">
        <v>45</v>
      </c>
      <c r="I31" s="1" t="s">
        <v>33</v>
      </c>
      <c r="J31" s="1">
        <v>85</v>
      </c>
      <c r="K31" s="1">
        <f t="shared" si="1"/>
        <v>-4</v>
      </c>
      <c r="L31" s="1"/>
      <c r="M31" s="1"/>
      <c r="N31" s="1">
        <v>0</v>
      </c>
      <c r="O31" s="1"/>
      <c r="P31" s="1">
        <f t="shared" si="2"/>
        <v>16.2</v>
      </c>
      <c r="Q31" s="5"/>
      <c r="R31" s="5"/>
      <c r="S31" s="1"/>
      <c r="T31" s="1">
        <f t="shared" si="3"/>
        <v>17.716049382716051</v>
      </c>
      <c r="U31" s="1">
        <f t="shared" si="4"/>
        <v>17.716049382716051</v>
      </c>
      <c r="V31" s="1">
        <v>15.2</v>
      </c>
      <c r="W31" s="1">
        <v>20</v>
      </c>
      <c r="X31" s="1">
        <v>24.2</v>
      </c>
      <c r="Y31" s="1">
        <v>13.8</v>
      </c>
      <c r="Z31" s="1">
        <v>3</v>
      </c>
      <c r="AA31" s="17" t="s">
        <v>36</v>
      </c>
      <c r="AB31" s="1">
        <f t="shared" si="5"/>
        <v>0</v>
      </c>
      <c r="AC31" s="1"/>
      <c r="AD31" s="1">
        <f t="shared" si="6"/>
        <v>23.099999999999998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67</v>
      </c>
      <c r="B32" s="1" t="s">
        <v>35</v>
      </c>
      <c r="C32" s="1"/>
      <c r="D32" s="1"/>
      <c r="E32" s="1"/>
      <c r="F32" s="1"/>
      <c r="G32" s="6">
        <v>1</v>
      </c>
      <c r="H32" s="1" t="e">
        <v>#N/A</v>
      </c>
      <c r="I32" s="1" t="s">
        <v>33</v>
      </c>
      <c r="J32" s="1"/>
      <c r="K32" s="1">
        <f t="shared" si="1"/>
        <v>0</v>
      </c>
      <c r="L32" s="1"/>
      <c r="M32" s="1"/>
      <c r="N32" s="11">
        <v>100</v>
      </c>
      <c r="O32" s="1">
        <v>100</v>
      </c>
      <c r="P32" s="1">
        <f t="shared" si="2"/>
        <v>0</v>
      </c>
      <c r="Q32" s="5">
        <v>100</v>
      </c>
      <c r="R32" s="5"/>
      <c r="S32" s="1"/>
      <c r="T32" s="1" t="e">
        <f t="shared" si="3"/>
        <v>#DIV/0!</v>
      </c>
      <c r="U32" s="1" t="e">
        <f t="shared" si="4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0" t="s">
        <v>145</v>
      </c>
      <c r="AB32" s="1">
        <f t="shared" si="5"/>
        <v>100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330</v>
      </c>
      <c r="D33" s="1">
        <v>40</v>
      </c>
      <c r="E33" s="1">
        <v>110</v>
      </c>
      <c r="F33" s="1">
        <v>232</v>
      </c>
      <c r="G33" s="6">
        <v>0.09</v>
      </c>
      <c r="H33" s="1">
        <v>45</v>
      </c>
      <c r="I33" s="1" t="s">
        <v>33</v>
      </c>
      <c r="J33" s="1">
        <v>113</v>
      </c>
      <c r="K33" s="1">
        <f t="shared" si="1"/>
        <v>-3</v>
      </c>
      <c r="L33" s="1"/>
      <c r="M33" s="1"/>
      <c r="N33" s="1">
        <v>70</v>
      </c>
      <c r="O33" s="1"/>
      <c r="P33" s="1">
        <f t="shared" si="2"/>
        <v>22</v>
      </c>
      <c r="Q33" s="5"/>
      <c r="R33" s="5"/>
      <c r="S33" s="1"/>
      <c r="T33" s="1">
        <f t="shared" si="3"/>
        <v>13.727272727272727</v>
      </c>
      <c r="U33" s="1">
        <f t="shared" si="4"/>
        <v>13.727272727272727</v>
      </c>
      <c r="V33" s="1">
        <v>26.8</v>
      </c>
      <c r="W33" s="1">
        <v>18</v>
      </c>
      <c r="X33" s="1">
        <v>37.4</v>
      </c>
      <c r="Y33" s="1">
        <v>21.6</v>
      </c>
      <c r="Z33" s="1">
        <v>-1.4</v>
      </c>
      <c r="AA33" s="1" t="s">
        <v>69</v>
      </c>
      <c r="AB33" s="1">
        <f t="shared" si="5"/>
        <v>0</v>
      </c>
      <c r="AC33" s="1"/>
      <c r="AD33" s="1">
        <f t="shared" si="6"/>
        <v>9.3299999999999983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35</v>
      </c>
      <c r="C34" s="1">
        <v>498.73099999999999</v>
      </c>
      <c r="D34" s="1">
        <v>302.084</v>
      </c>
      <c r="E34" s="1">
        <v>327.20400000000001</v>
      </c>
      <c r="F34" s="1">
        <v>337.12299999999999</v>
      </c>
      <c r="G34" s="6">
        <v>1</v>
      </c>
      <c r="H34" s="1">
        <v>45</v>
      </c>
      <c r="I34" s="1" t="s">
        <v>38</v>
      </c>
      <c r="J34" s="1">
        <v>309.8</v>
      </c>
      <c r="K34" s="1">
        <f t="shared" si="1"/>
        <v>17.403999999999996</v>
      </c>
      <c r="L34" s="1"/>
      <c r="M34" s="1"/>
      <c r="N34" s="1">
        <v>230</v>
      </c>
      <c r="O34" s="1">
        <v>150</v>
      </c>
      <c r="P34" s="1">
        <f t="shared" si="2"/>
        <v>65.440799999999996</v>
      </c>
      <c r="Q34" s="5">
        <f t="shared" ref="Q34:Q35" si="10">14*P34-O34-N34-F34</f>
        <v>199.04820000000001</v>
      </c>
      <c r="R34" s="5"/>
      <c r="S34" s="1"/>
      <c r="T34" s="1">
        <f t="shared" si="3"/>
        <v>14</v>
      </c>
      <c r="U34" s="1">
        <f t="shared" si="4"/>
        <v>10.95834708622144</v>
      </c>
      <c r="V34" s="1">
        <v>75.592399999999998</v>
      </c>
      <c r="W34" s="1">
        <v>75.580799999999996</v>
      </c>
      <c r="X34" s="1">
        <v>76.666799999999995</v>
      </c>
      <c r="Y34" s="1">
        <v>81.381799999999998</v>
      </c>
      <c r="Z34" s="1">
        <v>69.789400000000001</v>
      </c>
      <c r="AA34" s="1"/>
      <c r="AB34" s="1">
        <f t="shared" si="5"/>
        <v>199.04820000000001</v>
      </c>
      <c r="AC34" s="1"/>
      <c r="AD34" s="1">
        <f t="shared" si="6"/>
        <v>370.37666666666667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32</v>
      </c>
      <c r="C35" s="1">
        <v>503</v>
      </c>
      <c r="D35" s="1">
        <v>456</v>
      </c>
      <c r="E35" s="1">
        <v>311</v>
      </c>
      <c r="F35" s="1">
        <v>544</v>
      </c>
      <c r="G35" s="6">
        <v>0.4</v>
      </c>
      <c r="H35" s="1">
        <v>60</v>
      </c>
      <c r="I35" s="1" t="s">
        <v>40</v>
      </c>
      <c r="J35" s="1">
        <v>320</v>
      </c>
      <c r="K35" s="1">
        <f t="shared" si="1"/>
        <v>-9</v>
      </c>
      <c r="L35" s="1"/>
      <c r="M35" s="1"/>
      <c r="N35" s="1">
        <v>100</v>
      </c>
      <c r="O35" s="1">
        <v>50</v>
      </c>
      <c r="P35" s="1">
        <f t="shared" si="2"/>
        <v>62.2</v>
      </c>
      <c r="Q35" s="5">
        <f t="shared" si="10"/>
        <v>176.80000000000007</v>
      </c>
      <c r="R35" s="5"/>
      <c r="S35" s="1"/>
      <c r="T35" s="1">
        <f t="shared" si="3"/>
        <v>14</v>
      </c>
      <c r="U35" s="1">
        <f t="shared" si="4"/>
        <v>11.157556270096462</v>
      </c>
      <c r="V35" s="1">
        <v>63.8</v>
      </c>
      <c r="W35" s="1">
        <v>72.8</v>
      </c>
      <c r="X35" s="1">
        <v>66.8</v>
      </c>
      <c r="Y35" s="1">
        <v>74.2</v>
      </c>
      <c r="Z35" s="1">
        <v>65.144599999999997</v>
      </c>
      <c r="AA35" s="1"/>
      <c r="AB35" s="1">
        <f t="shared" si="5"/>
        <v>70.720000000000027</v>
      </c>
      <c r="AC35" s="1"/>
      <c r="AD35" s="1">
        <f t="shared" si="6"/>
        <v>134.98153333333335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32</v>
      </c>
      <c r="C36" s="1">
        <v>33</v>
      </c>
      <c r="D36" s="1">
        <v>56</v>
      </c>
      <c r="E36" s="18">
        <f>24+E98</f>
        <v>27</v>
      </c>
      <c r="F36" s="18">
        <f>54+F98</f>
        <v>76</v>
      </c>
      <c r="G36" s="6">
        <v>0.5</v>
      </c>
      <c r="H36" s="1">
        <v>60</v>
      </c>
      <c r="I36" s="1" t="s">
        <v>33</v>
      </c>
      <c r="J36" s="1">
        <v>26</v>
      </c>
      <c r="K36" s="1">
        <f t="shared" si="1"/>
        <v>1</v>
      </c>
      <c r="L36" s="1"/>
      <c r="M36" s="1"/>
      <c r="N36" s="1">
        <v>0</v>
      </c>
      <c r="O36" s="1"/>
      <c r="P36" s="1">
        <f t="shared" si="2"/>
        <v>5.4</v>
      </c>
      <c r="Q36" s="5"/>
      <c r="R36" s="5"/>
      <c r="S36" s="1"/>
      <c r="T36" s="1">
        <f t="shared" si="3"/>
        <v>14.074074074074073</v>
      </c>
      <c r="U36" s="1">
        <f t="shared" si="4"/>
        <v>14.074074074074073</v>
      </c>
      <c r="V36" s="1">
        <v>2.8</v>
      </c>
      <c r="W36" s="1">
        <v>7</v>
      </c>
      <c r="X36" s="1">
        <v>2.6</v>
      </c>
      <c r="Y36" s="1">
        <v>6</v>
      </c>
      <c r="Z36" s="1">
        <v>4.4000000000000004</v>
      </c>
      <c r="AA36" s="17" t="s">
        <v>36</v>
      </c>
      <c r="AB36" s="1">
        <f t="shared" si="5"/>
        <v>0</v>
      </c>
      <c r="AC36" s="1"/>
      <c r="AD36" s="1">
        <f t="shared" si="6"/>
        <v>11.75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32</v>
      </c>
      <c r="C37" s="1">
        <v>6</v>
      </c>
      <c r="D37" s="1">
        <v>32</v>
      </c>
      <c r="E37" s="1">
        <v>6</v>
      </c>
      <c r="F37" s="1">
        <v>29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si="1"/>
        <v>0</v>
      </c>
      <c r="L37" s="1"/>
      <c r="M37" s="1"/>
      <c r="N37" s="1">
        <v>0</v>
      </c>
      <c r="O37" s="1"/>
      <c r="P37" s="1">
        <f t="shared" si="2"/>
        <v>1.2</v>
      </c>
      <c r="Q37" s="5"/>
      <c r="R37" s="5"/>
      <c r="S37" s="1"/>
      <c r="T37" s="1">
        <f t="shared" si="3"/>
        <v>24.166666666666668</v>
      </c>
      <c r="U37" s="1">
        <f t="shared" si="4"/>
        <v>24.166666666666668</v>
      </c>
      <c r="V37" s="1">
        <v>1.4</v>
      </c>
      <c r="W37" s="1">
        <v>2.6</v>
      </c>
      <c r="X37" s="1">
        <v>1.4</v>
      </c>
      <c r="Y37" s="1">
        <v>1</v>
      </c>
      <c r="Z37" s="1">
        <v>1</v>
      </c>
      <c r="AA37" s="17" t="s">
        <v>36</v>
      </c>
      <c r="AB37" s="1">
        <f t="shared" si="5"/>
        <v>0</v>
      </c>
      <c r="AC37" s="1"/>
      <c r="AD37" s="1">
        <f t="shared" si="6"/>
        <v>3.5833333333333335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32</v>
      </c>
      <c r="C38" s="1">
        <v>570</v>
      </c>
      <c r="D38" s="1">
        <v>128</v>
      </c>
      <c r="E38" s="1">
        <v>256</v>
      </c>
      <c r="F38" s="1">
        <v>384</v>
      </c>
      <c r="G38" s="6">
        <v>0.4</v>
      </c>
      <c r="H38" s="1">
        <v>60</v>
      </c>
      <c r="I38" s="1" t="s">
        <v>40</v>
      </c>
      <c r="J38" s="1">
        <v>256</v>
      </c>
      <c r="K38" s="1">
        <f t="shared" ref="K38:K68" si="11">E38-J38</f>
        <v>0</v>
      </c>
      <c r="L38" s="1"/>
      <c r="M38" s="1"/>
      <c r="N38" s="1">
        <v>246</v>
      </c>
      <c r="O38" s="1">
        <v>70</v>
      </c>
      <c r="P38" s="1">
        <f t="shared" si="2"/>
        <v>51.2</v>
      </c>
      <c r="Q38" s="5">
        <f>14*P38-O38-N38-F38</f>
        <v>16.800000000000068</v>
      </c>
      <c r="R38" s="5"/>
      <c r="S38" s="1"/>
      <c r="T38" s="1">
        <f t="shared" si="3"/>
        <v>14</v>
      </c>
      <c r="U38" s="1">
        <f t="shared" si="4"/>
        <v>13.671875</v>
      </c>
      <c r="V38" s="1">
        <v>63</v>
      </c>
      <c r="W38" s="1">
        <v>51.8</v>
      </c>
      <c r="X38" s="1">
        <v>61.6</v>
      </c>
      <c r="Y38" s="1">
        <v>39.6</v>
      </c>
      <c r="Z38" s="1">
        <v>58</v>
      </c>
      <c r="AA38" s="1" t="s">
        <v>54</v>
      </c>
      <c r="AB38" s="1">
        <f t="shared" si="5"/>
        <v>6.7200000000000273</v>
      </c>
      <c r="AC38" s="1"/>
      <c r="AD38" s="1">
        <f t="shared" si="6"/>
        <v>108.4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32</v>
      </c>
      <c r="C39" s="1">
        <v>547</v>
      </c>
      <c r="D39" s="1">
        <v>155</v>
      </c>
      <c r="E39" s="1">
        <v>628</v>
      </c>
      <c r="F39" s="1">
        <v>50</v>
      </c>
      <c r="G39" s="6">
        <v>0.4</v>
      </c>
      <c r="H39" s="1">
        <v>60</v>
      </c>
      <c r="I39" s="1" t="s">
        <v>33</v>
      </c>
      <c r="J39" s="1">
        <v>966</v>
      </c>
      <c r="K39" s="1">
        <f t="shared" si="11"/>
        <v>-338</v>
      </c>
      <c r="L39" s="1"/>
      <c r="M39" s="1"/>
      <c r="N39" s="1">
        <v>650</v>
      </c>
      <c r="O39" s="1">
        <v>250</v>
      </c>
      <c r="P39" s="1">
        <f t="shared" si="2"/>
        <v>125.6</v>
      </c>
      <c r="Q39" s="5">
        <f t="shared" si="9"/>
        <v>682.8</v>
      </c>
      <c r="R39" s="5"/>
      <c r="S39" s="1"/>
      <c r="T39" s="1">
        <f t="shared" si="3"/>
        <v>13</v>
      </c>
      <c r="U39" s="1">
        <f t="shared" si="4"/>
        <v>7.563694267515924</v>
      </c>
      <c r="V39" s="1">
        <v>143.6</v>
      </c>
      <c r="W39" s="1">
        <v>45</v>
      </c>
      <c r="X39" s="1">
        <v>55.8</v>
      </c>
      <c r="Y39" s="1">
        <v>40.4</v>
      </c>
      <c r="Z39" s="1">
        <v>24.8</v>
      </c>
      <c r="AA39" s="1" t="s">
        <v>76</v>
      </c>
      <c r="AB39" s="1">
        <f t="shared" si="5"/>
        <v>273.12</v>
      </c>
      <c r="AC39" s="1"/>
      <c r="AD39" s="1">
        <f t="shared" si="6"/>
        <v>145.06666666666669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675</v>
      </c>
      <c r="D40" s="1">
        <v>130</v>
      </c>
      <c r="E40" s="1">
        <v>659</v>
      </c>
      <c r="F40" s="1">
        <v>112</v>
      </c>
      <c r="G40" s="6">
        <v>0.1</v>
      </c>
      <c r="H40" s="1">
        <v>45</v>
      </c>
      <c r="I40" s="1" t="s">
        <v>33</v>
      </c>
      <c r="J40" s="1">
        <v>674</v>
      </c>
      <c r="K40" s="1">
        <f t="shared" si="11"/>
        <v>-15</v>
      </c>
      <c r="L40" s="1"/>
      <c r="M40" s="1"/>
      <c r="N40" s="1">
        <v>400</v>
      </c>
      <c r="O40" s="1">
        <v>200</v>
      </c>
      <c r="P40" s="1">
        <f t="shared" si="2"/>
        <v>131.80000000000001</v>
      </c>
      <c r="Q40" s="5">
        <f t="shared" si="9"/>
        <v>1001.4000000000001</v>
      </c>
      <c r="R40" s="5"/>
      <c r="S40" s="1"/>
      <c r="T40" s="1">
        <f t="shared" si="3"/>
        <v>13</v>
      </c>
      <c r="U40" s="1">
        <f t="shared" si="4"/>
        <v>5.4021244309559933</v>
      </c>
      <c r="V40" s="1">
        <v>101.2</v>
      </c>
      <c r="W40" s="1">
        <v>42.6</v>
      </c>
      <c r="X40" s="1">
        <v>71.400000000000006</v>
      </c>
      <c r="Y40" s="1">
        <v>45.6</v>
      </c>
      <c r="Z40" s="1">
        <v>53.4</v>
      </c>
      <c r="AA40" s="1" t="s">
        <v>54</v>
      </c>
      <c r="AB40" s="1">
        <f t="shared" si="5"/>
        <v>100.14000000000001</v>
      </c>
      <c r="AC40" s="1"/>
      <c r="AD40" s="1">
        <f t="shared" si="6"/>
        <v>37.166666666666664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316</v>
      </c>
      <c r="D41" s="1"/>
      <c r="E41" s="1">
        <v>164</v>
      </c>
      <c r="F41" s="1">
        <v>136</v>
      </c>
      <c r="G41" s="6">
        <v>0.1</v>
      </c>
      <c r="H41" s="1">
        <v>60</v>
      </c>
      <c r="I41" s="1" t="s">
        <v>33</v>
      </c>
      <c r="J41" s="1">
        <v>166</v>
      </c>
      <c r="K41" s="1">
        <f t="shared" si="11"/>
        <v>-2</v>
      </c>
      <c r="L41" s="1"/>
      <c r="M41" s="1"/>
      <c r="N41" s="1">
        <v>255</v>
      </c>
      <c r="O41" s="1">
        <v>50</v>
      </c>
      <c r="P41" s="1">
        <f t="shared" si="2"/>
        <v>32.799999999999997</v>
      </c>
      <c r="Q41" s="5"/>
      <c r="R41" s="5"/>
      <c r="S41" s="1"/>
      <c r="T41" s="1">
        <f t="shared" si="3"/>
        <v>13.445121951219514</v>
      </c>
      <c r="U41" s="1">
        <f t="shared" si="4"/>
        <v>13.445121951219514</v>
      </c>
      <c r="V41" s="1">
        <v>50.4</v>
      </c>
      <c r="W41" s="1">
        <v>30.2</v>
      </c>
      <c r="X41" s="1">
        <v>47</v>
      </c>
      <c r="Y41" s="1">
        <v>45.2</v>
      </c>
      <c r="Z41" s="1">
        <v>29.8</v>
      </c>
      <c r="AA41" s="1" t="s">
        <v>54</v>
      </c>
      <c r="AB41" s="1">
        <f t="shared" si="5"/>
        <v>0</v>
      </c>
      <c r="AC41" s="1"/>
      <c r="AD41" s="1">
        <f t="shared" si="6"/>
        <v>19.616666666666664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851</v>
      </c>
      <c r="D42" s="1"/>
      <c r="E42" s="1">
        <v>185</v>
      </c>
      <c r="F42" s="1">
        <v>633</v>
      </c>
      <c r="G42" s="6">
        <v>0.1</v>
      </c>
      <c r="H42" s="1">
        <v>60</v>
      </c>
      <c r="I42" s="1" t="s">
        <v>33</v>
      </c>
      <c r="J42" s="1">
        <v>186</v>
      </c>
      <c r="K42" s="1">
        <f t="shared" si="11"/>
        <v>-1</v>
      </c>
      <c r="L42" s="1"/>
      <c r="M42" s="1"/>
      <c r="N42" s="1">
        <v>0</v>
      </c>
      <c r="O42" s="1"/>
      <c r="P42" s="1">
        <f t="shared" si="2"/>
        <v>37</v>
      </c>
      <c r="Q42" s="5"/>
      <c r="R42" s="5"/>
      <c r="S42" s="1"/>
      <c r="T42" s="1">
        <f t="shared" si="3"/>
        <v>17.108108108108109</v>
      </c>
      <c r="U42" s="1">
        <f t="shared" si="4"/>
        <v>17.108108108108109</v>
      </c>
      <c r="V42" s="1">
        <v>39.6</v>
      </c>
      <c r="W42" s="1">
        <v>35.799999999999997</v>
      </c>
      <c r="X42" s="1">
        <v>54.4</v>
      </c>
      <c r="Y42" s="1">
        <v>33.6</v>
      </c>
      <c r="Z42" s="1">
        <v>52.6</v>
      </c>
      <c r="AA42" s="17" t="s">
        <v>49</v>
      </c>
      <c r="AB42" s="1">
        <f t="shared" si="5"/>
        <v>0</v>
      </c>
      <c r="AC42" s="1"/>
      <c r="AD42" s="1">
        <f t="shared" si="6"/>
        <v>21.083333333333332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32</v>
      </c>
      <c r="C43" s="1">
        <v>87</v>
      </c>
      <c r="D43" s="1">
        <v>156</v>
      </c>
      <c r="E43" s="1">
        <v>102</v>
      </c>
      <c r="F43" s="1">
        <v>117</v>
      </c>
      <c r="G43" s="6">
        <v>0.4</v>
      </c>
      <c r="H43" s="1">
        <v>45</v>
      </c>
      <c r="I43" s="1" t="s">
        <v>33</v>
      </c>
      <c r="J43" s="1">
        <v>102</v>
      </c>
      <c r="K43" s="1">
        <f t="shared" si="11"/>
        <v>0</v>
      </c>
      <c r="L43" s="1"/>
      <c r="M43" s="1"/>
      <c r="N43" s="1">
        <v>85</v>
      </c>
      <c r="O43" s="1"/>
      <c r="P43" s="1">
        <f t="shared" si="2"/>
        <v>20.399999999999999</v>
      </c>
      <c r="Q43" s="5">
        <f t="shared" si="9"/>
        <v>63.199999999999989</v>
      </c>
      <c r="R43" s="5"/>
      <c r="S43" s="1"/>
      <c r="T43" s="1">
        <f t="shared" si="3"/>
        <v>13</v>
      </c>
      <c r="U43" s="1">
        <f t="shared" si="4"/>
        <v>9.9019607843137258</v>
      </c>
      <c r="V43" s="1">
        <v>16.8</v>
      </c>
      <c r="W43" s="1">
        <v>15.4</v>
      </c>
      <c r="X43" s="1">
        <v>10.199999999999999</v>
      </c>
      <c r="Y43" s="1">
        <v>2.8</v>
      </c>
      <c r="Z43" s="1">
        <v>0</v>
      </c>
      <c r="AA43" s="1" t="s">
        <v>81</v>
      </c>
      <c r="AB43" s="1">
        <f t="shared" si="5"/>
        <v>25.279999999999998</v>
      </c>
      <c r="AC43" s="1"/>
      <c r="AD43" s="1">
        <f t="shared" si="6"/>
        <v>21.866666666666664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35</v>
      </c>
      <c r="C44" s="1">
        <v>414.63400000000001</v>
      </c>
      <c r="D44" s="1">
        <v>52.284999999999997</v>
      </c>
      <c r="E44" s="1">
        <v>219.447</v>
      </c>
      <c r="F44" s="1">
        <v>165.458</v>
      </c>
      <c r="G44" s="6">
        <v>1</v>
      </c>
      <c r="H44" s="1">
        <v>60</v>
      </c>
      <c r="I44" s="1" t="s">
        <v>40</v>
      </c>
      <c r="J44" s="1">
        <v>222.6</v>
      </c>
      <c r="K44" s="1">
        <f t="shared" si="11"/>
        <v>-3.1529999999999916</v>
      </c>
      <c r="L44" s="1"/>
      <c r="M44" s="1"/>
      <c r="N44" s="1">
        <v>230</v>
      </c>
      <c r="O44" s="1">
        <v>100</v>
      </c>
      <c r="P44" s="1">
        <f t="shared" si="2"/>
        <v>43.889400000000002</v>
      </c>
      <c r="Q44" s="5">
        <f>14*P44-O44-N44-F44</f>
        <v>118.99359999999999</v>
      </c>
      <c r="R44" s="5"/>
      <c r="S44" s="1"/>
      <c r="T44" s="1">
        <f t="shared" si="3"/>
        <v>13.999999999999998</v>
      </c>
      <c r="U44" s="1">
        <f t="shared" si="4"/>
        <v>11.288784991364656</v>
      </c>
      <c r="V44" s="1">
        <v>43.766599999999997</v>
      </c>
      <c r="W44" s="1">
        <v>37.136000000000003</v>
      </c>
      <c r="X44" s="1">
        <v>47.847000000000001</v>
      </c>
      <c r="Y44" s="1">
        <v>38.987200000000001</v>
      </c>
      <c r="Z44" s="1">
        <v>51.915799999999997</v>
      </c>
      <c r="AA44" s="1"/>
      <c r="AB44" s="1">
        <f t="shared" si="5"/>
        <v>118.99359999999999</v>
      </c>
      <c r="AC44" s="1"/>
      <c r="AD44" s="1">
        <f t="shared" si="6"/>
        <v>219.61833333333334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35</v>
      </c>
      <c r="C45" s="1">
        <v>105.188</v>
      </c>
      <c r="D45" s="1">
        <v>92.774000000000001</v>
      </c>
      <c r="E45" s="1">
        <v>88.861999999999995</v>
      </c>
      <c r="F45" s="1">
        <v>86.83</v>
      </c>
      <c r="G45" s="6">
        <v>1</v>
      </c>
      <c r="H45" s="1">
        <v>45</v>
      </c>
      <c r="I45" s="1" t="s">
        <v>33</v>
      </c>
      <c r="J45" s="1">
        <v>92</v>
      </c>
      <c r="K45" s="1">
        <f t="shared" si="11"/>
        <v>-3.1380000000000052</v>
      </c>
      <c r="L45" s="1"/>
      <c r="M45" s="1"/>
      <c r="N45" s="1">
        <v>120</v>
      </c>
      <c r="O45" s="1"/>
      <c r="P45" s="1">
        <f t="shared" si="2"/>
        <v>17.772399999999998</v>
      </c>
      <c r="Q45" s="5">
        <f t="shared" si="9"/>
        <v>24.211199999999977</v>
      </c>
      <c r="R45" s="5"/>
      <c r="S45" s="1"/>
      <c r="T45" s="1">
        <f t="shared" si="3"/>
        <v>12.999999999999998</v>
      </c>
      <c r="U45" s="1">
        <f t="shared" si="4"/>
        <v>11.63770790664176</v>
      </c>
      <c r="V45" s="1">
        <v>16.041799999999999</v>
      </c>
      <c r="W45" s="1">
        <v>10.648999999999999</v>
      </c>
      <c r="X45" s="1">
        <v>13.824199999999999</v>
      </c>
      <c r="Y45" s="1">
        <v>16.786999999999999</v>
      </c>
      <c r="Z45" s="1">
        <v>6.3548</v>
      </c>
      <c r="AA45" s="1"/>
      <c r="AB45" s="1">
        <f t="shared" si="5"/>
        <v>24.211199999999977</v>
      </c>
      <c r="AC45" s="1"/>
      <c r="AD45" s="1">
        <f t="shared" si="6"/>
        <v>67.857666666666674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35</v>
      </c>
      <c r="C46" s="1">
        <v>142.12</v>
      </c>
      <c r="D46" s="1">
        <v>72.173000000000002</v>
      </c>
      <c r="E46" s="1">
        <v>86.198999999999998</v>
      </c>
      <c r="F46" s="1">
        <v>79.259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1"/>
        <v>-16.801000000000002</v>
      </c>
      <c r="L46" s="1"/>
      <c r="M46" s="1"/>
      <c r="N46" s="1">
        <v>100</v>
      </c>
      <c r="O46" s="1">
        <v>50</v>
      </c>
      <c r="P46" s="1">
        <f t="shared" si="2"/>
        <v>17.239799999999999</v>
      </c>
      <c r="Q46" s="5"/>
      <c r="R46" s="5"/>
      <c r="S46" s="1"/>
      <c r="T46" s="1">
        <f t="shared" si="3"/>
        <v>13.298240118794883</v>
      </c>
      <c r="U46" s="1">
        <f t="shared" si="4"/>
        <v>13.298240118794883</v>
      </c>
      <c r="V46" s="1">
        <v>24.313800000000001</v>
      </c>
      <c r="W46" s="1">
        <v>28.7666</v>
      </c>
      <c r="X46" s="1">
        <v>28.7668</v>
      </c>
      <c r="Y46" s="1">
        <v>25.231400000000001</v>
      </c>
      <c r="Z46" s="1">
        <v>22.7072</v>
      </c>
      <c r="AA46" s="1"/>
      <c r="AB46" s="1">
        <f t="shared" si="5"/>
        <v>0</v>
      </c>
      <c r="AC46" s="1"/>
      <c r="AD46" s="1">
        <f t="shared" si="6"/>
        <v>122.52133333333333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32</v>
      </c>
      <c r="C47" s="1">
        <v>136</v>
      </c>
      <c r="D47" s="1"/>
      <c r="E47" s="1">
        <v>12</v>
      </c>
      <c r="F47" s="1">
        <v>123</v>
      </c>
      <c r="G47" s="6">
        <v>0.09</v>
      </c>
      <c r="H47" s="1">
        <v>45</v>
      </c>
      <c r="I47" s="1" t="s">
        <v>33</v>
      </c>
      <c r="J47" s="1">
        <v>12</v>
      </c>
      <c r="K47" s="1">
        <f t="shared" si="11"/>
        <v>0</v>
      </c>
      <c r="L47" s="1"/>
      <c r="M47" s="1"/>
      <c r="N47" s="1">
        <v>0</v>
      </c>
      <c r="O47" s="1"/>
      <c r="P47" s="1">
        <f t="shared" si="2"/>
        <v>2.4</v>
      </c>
      <c r="Q47" s="5"/>
      <c r="R47" s="5"/>
      <c r="S47" s="1"/>
      <c r="T47" s="1">
        <f t="shared" si="3"/>
        <v>51.25</v>
      </c>
      <c r="U47" s="1">
        <f t="shared" si="4"/>
        <v>51.25</v>
      </c>
      <c r="V47" s="1">
        <v>1.8</v>
      </c>
      <c r="W47" s="1">
        <v>3</v>
      </c>
      <c r="X47" s="1">
        <v>0</v>
      </c>
      <c r="Y47" s="1">
        <v>0</v>
      </c>
      <c r="Z47" s="1">
        <v>0</v>
      </c>
      <c r="AA47" s="20" t="s">
        <v>146</v>
      </c>
      <c r="AB47" s="1">
        <f t="shared" si="5"/>
        <v>0</v>
      </c>
      <c r="AC47" s="1"/>
      <c r="AD47" s="1">
        <f t="shared" si="6"/>
        <v>0.54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32</v>
      </c>
      <c r="C48" s="1">
        <v>170</v>
      </c>
      <c r="D48" s="1">
        <v>40</v>
      </c>
      <c r="E48" s="1">
        <v>145</v>
      </c>
      <c r="F48" s="1">
        <v>44</v>
      </c>
      <c r="G48" s="6">
        <v>0.35</v>
      </c>
      <c r="H48" s="1">
        <v>45</v>
      </c>
      <c r="I48" s="1" t="s">
        <v>33</v>
      </c>
      <c r="J48" s="1">
        <v>150</v>
      </c>
      <c r="K48" s="1">
        <f t="shared" si="11"/>
        <v>-5</v>
      </c>
      <c r="L48" s="1"/>
      <c r="M48" s="1"/>
      <c r="N48" s="1">
        <v>100</v>
      </c>
      <c r="O48" s="1">
        <v>50</v>
      </c>
      <c r="P48" s="1">
        <f t="shared" si="2"/>
        <v>29</v>
      </c>
      <c r="Q48" s="5">
        <f t="shared" si="9"/>
        <v>183</v>
      </c>
      <c r="R48" s="5"/>
      <c r="S48" s="1"/>
      <c r="T48" s="1">
        <f t="shared" si="3"/>
        <v>13</v>
      </c>
      <c r="U48" s="1">
        <f t="shared" si="4"/>
        <v>6.6896551724137927</v>
      </c>
      <c r="V48" s="1">
        <v>22.6</v>
      </c>
      <c r="W48" s="1">
        <v>15.2</v>
      </c>
      <c r="X48" s="1">
        <v>28.8</v>
      </c>
      <c r="Y48" s="1">
        <v>27.8</v>
      </c>
      <c r="Z48" s="1">
        <v>5.6</v>
      </c>
      <c r="AA48" s="1"/>
      <c r="AB48" s="1">
        <f t="shared" si="5"/>
        <v>64.05</v>
      </c>
      <c r="AC48" s="1"/>
      <c r="AD48" s="1">
        <f t="shared" si="6"/>
        <v>37.625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35</v>
      </c>
      <c r="C49" s="1">
        <v>264.21699999999998</v>
      </c>
      <c r="D49" s="1">
        <v>102.142</v>
      </c>
      <c r="E49" s="1">
        <v>220.64500000000001</v>
      </c>
      <c r="F49" s="1">
        <v>76.91</v>
      </c>
      <c r="G49" s="6">
        <v>1</v>
      </c>
      <c r="H49" s="1">
        <v>45</v>
      </c>
      <c r="I49" s="1" t="s">
        <v>33</v>
      </c>
      <c r="J49" s="1">
        <v>220</v>
      </c>
      <c r="K49" s="1">
        <f t="shared" si="11"/>
        <v>0.64500000000001023</v>
      </c>
      <c r="L49" s="1"/>
      <c r="M49" s="1"/>
      <c r="N49" s="1">
        <v>130</v>
      </c>
      <c r="O49" s="1"/>
      <c r="P49" s="1">
        <f t="shared" si="2"/>
        <v>44.129000000000005</v>
      </c>
      <c r="Q49" s="5">
        <f t="shared" si="9"/>
        <v>366.76700000000005</v>
      </c>
      <c r="R49" s="5"/>
      <c r="S49" s="1"/>
      <c r="T49" s="1">
        <f t="shared" si="3"/>
        <v>12.999999999999998</v>
      </c>
      <c r="U49" s="1">
        <f t="shared" si="4"/>
        <v>4.6887534274513349</v>
      </c>
      <c r="V49" s="1">
        <v>38.4758</v>
      </c>
      <c r="W49" s="1">
        <v>41.976799999999997</v>
      </c>
      <c r="X49" s="1">
        <v>42.979399999999998</v>
      </c>
      <c r="Y49" s="1">
        <v>36.340600000000002</v>
      </c>
      <c r="Z49" s="1">
        <v>33.888599999999997</v>
      </c>
      <c r="AA49" s="1"/>
      <c r="AB49" s="1">
        <f t="shared" si="5"/>
        <v>366.76700000000005</v>
      </c>
      <c r="AC49" s="1"/>
      <c r="AD49" s="1">
        <f t="shared" si="6"/>
        <v>198.15849999999998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88</v>
      </c>
      <c r="B50" s="13" t="s">
        <v>32</v>
      </c>
      <c r="C50" s="13"/>
      <c r="D50" s="13">
        <v>3</v>
      </c>
      <c r="E50" s="18">
        <v>3</v>
      </c>
      <c r="F50" s="13"/>
      <c r="G50" s="14">
        <v>0</v>
      </c>
      <c r="H50" s="13" t="e">
        <v>#N/A</v>
      </c>
      <c r="I50" s="15" t="s">
        <v>101</v>
      </c>
      <c r="J50" s="13">
        <v>3</v>
      </c>
      <c r="K50" s="13">
        <f t="shared" si="11"/>
        <v>0</v>
      </c>
      <c r="L50" s="13"/>
      <c r="M50" s="13"/>
      <c r="N50" s="13"/>
      <c r="O50" s="13"/>
      <c r="P50" s="13">
        <f t="shared" si="2"/>
        <v>0.6</v>
      </c>
      <c r="Q50" s="16"/>
      <c r="R50" s="16"/>
      <c r="S50" s="13"/>
      <c r="T50" s="13">
        <f t="shared" si="3"/>
        <v>0</v>
      </c>
      <c r="U50" s="13">
        <f t="shared" si="4"/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/>
      <c r="AB50" s="13">
        <f t="shared" si="5"/>
        <v>0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35</v>
      </c>
      <c r="C51" s="1">
        <v>41.468000000000004</v>
      </c>
      <c r="D51" s="1">
        <v>50.31</v>
      </c>
      <c r="E51" s="1">
        <v>35.881999999999998</v>
      </c>
      <c r="F51" s="1">
        <v>19.03</v>
      </c>
      <c r="G51" s="6">
        <v>1</v>
      </c>
      <c r="H51" s="1">
        <v>45</v>
      </c>
      <c r="I51" s="1" t="s">
        <v>33</v>
      </c>
      <c r="J51" s="1">
        <v>48</v>
      </c>
      <c r="K51" s="1">
        <f t="shared" si="11"/>
        <v>-12.118000000000002</v>
      </c>
      <c r="L51" s="1"/>
      <c r="M51" s="1"/>
      <c r="N51" s="1">
        <v>150</v>
      </c>
      <c r="O51" s="1"/>
      <c r="P51" s="1">
        <f t="shared" si="2"/>
        <v>7.1763999999999992</v>
      </c>
      <c r="Q51" s="5"/>
      <c r="R51" s="5"/>
      <c r="S51" s="1"/>
      <c r="T51" s="1">
        <f t="shared" si="3"/>
        <v>23.553592330416368</v>
      </c>
      <c r="U51" s="1">
        <f t="shared" si="4"/>
        <v>23.553592330416368</v>
      </c>
      <c r="V51" s="1">
        <v>14.1952</v>
      </c>
      <c r="W51" s="1">
        <v>8.7260000000000009</v>
      </c>
      <c r="X51" s="1">
        <v>9.1311999999999998</v>
      </c>
      <c r="Y51" s="1">
        <v>9.109</v>
      </c>
      <c r="Z51" s="1">
        <v>12.406000000000001</v>
      </c>
      <c r="AA51" s="1"/>
      <c r="AB51" s="1">
        <f t="shared" si="5"/>
        <v>0</v>
      </c>
      <c r="AC51" s="1"/>
      <c r="AD51" s="1">
        <f t="shared" si="6"/>
        <v>50.619833333333332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32</v>
      </c>
      <c r="C52" s="1">
        <v>177</v>
      </c>
      <c r="D52" s="1">
        <v>152</v>
      </c>
      <c r="E52" s="1">
        <v>72</v>
      </c>
      <c r="F52" s="1">
        <v>219</v>
      </c>
      <c r="G52" s="6">
        <v>0.28000000000000003</v>
      </c>
      <c r="H52" s="1">
        <v>45</v>
      </c>
      <c r="I52" s="1" t="s">
        <v>33</v>
      </c>
      <c r="J52" s="1">
        <v>73</v>
      </c>
      <c r="K52" s="1">
        <f t="shared" si="11"/>
        <v>-1</v>
      </c>
      <c r="L52" s="1"/>
      <c r="M52" s="1"/>
      <c r="N52" s="1">
        <v>20</v>
      </c>
      <c r="O52" s="1"/>
      <c r="P52" s="1">
        <f t="shared" si="2"/>
        <v>14.4</v>
      </c>
      <c r="Q52" s="5"/>
      <c r="R52" s="5"/>
      <c r="S52" s="1"/>
      <c r="T52" s="1">
        <f t="shared" si="3"/>
        <v>16.597222222222221</v>
      </c>
      <c r="U52" s="1">
        <f t="shared" si="4"/>
        <v>16.597222222222221</v>
      </c>
      <c r="V52" s="1">
        <v>10</v>
      </c>
      <c r="W52" s="1">
        <v>11.2</v>
      </c>
      <c r="X52" s="1">
        <v>22.8</v>
      </c>
      <c r="Y52" s="1">
        <v>6</v>
      </c>
      <c r="Z52" s="1">
        <v>-0.4</v>
      </c>
      <c r="AA52" s="17" t="s">
        <v>36</v>
      </c>
      <c r="AB52" s="1">
        <f t="shared" si="5"/>
        <v>0</v>
      </c>
      <c r="AC52" s="1"/>
      <c r="AD52" s="1">
        <f t="shared" si="6"/>
        <v>14.933333333333334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32</v>
      </c>
      <c r="C53" s="1">
        <v>1239</v>
      </c>
      <c r="D53" s="1"/>
      <c r="E53" s="1">
        <v>265</v>
      </c>
      <c r="F53" s="1">
        <v>933</v>
      </c>
      <c r="G53" s="6">
        <v>0.35</v>
      </c>
      <c r="H53" s="1">
        <v>45</v>
      </c>
      <c r="I53" s="1" t="s">
        <v>33</v>
      </c>
      <c r="J53" s="1">
        <v>267</v>
      </c>
      <c r="K53" s="1">
        <f t="shared" si="11"/>
        <v>-2</v>
      </c>
      <c r="L53" s="1"/>
      <c r="M53" s="1"/>
      <c r="N53" s="1">
        <v>0</v>
      </c>
      <c r="O53" s="1"/>
      <c r="P53" s="1">
        <f t="shared" si="2"/>
        <v>53</v>
      </c>
      <c r="Q53" s="5"/>
      <c r="R53" s="5"/>
      <c r="S53" s="1"/>
      <c r="T53" s="1">
        <f t="shared" si="3"/>
        <v>17.60377358490566</v>
      </c>
      <c r="U53" s="1">
        <f t="shared" si="4"/>
        <v>17.60377358490566</v>
      </c>
      <c r="V53" s="1">
        <v>47.8</v>
      </c>
      <c r="W53" s="1">
        <v>57</v>
      </c>
      <c r="X53" s="1">
        <v>75.2</v>
      </c>
      <c r="Y53" s="1">
        <v>28.4</v>
      </c>
      <c r="Z53" s="1">
        <v>56.6</v>
      </c>
      <c r="AA53" s="20" t="s">
        <v>49</v>
      </c>
      <c r="AB53" s="1">
        <f t="shared" si="5"/>
        <v>0</v>
      </c>
      <c r="AC53" s="1"/>
      <c r="AD53" s="1">
        <f t="shared" si="6"/>
        <v>92.75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32</v>
      </c>
      <c r="C54" s="1">
        <v>283</v>
      </c>
      <c r="D54" s="1">
        <v>240</v>
      </c>
      <c r="E54" s="1">
        <v>171</v>
      </c>
      <c r="F54" s="1">
        <v>288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1"/>
        <v>-2</v>
      </c>
      <c r="L54" s="1"/>
      <c r="M54" s="1"/>
      <c r="N54" s="1">
        <v>70</v>
      </c>
      <c r="O54" s="1"/>
      <c r="P54" s="1">
        <f t="shared" si="2"/>
        <v>34.200000000000003</v>
      </c>
      <c r="Q54" s="5">
        <f t="shared" ref="Q54:Q81" si="12">13*P54-O54-N54-F54</f>
        <v>86.600000000000023</v>
      </c>
      <c r="R54" s="5"/>
      <c r="S54" s="1"/>
      <c r="T54" s="1">
        <f t="shared" si="3"/>
        <v>13</v>
      </c>
      <c r="U54" s="1">
        <f t="shared" si="4"/>
        <v>10.467836257309941</v>
      </c>
      <c r="V54" s="1">
        <v>33.4</v>
      </c>
      <c r="W54" s="1">
        <v>45</v>
      </c>
      <c r="X54" s="1">
        <v>43.6</v>
      </c>
      <c r="Y54" s="1">
        <v>43</v>
      </c>
      <c r="Z54" s="1">
        <v>39.4</v>
      </c>
      <c r="AA54" s="1"/>
      <c r="AB54" s="1">
        <f t="shared" si="5"/>
        <v>24.248000000000008</v>
      </c>
      <c r="AC54" s="1"/>
      <c r="AD54" s="1">
        <f t="shared" si="6"/>
        <v>55.673333333333346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32</v>
      </c>
      <c r="C55" s="1">
        <v>431</v>
      </c>
      <c r="D55" s="1">
        <v>592</v>
      </c>
      <c r="E55" s="1">
        <v>424</v>
      </c>
      <c r="F55" s="1">
        <v>518</v>
      </c>
      <c r="G55" s="6">
        <v>0.35</v>
      </c>
      <c r="H55" s="1">
        <v>45</v>
      </c>
      <c r="I55" s="1" t="s">
        <v>38</v>
      </c>
      <c r="J55" s="1">
        <v>432</v>
      </c>
      <c r="K55" s="1">
        <f t="shared" si="11"/>
        <v>-8</v>
      </c>
      <c r="L55" s="1"/>
      <c r="M55" s="1"/>
      <c r="N55" s="1">
        <v>110</v>
      </c>
      <c r="O55" s="1">
        <v>50</v>
      </c>
      <c r="P55" s="1">
        <f t="shared" si="2"/>
        <v>84.8</v>
      </c>
      <c r="Q55" s="5">
        <f>14*P55-O55-N55-F55</f>
        <v>509.20000000000005</v>
      </c>
      <c r="R55" s="5"/>
      <c r="S55" s="1"/>
      <c r="T55" s="1">
        <f t="shared" si="3"/>
        <v>14.000000000000002</v>
      </c>
      <c r="U55" s="1">
        <f t="shared" si="4"/>
        <v>7.9952830188679247</v>
      </c>
      <c r="V55" s="1">
        <v>63</v>
      </c>
      <c r="W55" s="1">
        <v>80.8</v>
      </c>
      <c r="X55" s="1">
        <v>52.8</v>
      </c>
      <c r="Y55" s="1">
        <v>44.6</v>
      </c>
      <c r="Z55" s="1">
        <v>70.8</v>
      </c>
      <c r="AA55" s="1"/>
      <c r="AB55" s="1">
        <f t="shared" si="5"/>
        <v>178.22</v>
      </c>
      <c r="AC55" s="1"/>
      <c r="AD55" s="1">
        <f t="shared" si="6"/>
        <v>115.73333333333333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32</v>
      </c>
      <c r="C56" s="1">
        <v>2507</v>
      </c>
      <c r="D56" s="1">
        <v>152</v>
      </c>
      <c r="E56" s="1">
        <v>485</v>
      </c>
      <c r="F56" s="1">
        <v>2074</v>
      </c>
      <c r="G56" s="6">
        <v>0.35</v>
      </c>
      <c r="H56" s="1">
        <v>45</v>
      </c>
      <c r="I56" s="1" t="s">
        <v>38</v>
      </c>
      <c r="J56" s="1">
        <v>492</v>
      </c>
      <c r="K56" s="1">
        <f t="shared" si="11"/>
        <v>-7</v>
      </c>
      <c r="L56" s="1"/>
      <c r="M56" s="1"/>
      <c r="N56" s="1">
        <v>0</v>
      </c>
      <c r="O56" s="1"/>
      <c r="P56" s="1">
        <f t="shared" si="2"/>
        <v>97</v>
      </c>
      <c r="Q56" s="5"/>
      <c r="R56" s="5"/>
      <c r="S56" s="1"/>
      <c r="T56" s="1">
        <f t="shared" si="3"/>
        <v>21.381443298969071</v>
      </c>
      <c r="U56" s="1">
        <f t="shared" si="4"/>
        <v>21.381443298969071</v>
      </c>
      <c r="V56" s="1">
        <v>302.39999999999998</v>
      </c>
      <c r="W56" s="1">
        <v>212.6</v>
      </c>
      <c r="X56" s="1">
        <v>299.2</v>
      </c>
      <c r="Y56" s="1">
        <v>60</v>
      </c>
      <c r="Z56" s="1">
        <v>98.8</v>
      </c>
      <c r="AA56" s="20" t="s">
        <v>49</v>
      </c>
      <c r="AB56" s="1">
        <f t="shared" si="5"/>
        <v>0</v>
      </c>
      <c r="AC56" s="1"/>
      <c r="AD56" s="1">
        <f t="shared" si="6"/>
        <v>312.08333333333331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32</v>
      </c>
      <c r="C57" s="1">
        <v>227</v>
      </c>
      <c r="D57" s="1"/>
      <c r="E57" s="1">
        <v>93</v>
      </c>
      <c r="F57" s="1">
        <v>99</v>
      </c>
      <c r="G57" s="6">
        <v>0.28000000000000003</v>
      </c>
      <c r="H57" s="1">
        <v>45</v>
      </c>
      <c r="I57" s="1" t="s">
        <v>33</v>
      </c>
      <c r="J57" s="1">
        <v>95</v>
      </c>
      <c r="K57" s="1">
        <f t="shared" si="11"/>
        <v>-2</v>
      </c>
      <c r="L57" s="1"/>
      <c r="M57" s="1"/>
      <c r="N57" s="1">
        <v>30</v>
      </c>
      <c r="O57" s="1"/>
      <c r="P57" s="1">
        <f t="shared" si="2"/>
        <v>18.600000000000001</v>
      </c>
      <c r="Q57" s="5">
        <f t="shared" si="12"/>
        <v>112.80000000000001</v>
      </c>
      <c r="R57" s="5"/>
      <c r="S57" s="1"/>
      <c r="T57" s="1">
        <f t="shared" si="3"/>
        <v>13</v>
      </c>
      <c r="U57" s="1">
        <f t="shared" si="4"/>
        <v>6.9354838709677411</v>
      </c>
      <c r="V57" s="1">
        <v>10.6</v>
      </c>
      <c r="W57" s="1">
        <v>15.4</v>
      </c>
      <c r="X57" s="1">
        <v>23.8</v>
      </c>
      <c r="Y57" s="1">
        <v>11.2</v>
      </c>
      <c r="Z57" s="1">
        <v>8.4</v>
      </c>
      <c r="AA57" s="1"/>
      <c r="AB57" s="1">
        <f t="shared" si="5"/>
        <v>31.584000000000007</v>
      </c>
      <c r="AC57" s="1"/>
      <c r="AD57" s="1">
        <f t="shared" si="6"/>
        <v>20.533333333333335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114</v>
      </c>
      <c r="D58" s="1">
        <v>448</v>
      </c>
      <c r="E58" s="1">
        <v>222</v>
      </c>
      <c r="F58" s="1">
        <v>264</v>
      </c>
      <c r="G58" s="6">
        <v>0.41</v>
      </c>
      <c r="H58" s="1">
        <v>45</v>
      </c>
      <c r="I58" s="1" t="s">
        <v>33</v>
      </c>
      <c r="J58" s="1">
        <v>229</v>
      </c>
      <c r="K58" s="1">
        <f t="shared" si="11"/>
        <v>-7</v>
      </c>
      <c r="L58" s="1"/>
      <c r="M58" s="1"/>
      <c r="N58" s="1">
        <v>50</v>
      </c>
      <c r="O58" s="1"/>
      <c r="P58" s="1">
        <f t="shared" si="2"/>
        <v>44.4</v>
      </c>
      <c r="Q58" s="5">
        <f t="shared" si="12"/>
        <v>263.19999999999993</v>
      </c>
      <c r="R58" s="5"/>
      <c r="S58" s="1"/>
      <c r="T58" s="1">
        <f t="shared" si="3"/>
        <v>12.999999999999998</v>
      </c>
      <c r="U58" s="1">
        <f t="shared" si="4"/>
        <v>7.0720720720720722</v>
      </c>
      <c r="V58" s="1">
        <v>44.6</v>
      </c>
      <c r="W58" s="1">
        <v>64.599999999999994</v>
      </c>
      <c r="X58" s="1">
        <v>40.6</v>
      </c>
      <c r="Y58" s="1">
        <v>53.2</v>
      </c>
      <c r="Z58" s="1">
        <v>28.307600000000001</v>
      </c>
      <c r="AA58" s="1" t="s">
        <v>97</v>
      </c>
      <c r="AB58" s="1">
        <f t="shared" si="5"/>
        <v>107.91199999999996</v>
      </c>
      <c r="AC58" s="1"/>
      <c r="AD58" s="1">
        <f t="shared" si="6"/>
        <v>94.200096666666653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32</v>
      </c>
      <c r="C59" s="1">
        <v>1926</v>
      </c>
      <c r="D59" s="1">
        <v>350</v>
      </c>
      <c r="E59" s="18">
        <f>350.006+E50+E96</f>
        <v>543.00599999999997</v>
      </c>
      <c r="F59" s="18">
        <f>1758+F96</f>
        <v>1800</v>
      </c>
      <c r="G59" s="6">
        <v>0.41</v>
      </c>
      <c r="H59" s="1">
        <v>45</v>
      </c>
      <c r="I59" s="1" t="s">
        <v>38</v>
      </c>
      <c r="J59" s="1">
        <v>370</v>
      </c>
      <c r="K59" s="1">
        <f t="shared" si="11"/>
        <v>173.00599999999997</v>
      </c>
      <c r="L59" s="1"/>
      <c r="M59" s="1"/>
      <c r="N59" s="1">
        <v>0</v>
      </c>
      <c r="O59" s="1"/>
      <c r="P59" s="1">
        <f t="shared" si="2"/>
        <v>108.60119999999999</v>
      </c>
      <c r="Q59" s="5"/>
      <c r="R59" s="5"/>
      <c r="S59" s="1"/>
      <c r="T59" s="1">
        <f t="shared" si="3"/>
        <v>16.574402492790135</v>
      </c>
      <c r="U59" s="1">
        <f t="shared" si="4"/>
        <v>16.574402492790135</v>
      </c>
      <c r="V59" s="1">
        <v>87</v>
      </c>
      <c r="W59" s="1">
        <v>91.2</v>
      </c>
      <c r="X59" s="1">
        <v>305.39999999999998</v>
      </c>
      <c r="Y59" s="1">
        <v>235.6</v>
      </c>
      <c r="Z59" s="1">
        <v>168.01480000000001</v>
      </c>
      <c r="AA59" s="17" t="s">
        <v>49</v>
      </c>
      <c r="AB59" s="1">
        <f t="shared" si="5"/>
        <v>0</v>
      </c>
      <c r="AC59" s="1"/>
      <c r="AD59" s="1">
        <f t="shared" si="6"/>
        <v>340.2371333333333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>
        <v>1010</v>
      </c>
      <c r="D60" s="1">
        <v>100</v>
      </c>
      <c r="E60" s="1">
        <v>288</v>
      </c>
      <c r="F60" s="1">
        <v>783</v>
      </c>
      <c r="G60" s="6">
        <v>0.41</v>
      </c>
      <c r="H60" s="1">
        <v>45</v>
      </c>
      <c r="I60" s="1" t="s">
        <v>33</v>
      </c>
      <c r="J60" s="1">
        <v>299</v>
      </c>
      <c r="K60" s="1">
        <f t="shared" si="11"/>
        <v>-11</v>
      </c>
      <c r="L60" s="1"/>
      <c r="M60" s="1"/>
      <c r="N60" s="1">
        <v>0</v>
      </c>
      <c r="O60" s="1"/>
      <c r="P60" s="1">
        <f t="shared" si="2"/>
        <v>57.6</v>
      </c>
      <c r="Q60" s="5"/>
      <c r="R60" s="5"/>
      <c r="S60" s="1"/>
      <c r="T60" s="1">
        <f t="shared" si="3"/>
        <v>13.59375</v>
      </c>
      <c r="U60" s="1">
        <f t="shared" si="4"/>
        <v>13.59375</v>
      </c>
      <c r="V60" s="1">
        <v>53</v>
      </c>
      <c r="W60" s="1">
        <v>75.400000000000006</v>
      </c>
      <c r="X60" s="1">
        <v>77.400000000000006</v>
      </c>
      <c r="Y60" s="1">
        <v>56.8</v>
      </c>
      <c r="Z60" s="1">
        <v>24</v>
      </c>
      <c r="AA60" s="1" t="s">
        <v>100</v>
      </c>
      <c r="AB60" s="1">
        <f t="shared" si="5"/>
        <v>0</v>
      </c>
      <c r="AC60" s="1"/>
      <c r="AD60" s="1">
        <f t="shared" si="6"/>
        <v>117.60166666666667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32</v>
      </c>
      <c r="C61" s="1">
        <v>14</v>
      </c>
      <c r="D61" s="1">
        <v>91</v>
      </c>
      <c r="E61" s="1">
        <v>32</v>
      </c>
      <c r="F61" s="1">
        <v>51</v>
      </c>
      <c r="G61" s="6">
        <v>0.4</v>
      </c>
      <c r="H61" s="1">
        <v>30</v>
      </c>
      <c r="I61" s="1" t="s">
        <v>33</v>
      </c>
      <c r="J61" s="1">
        <v>47</v>
      </c>
      <c r="K61" s="1">
        <f t="shared" si="11"/>
        <v>-15</v>
      </c>
      <c r="L61" s="1"/>
      <c r="M61" s="1"/>
      <c r="N61" s="1">
        <v>70</v>
      </c>
      <c r="O61" s="1"/>
      <c r="P61" s="1">
        <f t="shared" si="2"/>
        <v>6.4</v>
      </c>
      <c r="Q61" s="5"/>
      <c r="R61" s="5"/>
      <c r="S61" s="1"/>
      <c r="T61" s="1">
        <f t="shared" si="3"/>
        <v>18.90625</v>
      </c>
      <c r="U61" s="1">
        <f t="shared" si="4"/>
        <v>18.90625</v>
      </c>
      <c r="V61" s="1">
        <v>12.6</v>
      </c>
      <c r="W61" s="1">
        <v>11.6</v>
      </c>
      <c r="X61" s="1">
        <v>9.6</v>
      </c>
      <c r="Y61" s="1">
        <v>8.6</v>
      </c>
      <c r="Z61" s="1">
        <v>13.2</v>
      </c>
      <c r="AA61" s="1"/>
      <c r="AB61" s="1">
        <f t="shared" si="5"/>
        <v>0</v>
      </c>
      <c r="AC61" s="1"/>
      <c r="AD61" s="1">
        <f t="shared" si="6"/>
        <v>20.666666666666671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35</v>
      </c>
      <c r="C62" s="1">
        <v>15.843999999999999</v>
      </c>
      <c r="D62" s="1">
        <v>77.664000000000001</v>
      </c>
      <c r="E62" s="1">
        <v>18.907</v>
      </c>
      <c r="F62" s="1">
        <v>68.706999999999994</v>
      </c>
      <c r="G62" s="6">
        <v>1</v>
      </c>
      <c r="H62" s="1">
        <v>30</v>
      </c>
      <c r="I62" s="1" t="s">
        <v>33</v>
      </c>
      <c r="J62" s="1">
        <v>19</v>
      </c>
      <c r="K62" s="1">
        <f t="shared" si="11"/>
        <v>-9.2999999999999972E-2</v>
      </c>
      <c r="L62" s="1"/>
      <c r="M62" s="1"/>
      <c r="N62" s="1">
        <v>0</v>
      </c>
      <c r="O62" s="1"/>
      <c r="P62" s="1">
        <f t="shared" si="2"/>
        <v>3.7814000000000001</v>
      </c>
      <c r="Q62" s="5"/>
      <c r="R62" s="5"/>
      <c r="S62" s="1"/>
      <c r="T62" s="1">
        <f t="shared" si="3"/>
        <v>18.169725498492621</v>
      </c>
      <c r="U62" s="1">
        <f t="shared" si="4"/>
        <v>18.169725498492621</v>
      </c>
      <c r="V62" s="1">
        <v>3.7848000000000002</v>
      </c>
      <c r="W62" s="1">
        <v>7.7298</v>
      </c>
      <c r="X62" s="1">
        <v>4.8792</v>
      </c>
      <c r="Y62" s="1">
        <v>2.0482</v>
      </c>
      <c r="Z62" s="1">
        <v>5.8008000000000006</v>
      </c>
      <c r="AA62" s="1"/>
      <c r="AB62" s="1">
        <f t="shared" si="5"/>
        <v>0</v>
      </c>
      <c r="AC62" s="1"/>
      <c r="AD62" s="1">
        <f t="shared" si="6"/>
        <v>23.353500000000004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32</v>
      </c>
      <c r="C63" s="1">
        <v>102</v>
      </c>
      <c r="D63" s="1">
        <v>112</v>
      </c>
      <c r="E63" s="1">
        <v>75</v>
      </c>
      <c r="F63" s="1">
        <v>127</v>
      </c>
      <c r="G63" s="6">
        <v>0.41</v>
      </c>
      <c r="H63" s="1">
        <v>45</v>
      </c>
      <c r="I63" s="1" t="s">
        <v>33</v>
      </c>
      <c r="J63" s="1">
        <v>77</v>
      </c>
      <c r="K63" s="1">
        <f t="shared" si="11"/>
        <v>-2</v>
      </c>
      <c r="L63" s="1"/>
      <c r="M63" s="1"/>
      <c r="N63" s="1">
        <v>110</v>
      </c>
      <c r="O63" s="1"/>
      <c r="P63" s="1">
        <f t="shared" si="2"/>
        <v>15</v>
      </c>
      <c r="Q63" s="5"/>
      <c r="R63" s="5"/>
      <c r="S63" s="1"/>
      <c r="T63" s="1">
        <f t="shared" si="3"/>
        <v>15.8</v>
      </c>
      <c r="U63" s="1">
        <f t="shared" si="4"/>
        <v>15.8</v>
      </c>
      <c r="V63" s="1">
        <v>22.2</v>
      </c>
      <c r="W63" s="1">
        <v>22.2</v>
      </c>
      <c r="X63" s="1">
        <v>15</v>
      </c>
      <c r="Y63" s="1">
        <v>13.2</v>
      </c>
      <c r="Z63" s="1">
        <v>29.8</v>
      </c>
      <c r="AA63" s="17" t="s">
        <v>36</v>
      </c>
      <c r="AB63" s="1">
        <f t="shared" si="5"/>
        <v>0</v>
      </c>
      <c r="AC63" s="1"/>
      <c r="AD63" s="1">
        <f t="shared" si="6"/>
        <v>40.111666666666665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35</v>
      </c>
      <c r="C64" s="1">
        <v>25.773</v>
      </c>
      <c r="D64" s="1">
        <v>37.225000000000001</v>
      </c>
      <c r="E64" s="1">
        <v>25.431000000000001</v>
      </c>
      <c r="F64" s="1">
        <v>29.111999999999998</v>
      </c>
      <c r="G64" s="6">
        <v>1</v>
      </c>
      <c r="H64" s="1">
        <v>45</v>
      </c>
      <c r="I64" s="1" t="s">
        <v>33</v>
      </c>
      <c r="J64" s="1">
        <v>24</v>
      </c>
      <c r="K64" s="1">
        <f t="shared" si="11"/>
        <v>1.4310000000000009</v>
      </c>
      <c r="L64" s="1"/>
      <c r="M64" s="1"/>
      <c r="N64" s="1">
        <v>20</v>
      </c>
      <c r="O64" s="1"/>
      <c r="P64" s="1">
        <f t="shared" si="2"/>
        <v>5.0861999999999998</v>
      </c>
      <c r="Q64" s="5">
        <f t="shared" si="12"/>
        <v>17.008599999999998</v>
      </c>
      <c r="R64" s="5"/>
      <c r="S64" s="1"/>
      <c r="T64" s="1">
        <f t="shared" si="3"/>
        <v>13</v>
      </c>
      <c r="U64" s="1">
        <f t="shared" si="4"/>
        <v>9.6559317368565925</v>
      </c>
      <c r="V64" s="1">
        <v>4.4607999999999999</v>
      </c>
      <c r="W64" s="1">
        <v>4.2119999999999997</v>
      </c>
      <c r="X64" s="1">
        <v>3.754</v>
      </c>
      <c r="Y64" s="1">
        <v>1.1526000000000001</v>
      </c>
      <c r="Z64" s="1">
        <v>0.40479999999999999</v>
      </c>
      <c r="AA64" s="1"/>
      <c r="AB64" s="1">
        <f t="shared" si="5"/>
        <v>17.008599999999998</v>
      </c>
      <c r="AC64" s="1"/>
      <c r="AD64" s="1">
        <f t="shared" si="6"/>
        <v>15.891999999999999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32</v>
      </c>
      <c r="C65" s="1">
        <v>1091</v>
      </c>
      <c r="D65" s="1"/>
      <c r="E65" s="1">
        <v>129</v>
      </c>
      <c r="F65" s="1">
        <v>937</v>
      </c>
      <c r="G65" s="6">
        <v>0.36</v>
      </c>
      <c r="H65" s="1">
        <v>45</v>
      </c>
      <c r="I65" s="1" t="s">
        <v>33</v>
      </c>
      <c r="J65" s="1">
        <v>131</v>
      </c>
      <c r="K65" s="1">
        <f t="shared" si="11"/>
        <v>-2</v>
      </c>
      <c r="L65" s="1"/>
      <c r="M65" s="1"/>
      <c r="N65" s="1">
        <v>150</v>
      </c>
      <c r="O65" s="1">
        <v>50</v>
      </c>
      <c r="P65" s="1">
        <f t="shared" si="2"/>
        <v>25.8</v>
      </c>
      <c r="Q65" s="5"/>
      <c r="R65" s="5"/>
      <c r="S65" s="1"/>
      <c r="T65" s="1">
        <f t="shared" si="3"/>
        <v>44.069767441860463</v>
      </c>
      <c r="U65" s="1">
        <f t="shared" si="4"/>
        <v>44.069767441860463</v>
      </c>
      <c r="V65" s="1">
        <v>161.6</v>
      </c>
      <c r="W65" s="1">
        <v>108.4</v>
      </c>
      <c r="X65" s="1">
        <v>183.8</v>
      </c>
      <c r="Y65" s="1">
        <v>23.2</v>
      </c>
      <c r="Z65" s="1">
        <v>34.200000000000003</v>
      </c>
      <c r="AA65" s="17" t="s">
        <v>49</v>
      </c>
      <c r="AB65" s="1">
        <f t="shared" si="5"/>
        <v>0</v>
      </c>
      <c r="AC65" s="1"/>
      <c r="AD65" s="1">
        <f t="shared" si="6"/>
        <v>161.1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35</v>
      </c>
      <c r="C66" s="1">
        <v>121.182</v>
      </c>
      <c r="D66" s="1"/>
      <c r="E66" s="1">
        <v>31.187000000000001</v>
      </c>
      <c r="F66" s="1">
        <v>83.572999999999993</v>
      </c>
      <c r="G66" s="6">
        <v>1</v>
      </c>
      <c r="H66" s="1">
        <v>45</v>
      </c>
      <c r="I66" s="1" t="s">
        <v>33</v>
      </c>
      <c r="J66" s="1">
        <v>32</v>
      </c>
      <c r="K66" s="1">
        <f t="shared" si="11"/>
        <v>-0.81299999999999883</v>
      </c>
      <c r="L66" s="1"/>
      <c r="M66" s="1"/>
      <c r="N66" s="1">
        <v>0</v>
      </c>
      <c r="O66" s="1"/>
      <c r="P66" s="1">
        <f t="shared" si="2"/>
        <v>6.2374000000000001</v>
      </c>
      <c r="Q66" s="5"/>
      <c r="R66" s="5"/>
      <c r="S66" s="1"/>
      <c r="T66" s="1">
        <f t="shared" si="3"/>
        <v>13.398691762593387</v>
      </c>
      <c r="U66" s="1">
        <f t="shared" si="4"/>
        <v>13.398691762593387</v>
      </c>
      <c r="V66" s="1">
        <v>5.7951999999999986</v>
      </c>
      <c r="W66" s="1">
        <v>5.91</v>
      </c>
      <c r="X66" s="1">
        <v>11.507199999999999</v>
      </c>
      <c r="Y66" s="1">
        <v>1.1215999999999999</v>
      </c>
      <c r="Z66" s="1">
        <v>5.4537999999999993</v>
      </c>
      <c r="AA66" s="1"/>
      <c r="AB66" s="1">
        <f t="shared" si="5"/>
        <v>0</v>
      </c>
      <c r="AC66" s="1"/>
      <c r="AD66" s="1">
        <f t="shared" si="6"/>
        <v>30.021000000000001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32</v>
      </c>
      <c r="C67" s="1">
        <v>107</v>
      </c>
      <c r="D67" s="1">
        <v>60</v>
      </c>
      <c r="E67" s="1">
        <v>58</v>
      </c>
      <c r="F67" s="1">
        <v>97</v>
      </c>
      <c r="G67" s="6">
        <v>0.41</v>
      </c>
      <c r="H67" s="1">
        <v>45</v>
      </c>
      <c r="I67" s="1" t="s">
        <v>33</v>
      </c>
      <c r="J67" s="1">
        <v>61</v>
      </c>
      <c r="K67" s="1">
        <f t="shared" si="11"/>
        <v>-3</v>
      </c>
      <c r="L67" s="1"/>
      <c r="M67" s="1"/>
      <c r="N67" s="1">
        <v>30</v>
      </c>
      <c r="O67" s="1"/>
      <c r="P67" s="1">
        <f t="shared" si="2"/>
        <v>11.6</v>
      </c>
      <c r="Q67" s="5">
        <f t="shared" si="12"/>
        <v>23.799999999999983</v>
      </c>
      <c r="R67" s="5"/>
      <c r="S67" s="1"/>
      <c r="T67" s="1">
        <f t="shared" si="3"/>
        <v>12.999999999999998</v>
      </c>
      <c r="U67" s="1">
        <f t="shared" si="4"/>
        <v>10.948275862068966</v>
      </c>
      <c r="V67" s="1">
        <v>10.6</v>
      </c>
      <c r="W67" s="1">
        <v>16</v>
      </c>
      <c r="X67" s="1">
        <v>14.6</v>
      </c>
      <c r="Y67" s="1">
        <v>10.4</v>
      </c>
      <c r="Z67" s="1">
        <v>13.8</v>
      </c>
      <c r="AA67" s="1"/>
      <c r="AB67" s="1">
        <f t="shared" si="5"/>
        <v>9.757999999999992</v>
      </c>
      <c r="AC67" s="1"/>
      <c r="AD67" s="1">
        <f t="shared" si="6"/>
        <v>26.308333333333334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32</v>
      </c>
      <c r="C68" s="1">
        <v>21</v>
      </c>
      <c r="D68" s="1">
        <v>108</v>
      </c>
      <c r="E68" s="1">
        <v>24</v>
      </c>
      <c r="F68" s="1">
        <v>92</v>
      </c>
      <c r="G68" s="6">
        <v>0.41</v>
      </c>
      <c r="H68" s="1">
        <v>45</v>
      </c>
      <c r="I68" s="1" t="s">
        <v>33</v>
      </c>
      <c r="J68" s="1">
        <v>29</v>
      </c>
      <c r="K68" s="1">
        <f t="shared" si="11"/>
        <v>-5</v>
      </c>
      <c r="L68" s="1"/>
      <c r="M68" s="1"/>
      <c r="N68" s="1">
        <v>0</v>
      </c>
      <c r="O68" s="1"/>
      <c r="P68" s="1">
        <f t="shared" si="2"/>
        <v>4.8</v>
      </c>
      <c r="Q68" s="5"/>
      <c r="R68" s="5"/>
      <c r="S68" s="1"/>
      <c r="T68" s="1">
        <f t="shared" si="3"/>
        <v>19.166666666666668</v>
      </c>
      <c r="U68" s="1">
        <f t="shared" si="4"/>
        <v>19.166666666666668</v>
      </c>
      <c r="V68" s="1">
        <v>7</v>
      </c>
      <c r="W68" s="1">
        <v>11.6</v>
      </c>
      <c r="X68" s="1">
        <v>2.2000000000000002</v>
      </c>
      <c r="Y68" s="1">
        <v>3.4</v>
      </c>
      <c r="Z68" s="1">
        <v>2.6</v>
      </c>
      <c r="AA68" s="17" t="s">
        <v>110</v>
      </c>
      <c r="AB68" s="1">
        <f t="shared" si="5"/>
        <v>0</v>
      </c>
      <c r="AC68" s="1"/>
      <c r="AD68" s="1">
        <f t="shared" si="6"/>
        <v>10.796666666666665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32</v>
      </c>
      <c r="C69" s="1">
        <v>522</v>
      </c>
      <c r="D69" s="1"/>
      <c r="E69" s="1">
        <v>87</v>
      </c>
      <c r="F69" s="1">
        <v>429</v>
      </c>
      <c r="G69" s="6">
        <v>0.28000000000000003</v>
      </c>
      <c r="H69" s="1">
        <v>45</v>
      </c>
      <c r="I69" s="1" t="s">
        <v>33</v>
      </c>
      <c r="J69" s="1">
        <v>88</v>
      </c>
      <c r="K69" s="1">
        <f t="shared" ref="K69:K99" si="13">E69-J69</f>
        <v>-1</v>
      </c>
      <c r="L69" s="1"/>
      <c r="M69" s="1"/>
      <c r="N69" s="1">
        <v>0</v>
      </c>
      <c r="O69" s="1"/>
      <c r="P69" s="1">
        <f t="shared" si="2"/>
        <v>17.399999999999999</v>
      </c>
      <c r="Q69" s="5"/>
      <c r="R69" s="5"/>
      <c r="S69" s="1"/>
      <c r="T69" s="1">
        <f t="shared" si="3"/>
        <v>24.655172413793107</v>
      </c>
      <c r="U69" s="1">
        <f t="shared" si="4"/>
        <v>24.655172413793107</v>
      </c>
      <c r="V69" s="1">
        <v>15.4</v>
      </c>
      <c r="W69" s="1">
        <v>17.2</v>
      </c>
      <c r="X69" s="1">
        <v>45.6</v>
      </c>
      <c r="Y69" s="1">
        <v>38</v>
      </c>
      <c r="Z69" s="1">
        <v>7.4</v>
      </c>
      <c r="AA69" s="17" t="s">
        <v>49</v>
      </c>
      <c r="AB69" s="1">
        <f t="shared" si="5"/>
        <v>0</v>
      </c>
      <c r="AC69" s="1"/>
      <c r="AD69" s="1">
        <f t="shared" si="6"/>
        <v>32.900000000000006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32</v>
      </c>
      <c r="C70" s="1">
        <v>24</v>
      </c>
      <c r="D70" s="1">
        <v>16</v>
      </c>
      <c r="E70" s="1">
        <v>8</v>
      </c>
      <c r="F70" s="1">
        <v>26</v>
      </c>
      <c r="G70" s="6">
        <v>0.35</v>
      </c>
      <c r="H70" s="1">
        <v>45</v>
      </c>
      <c r="I70" s="1" t="s">
        <v>33</v>
      </c>
      <c r="J70" s="1">
        <v>13</v>
      </c>
      <c r="K70" s="1">
        <f t="shared" si="13"/>
        <v>-5</v>
      </c>
      <c r="L70" s="1"/>
      <c r="M70" s="1"/>
      <c r="N70" s="1">
        <v>30</v>
      </c>
      <c r="O70" s="1"/>
      <c r="P70" s="1">
        <f t="shared" ref="P70:P99" si="14">E70/5</f>
        <v>1.6</v>
      </c>
      <c r="Q70" s="5"/>
      <c r="R70" s="5"/>
      <c r="S70" s="1"/>
      <c r="T70" s="1">
        <f t="shared" ref="T70:T99" si="15">(F70+N70+O70+Q70)/P70</f>
        <v>35</v>
      </c>
      <c r="U70" s="1">
        <f t="shared" ref="U70:U99" si="16">(F70+N70+O70)/P70</f>
        <v>35</v>
      </c>
      <c r="V70" s="1">
        <v>5</v>
      </c>
      <c r="W70" s="1">
        <v>3.6</v>
      </c>
      <c r="X70" s="1">
        <v>2.6</v>
      </c>
      <c r="Y70" s="1">
        <v>6.6</v>
      </c>
      <c r="Z70" s="1">
        <v>6.4</v>
      </c>
      <c r="AA70" s="17" t="s">
        <v>36</v>
      </c>
      <c r="AB70" s="1">
        <f t="shared" ref="AB70:AB99" si="17">Q70*G70</f>
        <v>0</v>
      </c>
      <c r="AC70" s="1"/>
      <c r="AD70" s="1">
        <f t="shared" si="6"/>
        <v>7.5249999999999995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32</v>
      </c>
      <c r="C71" s="1">
        <v>59</v>
      </c>
      <c r="D71" s="1">
        <v>520</v>
      </c>
      <c r="E71" s="1">
        <v>277</v>
      </c>
      <c r="F71" s="1">
        <v>252</v>
      </c>
      <c r="G71" s="6">
        <v>0.4</v>
      </c>
      <c r="H71" s="1">
        <v>45</v>
      </c>
      <c r="I71" s="1" t="s">
        <v>33</v>
      </c>
      <c r="J71" s="1">
        <v>323</v>
      </c>
      <c r="K71" s="1">
        <f t="shared" si="13"/>
        <v>-46</v>
      </c>
      <c r="L71" s="1"/>
      <c r="M71" s="1"/>
      <c r="N71" s="1">
        <v>150</v>
      </c>
      <c r="O71" s="1">
        <v>100</v>
      </c>
      <c r="P71" s="1">
        <f t="shared" si="14"/>
        <v>55.4</v>
      </c>
      <c r="Q71" s="5">
        <f t="shared" si="12"/>
        <v>218.19999999999993</v>
      </c>
      <c r="R71" s="5"/>
      <c r="S71" s="1"/>
      <c r="T71" s="1">
        <f t="shared" si="15"/>
        <v>12.999999999999998</v>
      </c>
      <c r="U71" s="1">
        <f t="shared" si="16"/>
        <v>9.0613718411552355</v>
      </c>
      <c r="V71" s="1">
        <v>53.6</v>
      </c>
      <c r="W71" s="1">
        <v>61.6</v>
      </c>
      <c r="X71" s="1">
        <v>86</v>
      </c>
      <c r="Y71" s="1">
        <v>99</v>
      </c>
      <c r="Z71" s="1">
        <v>41</v>
      </c>
      <c r="AA71" s="1" t="s">
        <v>54</v>
      </c>
      <c r="AB71" s="1">
        <f t="shared" si="17"/>
        <v>87.279999999999973</v>
      </c>
      <c r="AC71" s="1"/>
      <c r="AD71" s="1">
        <f t="shared" ref="AD71:AD95" si="18">(Z71+Y71+X71+W71+V71+P71)/6*5*G71</f>
        <v>132.20000000000002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32</v>
      </c>
      <c r="C72" s="1">
        <v>56</v>
      </c>
      <c r="D72" s="1"/>
      <c r="E72" s="1">
        <v>14.222</v>
      </c>
      <c r="F72" s="1">
        <v>25</v>
      </c>
      <c r="G72" s="6">
        <v>0.5</v>
      </c>
      <c r="H72" s="1">
        <v>120</v>
      </c>
      <c r="I72" s="1" t="s">
        <v>33</v>
      </c>
      <c r="J72" s="1">
        <v>14</v>
      </c>
      <c r="K72" s="1">
        <f t="shared" si="13"/>
        <v>0.22199999999999953</v>
      </c>
      <c r="L72" s="1"/>
      <c r="M72" s="1"/>
      <c r="N72" s="1">
        <v>30</v>
      </c>
      <c r="O72" s="1"/>
      <c r="P72" s="1">
        <f t="shared" si="14"/>
        <v>2.8443999999999998</v>
      </c>
      <c r="Q72" s="5"/>
      <c r="R72" s="5"/>
      <c r="S72" s="1"/>
      <c r="T72" s="1">
        <f t="shared" si="15"/>
        <v>19.336239628744199</v>
      </c>
      <c r="U72" s="1">
        <f t="shared" si="16"/>
        <v>19.336239628744199</v>
      </c>
      <c r="V72" s="1">
        <v>4.8</v>
      </c>
      <c r="W72" s="1">
        <v>5</v>
      </c>
      <c r="X72" s="1">
        <v>2.6</v>
      </c>
      <c r="Y72" s="1">
        <v>4</v>
      </c>
      <c r="Z72" s="1">
        <v>9.1999999999999993</v>
      </c>
      <c r="AA72" s="1"/>
      <c r="AB72" s="1">
        <f t="shared" si="17"/>
        <v>0</v>
      </c>
      <c r="AC72" s="1"/>
      <c r="AD72" s="1">
        <f t="shared" si="18"/>
        <v>11.851833333333332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35</v>
      </c>
      <c r="C73" s="1">
        <v>7.2830000000000004</v>
      </c>
      <c r="D73" s="1">
        <v>42.459000000000003</v>
      </c>
      <c r="E73" s="1">
        <v>12.618</v>
      </c>
      <c r="F73" s="1">
        <v>30.407</v>
      </c>
      <c r="G73" s="6">
        <v>1</v>
      </c>
      <c r="H73" s="1">
        <v>45</v>
      </c>
      <c r="I73" s="1" t="s">
        <v>33</v>
      </c>
      <c r="J73" s="1">
        <v>14.8</v>
      </c>
      <c r="K73" s="1">
        <f t="shared" si="13"/>
        <v>-2.1820000000000004</v>
      </c>
      <c r="L73" s="1"/>
      <c r="M73" s="1"/>
      <c r="N73" s="1">
        <v>5</v>
      </c>
      <c r="O73" s="1"/>
      <c r="P73" s="1">
        <f t="shared" si="14"/>
        <v>2.5236000000000001</v>
      </c>
      <c r="Q73" s="5"/>
      <c r="R73" s="5"/>
      <c r="S73" s="1"/>
      <c r="T73" s="1">
        <f t="shared" si="15"/>
        <v>14.030353463306385</v>
      </c>
      <c r="U73" s="1">
        <f t="shared" si="16"/>
        <v>14.030353463306385</v>
      </c>
      <c r="V73" s="1">
        <v>2.5394000000000001</v>
      </c>
      <c r="W73" s="1">
        <v>3.9796</v>
      </c>
      <c r="X73" s="1">
        <v>1.5924</v>
      </c>
      <c r="Y73" s="1">
        <v>2.4136000000000002</v>
      </c>
      <c r="Z73" s="1">
        <v>1.7345999999999999</v>
      </c>
      <c r="AA73" s="1"/>
      <c r="AB73" s="1">
        <f t="shared" si="17"/>
        <v>0</v>
      </c>
      <c r="AC73" s="1"/>
      <c r="AD73" s="1">
        <f t="shared" si="18"/>
        <v>12.319333333333333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32</v>
      </c>
      <c r="C74" s="1">
        <v>40</v>
      </c>
      <c r="D74" s="1">
        <v>48</v>
      </c>
      <c r="E74" s="1">
        <v>14</v>
      </c>
      <c r="F74" s="1">
        <v>57</v>
      </c>
      <c r="G74" s="6">
        <v>0.33</v>
      </c>
      <c r="H74" s="1">
        <v>45</v>
      </c>
      <c r="I74" s="1" t="s">
        <v>33</v>
      </c>
      <c r="J74" s="1">
        <v>24</v>
      </c>
      <c r="K74" s="1">
        <f t="shared" si="13"/>
        <v>-10</v>
      </c>
      <c r="L74" s="1"/>
      <c r="M74" s="1"/>
      <c r="N74" s="1">
        <v>25</v>
      </c>
      <c r="O74" s="1"/>
      <c r="P74" s="1">
        <f t="shared" si="14"/>
        <v>2.8</v>
      </c>
      <c r="Q74" s="5"/>
      <c r="R74" s="5"/>
      <c r="S74" s="1"/>
      <c r="T74" s="1">
        <f t="shared" si="15"/>
        <v>29.285714285714288</v>
      </c>
      <c r="U74" s="1">
        <f t="shared" si="16"/>
        <v>29.285714285714288</v>
      </c>
      <c r="V74" s="1">
        <v>7.2</v>
      </c>
      <c r="W74" s="1">
        <v>8.1999999999999993</v>
      </c>
      <c r="X74" s="1">
        <v>7.8</v>
      </c>
      <c r="Y74" s="1">
        <v>11.2</v>
      </c>
      <c r="Z74" s="1">
        <v>8.4</v>
      </c>
      <c r="AA74" s="17" t="s">
        <v>36</v>
      </c>
      <c r="AB74" s="1">
        <f t="shared" si="17"/>
        <v>0</v>
      </c>
      <c r="AC74" s="1"/>
      <c r="AD74" s="1">
        <f t="shared" si="18"/>
        <v>12.540000000000001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35</v>
      </c>
      <c r="C75" s="1">
        <v>3.2919999999999998</v>
      </c>
      <c r="D75" s="1">
        <v>48.456000000000003</v>
      </c>
      <c r="E75" s="1">
        <v>8.7690000000000001</v>
      </c>
      <c r="F75" s="1">
        <v>39.042000000000002</v>
      </c>
      <c r="G75" s="6">
        <v>1</v>
      </c>
      <c r="H75" s="1">
        <v>45</v>
      </c>
      <c r="I75" s="1" t="s">
        <v>33</v>
      </c>
      <c r="J75" s="1">
        <v>11</v>
      </c>
      <c r="K75" s="1">
        <f t="shared" si="13"/>
        <v>-2.2309999999999999</v>
      </c>
      <c r="L75" s="1"/>
      <c r="M75" s="1"/>
      <c r="N75" s="1">
        <v>0</v>
      </c>
      <c r="O75" s="1"/>
      <c r="P75" s="1">
        <f t="shared" si="14"/>
        <v>1.7538</v>
      </c>
      <c r="Q75" s="5"/>
      <c r="R75" s="5"/>
      <c r="S75" s="1"/>
      <c r="T75" s="1">
        <f t="shared" si="15"/>
        <v>22.261375299349982</v>
      </c>
      <c r="U75" s="1">
        <f t="shared" si="16"/>
        <v>22.261375299349982</v>
      </c>
      <c r="V75" s="1">
        <v>1.4534</v>
      </c>
      <c r="W75" s="1">
        <v>4.6394000000000002</v>
      </c>
      <c r="X75" s="1">
        <v>1.4632000000000001</v>
      </c>
      <c r="Y75" s="1">
        <v>1.8533999999999999</v>
      </c>
      <c r="Z75" s="1">
        <v>2.7784</v>
      </c>
      <c r="AA75" s="1"/>
      <c r="AB75" s="1">
        <f t="shared" si="17"/>
        <v>0</v>
      </c>
      <c r="AC75" s="1"/>
      <c r="AD75" s="1">
        <f t="shared" si="18"/>
        <v>11.618000000000002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32</v>
      </c>
      <c r="C76" s="1">
        <v>18</v>
      </c>
      <c r="D76" s="1">
        <v>80</v>
      </c>
      <c r="E76" s="1">
        <v>45</v>
      </c>
      <c r="F76" s="1">
        <v>32</v>
      </c>
      <c r="G76" s="6">
        <v>0.33</v>
      </c>
      <c r="H76" s="1">
        <v>45</v>
      </c>
      <c r="I76" s="1" t="s">
        <v>33</v>
      </c>
      <c r="J76" s="1">
        <v>46</v>
      </c>
      <c r="K76" s="1">
        <f t="shared" si="13"/>
        <v>-1</v>
      </c>
      <c r="L76" s="1"/>
      <c r="M76" s="1"/>
      <c r="N76" s="1">
        <v>30</v>
      </c>
      <c r="O76" s="1"/>
      <c r="P76" s="1">
        <f t="shared" si="14"/>
        <v>9</v>
      </c>
      <c r="Q76" s="5">
        <f t="shared" si="12"/>
        <v>55</v>
      </c>
      <c r="R76" s="5"/>
      <c r="S76" s="1"/>
      <c r="T76" s="1">
        <f t="shared" si="15"/>
        <v>13</v>
      </c>
      <c r="U76" s="1">
        <f t="shared" si="16"/>
        <v>6.8888888888888893</v>
      </c>
      <c r="V76" s="1">
        <v>6.6</v>
      </c>
      <c r="W76" s="1">
        <v>7</v>
      </c>
      <c r="X76" s="1">
        <v>11.4</v>
      </c>
      <c r="Y76" s="1">
        <v>3.4</v>
      </c>
      <c r="Z76" s="1">
        <v>20.399999999999999</v>
      </c>
      <c r="AA76" s="1"/>
      <c r="AB76" s="1">
        <f t="shared" si="17"/>
        <v>18.150000000000002</v>
      </c>
      <c r="AC76" s="1"/>
      <c r="AD76" s="1">
        <f t="shared" si="18"/>
        <v>15.895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35</v>
      </c>
      <c r="C77" s="1">
        <v>34.909999999999997</v>
      </c>
      <c r="D77" s="1">
        <v>47.265000000000001</v>
      </c>
      <c r="E77" s="1">
        <v>21.567</v>
      </c>
      <c r="F77" s="1">
        <v>52.759</v>
      </c>
      <c r="G77" s="6">
        <v>1</v>
      </c>
      <c r="H77" s="1">
        <v>45</v>
      </c>
      <c r="I77" s="1" t="s">
        <v>33</v>
      </c>
      <c r="J77" s="1">
        <v>23.6</v>
      </c>
      <c r="K77" s="1">
        <f t="shared" si="13"/>
        <v>-2.0330000000000013</v>
      </c>
      <c r="L77" s="1"/>
      <c r="M77" s="1"/>
      <c r="N77" s="1">
        <v>15</v>
      </c>
      <c r="O77" s="1"/>
      <c r="P77" s="1">
        <f t="shared" si="14"/>
        <v>4.3133999999999997</v>
      </c>
      <c r="Q77" s="5"/>
      <c r="R77" s="5"/>
      <c r="S77" s="1"/>
      <c r="T77" s="1">
        <f t="shared" si="15"/>
        <v>15.708953493763621</v>
      </c>
      <c r="U77" s="1">
        <f t="shared" si="16"/>
        <v>15.708953493763621</v>
      </c>
      <c r="V77" s="1">
        <v>5.3186</v>
      </c>
      <c r="W77" s="1">
        <v>6.3037999999999998</v>
      </c>
      <c r="X77" s="1">
        <v>7.8933999999999997</v>
      </c>
      <c r="Y77" s="1">
        <v>5.7725999999999997</v>
      </c>
      <c r="Z77" s="1">
        <v>6.6063999999999989</v>
      </c>
      <c r="AA77" s="1"/>
      <c r="AB77" s="1">
        <f t="shared" si="17"/>
        <v>0</v>
      </c>
      <c r="AC77" s="1"/>
      <c r="AD77" s="1">
        <f t="shared" si="18"/>
        <v>30.173500000000001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32</v>
      </c>
      <c r="C78" s="1">
        <v>6</v>
      </c>
      <c r="D78" s="1">
        <v>8</v>
      </c>
      <c r="E78" s="1">
        <v>-1</v>
      </c>
      <c r="F78" s="1">
        <v>9</v>
      </c>
      <c r="G78" s="6">
        <v>0.33</v>
      </c>
      <c r="H78" s="1">
        <v>45</v>
      </c>
      <c r="I78" s="1" t="s">
        <v>33</v>
      </c>
      <c r="J78" s="1">
        <v>4</v>
      </c>
      <c r="K78" s="1">
        <f t="shared" si="13"/>
        <v>-5</v>
      </c>
      <c r="L78" s="1"/>
      <c r="M78" s="1"/>
      <c r="N78" s="1">
        <v>24</v>
      </c>
      <c r="O78" s="1"/>
      <c r="P78" s="1">
        <f t="shared" si="14"/>
        <v>-0.2</v>
      </c>
      <c r="Q78" s="5"/>
      <c r="R78" s="5"/>
      <c r="S78" s="1"/>
      <c r="T78" s="1">
        <f t="shared" si="15"/>
        <v>-165</v>
      </c>
      <c r="U78" s="1">
        <f t="shared" si="16"/>
        <v>-165</v>
      </c>
      <c r="V78" s="1">
        <v>2.8</v>
      </c>
      <c r="W78" s="1">
        <v>2.2000000000000002</v>
      </c>
      <c r="X78" s="1">
        <v>2.4</v>
      </c>
      <c r="Y78" s="1">
        <v>1.2</v>
      </c>
      <c r="Z78" s="1">
        <v>3.4</v>
      </c>
      <c r="AA78" s="1"/>
      <c r="AB78" s="1">
        <f t="shared" si="17"/>
        <v>0</v>
      </c>
      <c r="AC78" s="1"/>
      <c r="AD78" s="1">
        <f t="shared" si="18"/>
        <v>3.2450000000000006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35</v>
      </c>
      <c r="C79" s="1"/>
      <c r="D79" s="1">
        <v>26.036999999999999</v>
      </c>
      <c r="E79" s="1">
        <v>-1.268</v>
      </c>
      <c r="F79" s="1">
        <v>24.071999999999999</v>
      </c>
      <c r="G79" s="6">
        <v>1</v>
      </c>
      <c r="H79" s="1">
        <v>45</v>
      </c>
      <c r="I79" s="1" t="s">
        <v>33</v>
      </c>
      <c r="J79" s="1">
        <v>4.9000000000000004</v>
      </c>
      <c r="K79" s="1">
        <f t="shared" si="13"/>
        <v>-6.1680000000000001</v>
      </c>
      <c r="L79" s="1"/>
      <c r="M79" s="1"/>
      <c r="N79" s="1">
        <v>0</v>
      </c>
      <c r="O79" s="1"/>
      <c r="P79" s="1">
        <f t="shared" si="14"/>
        <v>-0.25359999999999999</v>
      </c>
      <c r="Q79" s="5"/>
      <c r="R79" s="5"/>
      <c r="S79" s="1"/>
      <c r="T79" s="1">
        <f t="shared" si="15"/>
        <v>-94.921135646687702</v>
      </c>
      <c r="U79" s="1">
        <f t="shared" si="16"/>
        <v>-94.921135646687702</v>
      </c>
      <c r="V79" s="1">
        <v>-1.0631999999999999</v>
      </c>
      <c r="W79" s="1">
        <v>2.3578000000000001</v>
      </c>
      <c r="X79" s="1">
        <v>1.0489999999999999</v>
      </c>
      <c r="Y79" s="1">
        <v>1.1694</v>
      </c>
      <c r="Z79" s="1">
        <v>1.1850000000000001</v>
      </c>
      <c r="AA79" s="1"/>
      <c r="AB79" s="1">
        <f t="shared" si="17"/>
        <v>0</v>
      </c>
      <c r="AC79" s="1"/>
      <c r="AD79" s="1">
        <f t="shared" si="18"/>
        <v>3.7036666666666673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32</v>
      </c>
      <c r="C80" s="1">
        <v>7</v>
      </c>
      <c r="D80" s="1"/>
      <c r="E80" s="1">
        <v>7</v>
      </c>
      <c r="F80" s="1"/>
      <c r="G80" s="6">
        <v>0.66</v>
      </c>
      <c r="H80" s="1">
        <v>45</v>
      </c>
      <c r="I80" s="1" t="s">
        <v>33</v>
      </c>
      <c r="J80" s="1">
        <v>9</v>
      </c>
      <c r="K80" s="1">
        <f t="shared" si="13"/>
        <v>-2</v>
      </c>
      <c r="L80" s="1"/>
      <c r="M80" s="1"/>
      <c r="N80" s="1">
        <v>27</v>
      </c>
      <c r="O80" s="1"/>
      <c r="P80" s="1">
        <f t="shared" si="14"/>
        <v>1.4</v>
      </c>
      <c r="Q80" s="5">
        <v>8</v>
      </c>
      <c r="R80" s="5"/>
      <c r="S80" s="1"/>
      <c r="T80" s="1">
        <f t="shared" si="15"/>
        <v>25</v>
      </c>
      <c r="U80" s="1">
        <f t="shared" si="16"/>
        <v>19.285714285714288</v>
      </c>
      <c r="V80" s="1">
        <v>2.6</v>
      </c>
      <c r="W80" s="1">
        <v>0.4</v>
      </c>
      <c r="X80" s="1">
        <v>2.4</v>
      </c>
      <c r="Y80" s="1">
        <v>2.4</v>
      </c>
      <c r="Z80" s="1">
        <v>1.6</v>
      </c>
      <c r="AA80" s="1"/>
      <c r="AB80" s="1">
        <f t="shared" si="17"/>
        <v>5.28</v>
      </c>
      <c r="AC80" s="1"/>
      <c r="AD80" s="1">
        <f t="shared" si="18"/>
        <v>5.94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32</v>
      </c>
      <c r="C81" s="1"/>
      <c r="D81" s="1">
        <v>50.32</v>
      </c>
      <c r="E81" s="1">
        <v>16.32</v>
      </c>
      <c r="F81" s="1">
        <v>34</v>
      </c>
      <c r="G81" s="6">
        <v>0.66</v>
      </c>
      <c r="H81" s="1">
        <v>45</v>
      </c>
      <c r="I81" s="1" t="s">
        <v>33</v>
      </c>
      <c r="J81" s="1">
        <v>16.98</v>
      </c>
      <c r="K81" s="1">
        <f t="shared" si="13"/>
        <v>-0.66000000000000014</v>
      </c>
      <c r="L81" s="1"/>
      <c r="M81" s="1"/>
      <c r="N81" s="1">
        <v>0</v>
      </c>
      <c r="O81" s="1"/>
      <c r="P81" s="1">
        <f t="shared" si="14"/>
        <v>3.2640000000000002</v>
      </c>
      <c r="Q81" s="5">
        <f t="shared" si="12"/>
        <v>8.4320000000000022</v>
      </c>
      <c r="R81" s="5"/>
      <c r="S81" s="1"/>
      <c r="T81" s="1">
        <f t="shared" si="15"/>
        <v>13</v>
      </c>
      <c r="U81" s="1">
        <f t="shared" si="16"/>
        <v>10.416666666666666</v>
      </c>
      <c r="V81" s="1">
        <v>1.6</v>
      </c>
      <c r="W81" s="1">
        <v>3.82</v>
      </c>
      <c r="X81" s="1">
        <v>2.8</v>
      </c>
      <c r="Y81" s="1">
        <v>3.2</v>
      </c>
      <c r="Z81" s="1">
        <v>3.2</v>
      </c>
      <c r="AA81" s="1"/>
      <c r="AB81" s="1">
        <f t="shared" si="17"/>
        <v>5.5651200000000021</v>
      </c>
      <c r="AC81" s="1"/>
      <c r="AD81" s="1">
        <f t="shared" si="18"/>
        <v>9.8361999999999998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32</v>
      </c>
      <c r="C82" s="1">
        <v>122</v>
      </c>
      <c r="D82" s="1"/>
      <c r="E82" s="1">
        <v>39</v>
      </c>
      <c r="F82" s="1">
        <v>36</v>
      </c>
      <c r="G82" s="6">
        <v>0.33</v>
      </c>
      <c r="H82" s="1">
        <v>45</v>
      </c>
      <c r="I82" s="1" t="s">
        <v>33</v>
      </c>
      <c r="J82" s="1">
        <v>40</v>
      </c>
      <c r="K82" s="1">
        <f t="shared" si="13"/>
        <v>-1</v>
      </c>
      <c r="L82" s="1"/>
      <c r="M82" s="1"/>
      <c r="N82" s="1">
        <v>161</v>
      </c>
      <c r="O82" s="1"/>
      <c r="P82" s="1">
        <f t="shared" si="14"/>
        <v>7.8</v>
      </c>
      <c r="Q82" s="5"/>
      <c r="R82" s="5"/>
      <c r="S82" s="1"/>
      <c r="T82" s="1">
        <f t="shared" si="15"/>
        <v>25.256410256410255</v>
      </c>
      <c r="U82" s="1">
        <f t="shared" si="16"/>
        <v>25.256410256410255</v>
      </c>
      <c r="V82" s="1">
        <v>18.8</v>
      </c>
      <c r="W82" s="1">
        <v>12.2</v>
      </c>
      <c r="X82" s="1">
        <v>18.2</v>
      </c>
      <c r="Y82" s="1">
        <v>21.4</v>
      </c>
      <c r="Z82" s="1">
        <v>16.8</v>
      </c>
      <c r="AA82" s="17" t="s">
        <v>36</v>
      </c>
      <c r="AB82" s="1">
        <f t="shared" si="17"/>
        <v>0</v>
      </c>
      <c r="AC82" s="1"/>
      <c r="AD82" s="1">
        <f t="shared" si="18"/>
        <v>26.180000000000003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125</v>
      </c>
      <c r="B83" s="13" t="s">
        <v>32</v>
      </c>
      <c r="C83" s="13">
        <v>46</v>
      </c>
      <c r="D83" s="13">
        <v>80</v>
      </c>
      <c r="E83" s="13">
        <v>33</v>
      </c>
      <c r="F83" s="13">
        <v>75</v>
      </c>
      <c r="G83" s="14">
        <v>0</v>
      </c>
      <c r="H83" s="13">
        <v>45</v>
      </c>
      <c r="I83" s="13" t="s">
        <v>101</v>
      </c>
      <c r="J83" s="13">
        <v>34</v>
      </c>
      <c r="K83" s="13">
        <f t="shared" si="13"/>
        <v>-1</v>
      </c>
      <c r="L83" s="13"/>
      <c r="M83" s="13"/>
      <c r="N83" s="13"/>
      <c r="O83" s="13"/>
      <c r="P83" s="13">
        <f t="shared" si="14"/>
        <v>6.6</v>
      </c>
      <c r="Q83" s="16"/>
      <c r="R83" s="16"/>
      <c r="S83" s="13"/>
      <c r="T83" s="13">
        <f t="shared" si="15"/>
        <v>11.363636363636365</v>
      </c>
      <c r="U83" s="13">
        <f t="shared" si="16"/>
        <v>11.363636363636365</v>
      </c>
      <c r="V83" s="13">
        <v>10.4</v>
      </c>
      <c r="W83" s="13">
        <v>13.4</v>
      </c>
      <c r="X83" s="13">
        <v>12</v>
      </c>
      <c r="Y83" s="13">
        <v>14.4</v>
      </c>
      <c r="Z83" s="13">
        <v>13</v>
      </c>
      <c r="AA83" s="13" t="s">
        <v>126</v>
      </c>
      <c r="AB83" s="13">
        <f t="shared" si="17"/>
        <v>0</v>
      </c>
      <c r="AC83" s="1"/>
      <c r="AD83" s="1">
        <f t="shared" si="1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32</v>
      </c>
      <c r="C84" s="1"/>
      <c r="D84" s="1">
        <v>120</v>
      </c>
      <c r="E84" s="1">
        <v>31</v>
      </c>
      <c r="F84" s="1">
        <v>89</v>
      </c>
      <c r="G84" s="6">
        <v>0.15</v>
      </c>
      <c r="H84" s="1">
        <v>60</v>
      </c>
      <c r="I84" s="1" t="s">
        <v>33</v>
      </c>
      <c r="J84" s="1">
        <v>31</v>
      </c>
      <c r="K84" s="1">
        <f t="shared" si="13"/>
        <v>0</v>
      </c>
      <c r="L84" s="1"/>
      <c r="M84" s="1"/>
      <c r="N84" s="1">
        <v>24</v>
      </c>
      <c r="O84" s="1"/>
      <c r="P84" s="1">
        <f t="shared" si="14"/>
        <v>6.2</v>
      </c>
      <c r="Q84" s="5"/>
      <c r="R84" s="5"/>
      <c r="S84" s="1"/>
      <c r="T84" s="1">
        <f t="shared" si="15"/>
        <v>18.225806451612904</v>
      </c>
      <c r="U84" s="1">
        <f t="shared" si="16"/>
        <v>18.225806451612904</v>
      </c>
      <c r="V84" s="1">
        <v>0</v>
      </c>
      <c r="W84" s="1">
        <v>4</v>
      </c>
      <c r="X84" s="1">
        <v>0</v>
      </c>
      <c r="Y84" s="1">
        <v>0.6</v>
      </c>
      <c r="Z84" s="1">
        <v>5</v>
      </c>
      <c r="AA84" s="1"/>
      <c r="AB84" s="1">
        <f t="shared" si="17"/>
        <v>0</v>
      </c>
      <c r="AC84" s="1"/>
      <c r="AD84" s="1">
        <f t="shared" si="18"/>
        <v>1.9749999999999999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32</v>
      </c>
      <c r="C85" s="1"/>
      <c r="D85" s="1">
        <v>12</v>
      </c>
      <c r="E85" s="1">
        <v>12</v>
      </c>
      <c r="F85" s="1"/>
      <c r="G85" s="6">
        <v>0.15</v>
      </c>
      <c r="H85" s="1">
        <v>60</v>
      </c>
      <c r="I85" s="1" t="s">
        <v>33</v>
      </c>
      <c r="J85" s="1">
        <v>14</v>
      </c>
      <c r="K85" s="1">
        <f t="shared" si="13"/>
        <v>-2</v>
      </c>
      <c r="L85" s="1"/>
      <c r="M85" s="1"/>
      <c r="N85" s="1">
        <v>24</v>
      </c>
      <c r="O85" s="1"/>
      <c r="P85" s="1">
        <f t="shared" si="14"/>
        <v>2.4</v>
      </c>
      <c r="Q85" s="5">
        <f t="shared" ref="Q85:Q87" si="19">14*P85-O85-N85-F85</f>
        <v>9.6000000000000014</v>
      </c>
      <c r="R85" s="5"/>
      <c r="S85" s="1"/>
      <c r="T85" s="1">
        <f t="shared" si="15"/>
        <v>14.000000000000002</v>
      </c>
      <c r="U85" s="1">
        <f t="shared" si="16"/>
        <v>10</v>
      </c>
      <c r="V85" s="1">
        <v>2</v>
      </c>
      <c r="W85" s="1">
        <v>1</v>
      </c>
      <c r="X85" s="1">
        <v>0.6</v>
      </c>
      <c r="Y85" s="1">
        <v>0.6</v>
      </c>
      <c r="Z85" s="1">
        <v>1.2</v>
      </c>
      <c r="AA85" s="1"/>
      <c r="AB85" s="1">
        <f t="shared" si="17"/>
        <v>1.4400000000000002</v>
      </c>
      <c r="AC85" s="1"/>
      <c r="AD85" s="1">
        <f t="shared" si="18"/>
        <v>0.97499999999999998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32</v>
      </c>
      <c r="C86" s="1"/>
      <c r="D86" s="1">
        <v>12</v>
      </c>
      <c r="E86" s="1">
        <v>12</v>
      </c>
      <c r="F86" s="1"/>
      <c r="G86" s="6">
        <v>0.15</v>
      </c>
      <c r="H86" s="1">
        <v>60</v>
      </c>
      <c r="I86" s="1" t="s">
        <v>33</v>
      </c>
      <c r="J86" s="1">
        <v>14</v>
      </c>
      <c r="K86" s="1">
        <f t="shared" si="13"/>
        <v>-2</v>
      </c>
      <c r="L86" s="1"/>
      <c r="M86" s="1"/>
      <c r="N86" s="1">
        <v>24</v>
      </c>
      <c r="O86" s="1"/>
      <c r="P86" s="1">
        <f t="shared" si="14"/>
        <v>2.4</v>
      </c>
      <c r="Q86" s="5">
        <f t="shared" si="19"/>
        <v>9.6000000000000014</v>
      </c>
      <c r="R86" s="5"/>
      <c r="S86" s="1"/>
      <c r="T86" s="1">
        <f t="shared" si="15"/>
        <v>14.000000000000002</v>
      </c>
      <c r="U86" s="1">
        <f t="shared" si="16"/>
        <v>10</v>
      </c>
      <c r="V86" s="1">
        <v>0</v>
      </c>
      <c r="W86" s="1">
        <v>0.4</v>
      </c>
      <c r="X86" s="1">
        <v>1.4</v>
      </c>
      <c r="Y86" s="1">
        <v>0.2</v>
      </c>
      <c r="Z86" s="1">
        <v>1.8</v>
      </c>
      <c r="AA86" s="1"/>
      <c r="AB86" s="1">
        <f t="shared" si="17"/>
        <v>1.4400000000000002</v>
      </c>
      <c r="AC86" s="1"/>
      <c r="AD86" s="1">
        <f t="shared" si="18"/>
        <v>0.77499999999999991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35</v>
      </c>
      <c r="C87" s="1">
        <v>687.30200000000002</v>
      </c>
      <c r="D87" s="1">
        <v>109.712</v>
      </c>
      <c r="E87" s="1">
        <v>265.20400000000001</v>
      </c>
      <c r="F87" s="1">
        <v>354.89400000000001</v>
      </c>
      <c r="G87" s="6">
        <v>1</v>
      </c>
      <c r="H87" s="1">
        <v>45</v>
      </c>
      <c r="I87" s="1" t="s">
        <v>38</v>
      </c>
      <c r="J87" s="1">
        <v>260</v>
      </c>
      <c r="K87" s="1">
        <f t="shared" si="13"/>
        <v>5.2040000000000077</v>
      </c>
      <c r="L87" s="1"/>
      <c r="M87" s="1"/>
      <c r="N87" s="1">
        <v>120</v>
      </c>
      <c r="O87" s="1">
        <v>80</v>
      </c>
      <c r="P87" s="1">
        <f t="shared" si="14"/>
        <v>53.040800000000004</v>
      </c>
      <c r="Q87" s="5">
        <f t="shared" si="19"/>
        <v>187.67720000000008</v>
      </c>
      <c r="R87" s="5"/>
      <c r="S87" s="1"/>
      <c r="T87" s="1">
        <f t="shared" si="15"/>
        <v>14</v>
      </c>
      <c r="U87" s="1">
        <f t="shared" si="16"/>
        <v>10.461644620744785</v>
      </c>
      <c r="V87" s="1">
        <v>52.0456</v>
      </c>
      <c r="W87" s="1">
        <v>64.349599999999995</v>
      </c>
      <c r="X87" s="1">
        <v>67.247</v>
      </c>
      <c r="Y87" s="1">
        <v>53.955800000000004</v>
      </c>
      <c r="Z87" s="1">
        <v>55.255600000000001</v>
      </c>
      <c r="AA87" s="1"/>
      <c r="AB87" s="1">
        <f t="shared" si="17"/>
        <v>187.67720000000008</v>
      </c>
      <c r="AC87" s="1"/>
      <c r="AD87" s="1">
        <f t="shared" si="18"/>
        <v>288.24533333333329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32</v>
      </c>
      <c r="C88" s="1">
        <v>65</v>
      </c>
      <c r="D88" s="1"/>
      <c r="E88" s="1">
        <v>41</v>
      </c>
      <c r="F88" s="1">
        <v>20</v>
      </c>
      <c r="G88" s="6">
        <v>0.1</v>
      </c>
      <c r="H88" s="1">
        <v>60</v>
      </c>
      <c r="I88" s="1" t="s">
        <v>33</v>
      </c>
      <c r="J88" s="1">
        <v>41</v>
      </c>
      <c r="K88" s="1">
        <f t="shared" si="13"/>
        <v>0</v>
      </c>
      <c r="L88" s="1"/>
      <c r="M88" s="1"/>
      <c r="N88" s="1">
        <v>0</v>
      </c>
      <c r="O88" s="1"/>
      <c r="P88" s="1">
        <f t="shared" si="14"/>
        <v>8.1999999999999993</v>
      </c>
      <c r="Q88" s="5">
        <f>12*P88-O88-N88-F88</f>
        <v>78.399999999999991</v>
      </c>
      <c r="R88" s="5"/>
      <c r="S88" s="1"/>
      <c r="T88" s="1">
        <f t="shared" si="15"/>
        <v>12</v>
      </c>
      <c r="U88" s="1">
        <f t="shared" si="16"/>
        <v>2.4390243902439028</v>
      </c>
      <c r="V88" s="1">
        <v>3.6</v>
      </c>
      <c r="W88" s="1">
        <v>5</v>
      </c>
      <c r="X88" s="1">
        <v>8.1999999999999993</v>
      </c>
      <c r="Y88" s="1">
        <v>3.8</v>
      </c>
      <c r="Z88" s="1">
        <v>8.8000000000000007</v>
      </c>
      <c r="AA88" s="1"/>
      <c r="AB88" s="1">
        <f t="shared" si="17"/>
        <v>7.84</v>
      </c>
      <c r="AC88" s="1"/>
      <c r="AD88" s="1">
        <f t="shared" si="18"/>
        <v>3.1333333333333333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35</v>
      </c>
      <c r="C89" s="1">
        <v>22.055</v>
      </c>
      <c r="D89" s="1">
        <v>26.468</v>
      </c>
      <c r="E89" s="1">
        <v>10.362</v>
      </c>
      <c r="F89" s="1">
        <v>33.795000000000002</v>
      </c>
      <c r="G89" s="6">
        <v>1</v>
      </c>
      <c r="H89" s="1">
        <v>45</v>
      </c>
      <c r="I89" s="1" t="s">
        <v>33</v>
      </c>
      <c r="J89" s="1">
        <v>10</v>
      </c>
      <c r="K89" s="1">
        <f t="shared" si="13"/>
        <v>0.3620000000000001</v>
      </c>
      <c r="L89" s="1"/>
      <c r="M89" s="1"/>
      <c r="N89" s="1">
        <v>12</v>
      </c>
      <c r="O89" s="1"/>
      <c r="P89" s="1">
        <f t="shared" si="14"/>
        <v>2.0724</v>
      </c>
      <c r="Q89" s="5"/>
      <c r="R89" s="5"/>
      <c r="S89" s="1"/>
      <c r="T89" s="1">
        <f t="shared" si="15"/>
        <v>22.097568037058483</v>
      </c>
      <c r="U89" s="1">
        <f t="shared" si="16"/>
        <v>22.097568037058483</v>
      </c>
      <c r="V89" s="1">
        <v>3.5312000000000001</v>
      </c>
      <c r="W89" s="1">
        <v>5.0625999999999998</v>
      </c>
      <c r="X89" s="1">
        <v>0.84960000000000002</v>
      </c>
      <c r="Y89" s="1">
        <v>0</v>
      </c>
      <c r="Z89" s="1">
        <v>0</v>
      </c>
      <c r="AA89" s="17" t="s">
        <v>36</v>
      </c>
      <c r="AB89" s="1">
        <f t="shared" si="17"/>
        <v>0</v>
      </c>
      <c r="AC89" s="1"/>
      <c r="AD89" s="1">
        <f t="shared" si="18"/>
        <v>9.5965000000000007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35</v>
      </c>
      <c r="C90" s="1">
        <v>38.92</v>
      </c>
      <c r="D90" s="1">
        <v>93.244</v>
      </c>
      <c r="E90" s="18">
        <f>30.327+E99</f>
        <v>31.721</v>
      </c>
      <c r="F90" s="18">
        <f>97.978+F99</f>
        <v>150.86699999999999</v>
      </c>
      <c r="G90" s="6">
        <v>1</v>
      </c>
      <c r="H90" s="1">
        <v>60</v>
      </c>
      <c r="I90" s="1" t="s">
        <v>33</v>
      </c>
      <c r="J90" s="1">
        <v>31.8</v>
      </c>
      <c r="K90" s="1">
        <f t="shared" si="13"/>
        <v>-7.9000000000000625E-2</v>
      </c>
      <c r="L90" s="1"/>
      <c r="M90" s="1"/>
      <c r="N90" s="1">
        <v>0</v>
      </c>
      <c r="O90" s="1"/>
      <c r="P90" s="1">
        <f t="shared" si="14"/>
        <v>6.3441999999999998</v>
      </c>
      <c r="Q90" s="5"/>
      <c r="R90" s="5"/>
      <c r="S90" s="1"/>
      <c r="T90" s="1">
        <f t="shared" si="15"/>
        <v>23.780303269127707</v>
      </c>
      <c r="U90" s="1">
        <f t="shared" si="16"/>
        <v>23.780303269127707</v>
      </c>
      <c r="V90" s="1">
        <v>3.4883999999999999</v>
      </c>
      <c r="W90" s="1">
        <v>10.853999999999999</v>
      </c>
      <c r="X90" s="1">
        <v>5.52</v>
      </c>
      <c r="Y90" s="1">
        <v>11.8978</v>
      </c>
      <c r="Z90" s="1">
        <v>2.7446000000000002</v>
      </c>
      <c r="AA90" s="17" t="s">
        <v>36</v>
      </c>
      <c r="AB90" s="1">
        <f t="shared" si="17"/>
        <v>0</v>
      </c>
      <c r="AC90" s="1"/>
      <c r="AD90" s="1">
        <f t="shared" si="18"/>
        <v>34.040833333333332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35</v>
      </c>
      <c r="C91" s="1">
        <v>75.662999999999997</v>
      </c>
      <c r="D91" s="1">
        <v>31.161000000000001</v>
      </c>
      <c r="E91" s="1">
        <v>16.529</v>
      </c>
      <c r="F91" s="1">
        <v>88.343000000000004</v>
      </c>
      <c r="G91" s="6">
        <v>1</v>
      </c>
      <c r="H91" s="1">
        <v>60</v>
      </c>
      <c r="I91" s="1" t="s">
        <v>33</v>
      </c>
      <c r="J91" s="1">
        <v>17.5</v>
      </c>
      <c r="K91" s="1">
        <f t="shared" si="13"/>
        <v>-0.97100000000000009</v>
      </c>
      <c r="L91" s="1"/>
      <c r="M91" s="1"/>
      <c r="N91" s="1">
        <v>0</v>
      </c>
      <c r="O91" s="1"/>
      <c r="P91" s="1">
        <f t="shared" si="14"/>
        <v>3.3058000000000001</v>
      </c>
      <c r="Q91" s="5"/>
      <c r="R91" s="5"/>
      <c r="S91" s="1"/>
      <c r="T91" s="1">
        <f t="shared" si="15"/>
        <v>26.723637243632403</v>
      </c>
      <c r="U91" s="1">
        <f t="shared" si="16"/>
        <v>26.723637243632403</v>
      </c>
      <c r="V91" s="1">
        <v>1.1644000000000001</v>
      </c>
      <c r="W91" s="1">
        <v>1.1786000000000001</v>
      </c>
      <c r="X91" s="1">
        <v>2.3662000000000001</v>
      </c>
      <c r="Y91" s="1">
        <v>7.4610000000000003</v>
      </c>
      <c r="Z91" s="1">
        <v>5.0739999999999998</v>
      </c>
      <c r="AA91" s="17" t="s">
        <v>36</v>
      </c>
      <c r="AB91" s="1">
        <f t="shared" si="17"/>
        <v>0</v>
      </c>
      <c r="AC91" s="1"/>
      <c r="AD91" s="1">
        <f t="shared" si="18"/>
        <v>17.125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35</v>
      </c>
      <c r="C92" s="1">
        <v>129.51499999999999</v>
      </c>
      <c r="D92" s="1"/>
      <c r="E92" s="1">
        <v>58.664999999999999</v>
      </c>
      <c r="F92" s="1">
        <v>58.84</v>
      </c>
      <c r="G92" s="6">
        <v>1</v>
      </c>
      <c r="H92" s="1">
        <v>60</v>
      </c>
      <c r="I92" s="1" t="s">
        <v>40</v>
      </c>
      <c r="J92" s="1">
        <v>55.7</v>
      </c>
      <c r="K92" s="1">
        <f t="shared" si="13"/>
        <v>2.9649999999999963</v>
      </c>
      <c r="L92" s="1"/>
      <c r="M92" s="1"/>
      <c r="N92" s="1">
        <v>43</v>
      </c>
      <c r="O92" s="1"/>
      <c r="P92" s="1">
        <f t="shared" si="14"/>
        <v>11.733000000000001</v>
      </c>
      <c r="Q92" s="5">
        <f>14*P92-O92-N92-F92</f>
        <v>62.421999999999997</v>
      </c>
      <c r="R92" s="5"/>
      <c r="S92" s="1"/>
      <c r="T92" s="1">
        <f t="shared" si="15"/>
        <v>14</v>
      </c>
      <c r="U92" s="1">
        <f t="shared" si="16"/>
        <v>8.6797920395465784</v>
      </c>
      <c r="V92" s="1">
        <v>11.436999999999999</v>
      </c>
      <c r="W92" s="1">
        <v>9.3230000000000004</v>
      </c>
      <c r="X92" s="1">
        <v>15.189</v>
      </c>
      <c r="Y92" s="1">
        <v>14.983000000000001</v>
      </c>
      <c r="Z92" s="1">
        <v>17.995999999999999</v>
      </c>
      <c r="AA92" s="1"/>
      <c r="AB92" s="1">
        <f t="shared" si="17"/>
        <v>62.421999999999997</v>
      </c>
      <c r="AC92" s="1"/>
      <c r="AD92" s="1">
        <f t="shared" si="18"/>
        <v>67.217500000000001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35</v>
      </c>
      <c r="C93" s="1">
        <v>38.83</v>
      </c>
      <c r="D93" s="1">
        <v>16.395</v>
      </c>
      <c r="E93" s="1">
        <v>6.2039999999999997</v>
      </c>
      <c r="F93" s="1">
        <v>40.911999999999999</v>
      </c>
      <c r="G93" s="6">
        <v>1</v>
      </c>
      <c r="H93" s="1">
        <v>45</v>
      </c>
      <c r="I93" s="1" t="s">
        <v>33</v>
      </c>
      <c r="J93" s="1">
        <v>6</v>
      </c>
      <c r="K93" s="1">
        <f t="shared" si="13"/>
        <v>0.20399999999999974</v>
      </c>
      <c r="L93" s="1"/>
      <c r="M93" s="1"/>
      <c r="N93" s="1">
        <v>0</v>
      </c>
      <c r="O93" s="1"/>
      <c r="P93" s="1">
        <f t="shared" si="14"/>
        <v>1.2407999999999999</v>
      </c>
      <c r="Q93" s="5"/>
      <c r="R93" s="5"/>
      <c r="S93" s="1"/>
      <c r="T93" s="1">
        <f t="shared" si="15"/>
        <v>32.972275950999354</v>
      </c>
      <c r="U93" s="1">
        <f t="shared" si="16"/>
        <v>32.972275950999354</v>
      </c>
      <c r="V93" s="1">
        <v>2.3898000000000001</v>
      </c>
      <c r="W93" s="1">
        <v>4.5064000000000002</v>
      </c>
      <c r="X93" s="1">
        <v>2.0266000000000002</v>
      </c>
      <c r="Y93" s="1">
        <v>4.9169999999999998</v>
      </c>
      <c r="Z93" s="1">
        <v>4.5881999999999996</v>
      </c>
      <c r="AA93" s="17" t="s">
        <v>36</v>
      </c>
      <c r="AB93" s="1">
        <f t="shared" si="17"/>
        <v>0</v>
      </c>
      <c r="AC93" s="1"/>
      <c r="AD93" s="1">
        <f t="shared" si="18"/>
        <v>16.390666666666668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32</v>
      </c>
      <c r="C94" s="1">
        <v>376</v>
      </c>
      <c r="D94" s="1"/>
      <c r="E94" s="1">
        <v>205</v>
      </c>
      <c r="F94" s="1">
        <v>129</v>
      </c>
      <c r="G94" s="6">
        <v>0.18</v>
      </c>
      <c r="H94" s="1">
        <v>45</v>
      </c>
      <c r="I94" s="1" t="s">
        <v>33</v>
      </c>
      <c r="J94" s="1">
        <v>207</v>
      </c>
      <c r="K94" s="1">
        <f t="shared" si="13"/>
        <v>-2</v>
      </c>
      <c r="L94" s="1"/>
      <c r="M94" s="1"/>
      <c r="N94" s="1">
        <v>30</v>
      </c>
      <c r="O94" s="1"/>
      <c r="P94" s="1">
        <f t="shared" si="14"/>
        <v>41</v>
      </c>
      <c r="Q94" s="5">
        <f t="shared" ref="Q94" si="20">13*P94-O94-N94-F94</f>
        <v>374</v>
      </c>
      <c r="R94" s="5"/>
      <c r="S94" s="1"/>
      <c r="T94" s="1">
        <f t="shared" si="15"/>
        <v>13</v>
      </c>
      <c r="U94" s="1">
        <f t="shared" si="16"/>
        <v>3.8780487804878048</v>
      </c>
      <c r="V94" s="1">
        <v>14.8</v>
      </c>
      <c r="W94" s="1">
        <v>6.8</v>
      </c>
      <c r="X94" s="1">
        <v>38</v>
      </c>
      <c r="Y94" s="1">
        <v>21.8</v>
      </c>
      <c r="Z94" s="1">
        <v>21.2</v>
      </c>
      <c r="AA94" s="1"/>
      <c r="AB94" s="1">
        <f t="shared" si="17"/>
        <v>67.319999999999993</v>
      </c>
      <c r="AC94" s="1"/>
      <c r="AD94" s="1">
        <f t="shared" si="18"/>
        <v>21.54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2" t="s">
        <v>138</v>
      </c>
      <c r="B95" s="1" t="s">
        <v>32</v>
      </c>
      <c r="C95" s="1"/>
      <c r="D95" s="1"/>
      <c r="E95" s="1"/>
      <c r="F95" s="1"/>
      <c r="G95" s="6">
        <v>0.36</v>
      </c>
      <c r="H95" s="1">
        <v>45</v>
      </c>
      <c r="I95" s="1" t="s">
        <v>33</v>
      </c>
      <c r="J95" s="1"/>
      <c r="K95" s="1">
        <f t="shared" si="13"/>
        <v>0</v>
      </c>
      <c r="L95" s="1"/>
      <c r="M95" s="1"/>
      <c r="N95" s="1">
        <v>25</v>
      </c>
      <c r="O95" s="1"/>
      <c r="P95" s="1">
        <f t="shared" si="14"/>
        <v>0</v>
      </c>
      <c r="Q95" s="5"/>
      <c r="R95" s="5"/>
      <c r="S95" s="1"/>
      <c r="T95" s="1" t="e">
        <f t="shared" si="15"/>
        <v>#DIV/0!</v>
      </c>
      <c r="U95" s="1" t="e">
        <f t="shared" si="16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139</v>
      </c>
      <c r="AB95" s="1">
        <f t="shared" si="17"/>
        <v>0</v>
      </c>
      <c r="AC95" s="1"/>
      <c r="AD95" s="1">
        <f t="shared" si="1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140</v>
      </c>
      <c r="B96" s="13" t="s">
        <v>32</v>
      </c>
      <c r="C96" s="13">
        <v>145</v>
      </c>
      <c r="D96" s="13">
        <v>133</v>
      </c>
      <c r="E96" s="18">
        <v>190</v>
      </c>
      <c r="F96" s="18">
        <v>42</v>
      </c>
      <c r="G96" s="14">
        <v>0</v>
      </c>
      <c r="H96" s="13">
        <v>45</v>
      </c>
      <c r="I96" s="13" t="s">
        <v>141</v>
      </c>
      <c r="J96" s="13">
        <v>190</v>
      </c>
      <c r="K96" s="13">
        <f t="shared" si="13"/>
        <v>0</v>
      </c>
      <c r="L96" s="13"/>
      <c r="M96" s="13"/>
      <c r="N96" s="13">
        <v>0</v>
      </c>
      <c r="O96" s="13"/>
      <c r="P96" s="13">
        <f t="shared" si="14"/>
        <v>38</v>
      </c>
      <c r="Q96" s="16"/>
      <c r="R96" s="16"/>
      <c r="S96" s="13"/>
      <c r="T96" s="13">
        <f t="shared" si="15"/>
        <v>1.1052631578947369</v>
      </c>
      <c r="U96" s="13">
        <f t="shared" si="16"/>
        <v>1.1052631578947369</v>
      </c>
      <c r="V96" s="13">
        <v>36.200000000000003</v>
      </c>
      <c r="W96" s="13">
        <v>10.199999999999999</v>
      </c>
      <c r="X96" s="13">
        <v>0</v>
      </c>
      <c r="Y96" s="13">
        <v>0</v>
      </c>
      <c r="Z96" s="13">
        <v>16.399999999999999</v>
      </c>
      <c r="AA96" s="13"/>
      <c r="AB96" s="13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142</v>
      </c>
      <c r="B97" s="13" t="s">
        <v>35</v>
      </c>
      <c r="C97" s="13">
        <v>23.861000000000001</v>
      </c>
      <c r="D97" s="13">
        <v>349.45600000000002</v>
      </c>
      <c r="E97" s="18">
        <v>267.88400000000001</v>
      </c>
      <c r="F97" s="13"/>
      <c r="G97" s="14">
        <v>0</v>
      </c>
      <c r="H97" s="13">
        <v>45</v>
      </c>
      <c r="I97" s="13" t="s">
        <v>141</v>
      </c>
      <c r="J97" s="13">
        <v>285.036</v>
      </c>
      <c r="K97" s="13">
        <f t="shared" si="13"/>
        <v>-17.151999999999987</v>
      </c>
      <c r="L97" s="13"/>
      <c r="M97" s="13"/>
      <c r="N97" s="13">
        <v>0</v>
      </c>
      <c r="O97" s="13"/>
      <c r="P97" s="13">
        <f t="shared" si="14"/>
        <v>53.576800000000006</v>
      </c>
      <c r="Q97" s="16"/>
      <c r="R97" s="16"/>
      <c r="S97" s="13"/>
      <c r="T97" s="13">
        <f t="shared" si="15"/>
        <v>0</v>
      </c>
      <c r="U97" s="13">
        <f t="shared" si="16"/>
        <v>0</v>
      </c>
      <c r="V97" s="13">
        <v>71.679999999999993</v>
      </c>
      <c r="W97" s="13">
        <v>34.878</v>
      </c>
      <c r="X97" s="13">
        <v>0</v>
      </c>
      <c r="Y97" s="13">
        <v>0</v>
      </c>
      <c r="Z97" s="13">
        <v>17.2256</v>
      </c>
      <c r="AA97" s="13"/>
      <c r="AB97" s="13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143</v>
      </c>
      <c r="B98" s="13" t="s">
        <v>32</v>
      </c>
      <c r="C98" s="13">
        <v>27</v>
      </c>
      <c r="D98" s="13"/>
      <c r="E98" s="18">
        <v>3</v>
      </c>
      <c r="F98" s="18">
        <v>22</v>
      </c>
      <c r="G98" s="14">
        <v>0</v>
      </c>
      <c r="H98" s="13">
        <v>45</v>
      </c>
      <c r="I98" s="13" t="s">
        <v>141</v>
      </c>
      <c r="J98" s="13">
        <v>3</v>
      </c>
      <c r="K98" s="13">
        <f t="shared" si="13"/>
        <v>0</v>
      </c>
      <c r="L98" s="13"/>
      <c r="M98" s="13"/>
      <c r="N98" s="13">
        <v>0</v>
      </c>
      <c r="O98" s="13"/>
      <c r="P98" s="13">
        <f t="shared" si="14"/>
        <v>0.6</v>
      </c>
      <c r="Q98" s="16"/>
      <c r="R98" s="16"/>
      <c r="S98" s="13"/>
      <c r="T98" s="13">
        <f t="shared" si="15"/>
        <v>36.666666666666671</v>
      </c>
      <c r="U98" s="13">
        <f t="shared" si="16"/>
        <v>36.666666666666671</v>
      </c>
      <c r="V98" s="13">
        <v>0.6</v>
      </c>
      <c r="W98" s="13">
        <v>0.4</v>
      </c>
      <c r="X98" s="13">
        <v>0</v>
      </c>
      <c r="Y98" s="13">
        <v>0</v>
      </c>
      <c r="Z98" s="13">
        <v>0</v>
      </c>
      <c r="AA98" s="13"/>
      <c r="AB98" s="13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144</v>
      </c>
      <c r="B99" s="13" t="s">
        <v>35</v>
      </c>
      <c r="C99" s="13">
        <v>54.283000000000001</v>
      </c>
      <c r="D99" s="13"/>
      <c r="E99" s="18">
        <v>1.3939999999999999</v>
      </c>
      <c r="F99" s="18">
        <v>52.889000000000003</v>
      </c>
      <c r="G99" s="14">
        <v>0</v>
      </c>
      <c r="H99" s="13">
        <v>45</v>
      </c>
      <c r="I99" s="13" t="s">
        <v>141</v>
      </c>
      <c r="J99" s="13">
        <v>1.3</v>
      </c>
      <c r="K99" s="13">
        <f t="shared" si="13"/>
        <v>9.3999999999999861E-2</v>
      </c>
      <c r="L99" s="13"/>
      <c r="M99" s="13"/>
      <c r="N99" s="13">
        <v>0</v>
      </c>
      <c r="O99" s="13"/>
      <c r="P99" s="13">
        <f t="shared" si="14"/>
        <v>0.27879999999999999</v>
      </c>
      <c r="Q99" s="16"/>
      <c r="R99" s="16"/>
      <c r="S99" s="13"/>
      <c r="T99" s="13">
        <f t="shared" si="15"/>
        <v>189.7022955523673</v>
      </c>
      <c r="U99" s="13">
        <f t="shared" si="16"/>
        <v>189.7022955523673</v>
      </c>
      <c r="V99" s="13">
        <v>0</v>
      </c>
      <c r="W99" s="13">
        <v>0.77460000000000007</v>
      </c>
      <c r="X99" s="13">
        <v>0</v>
      </c>
      <c r="Y99" s="13">
        <v>0</v>
      </c>
      <c r="Z99" s="13">
        <v>0</v>
      </c>
      <c r="AA99" s="13"/>
      <c r="AB99" s="13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9" xr:uid="{69891551-6EAC-4D13-9913-637483C8FB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2024-09-10T10:04:36Z</dcterms:created>
  <dcterms:modified xsi:type="dcterms:W3CDTF">2024-09-10T12:48:32Z</dcterms:modified>
</cp:coreProperties>
</file>