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9,24\10,09,24 Ост КИ филиалы\"/>
    </mc:Choice>
  </mc:AlternateContent>
  <xr:revisionPtr revIDLastSave="0" documentId="13_ncr:1_{F0BAC3DF-6382-45A0-94B3-23A7817B733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1" i="1" l="1"/>
  <c r="V6" i="1"/>
  <c r="V18" i="1"/>
  <c r="V14" i="1" l="1"/>
  <c r="S92" i="1" l="1"/>
  <c r="AE92" i="1" s="1"/>
  <c r="S91" i="1"/>
  <c r="S90" i="1"/>
  <c r="AE90" i="1" s="1"/>
  <c r="S89" i="1"/>
  <c r="S88" i="1"/>
  <c r="AE88" i="1" s="1"/>
  <c r="S87" i="1"/>
  <c r="S86" i="1"/>
  <c r="AE86" i="1" s="1"/>
  <c r="S85" i="1"/>
  <c r="AE85" i="1" s="1"/>
  <c r="S70" i="1"/>
  <c r="S67" i="1"/>
  <c r="S65" i="1"/>
  <c r="S61" i="1"/>
  <c r="S57" i="1"/>
  <c r="S56" i="1"/>
  <c r="S55" i="1"/>
  <c r="S54" i="1"/>
  <c r="S53" i="1"/>
  <c r="S52" i="1"/>
  <c r="S51" i="1"/>
  <c r="S50" i="1"/>
  <c r="S49" i="1"/>
  <c r="S48" i="1"/>
  <c r="S47" i="1"/>
  <c r="S45" i="1"/>
  <c r="S44" i="1"/>
  <c r="S43" i="1"/>
  <c r="S42" i="1"/>
  <c r="S41" i="1"/>
  <c r="S40" i="1"/>
  <c r="S39" i="1"/>
  <c r="S38" i="1"/>
  <c r="S37" i="1"/>
  <c r="S35" i="1"/>
  <c r="S34" i="1"/>
  <c r="S33" i="1"/>
  <c r="S32" i="1"/>
  <c r="S31" i="1"/>
  <c r="S30" i="1"/>
  <c r="S29" i="1"/>
  <c r="S28" i="1"/>
  <c r="S27" i="1"/>
  <c r="S26" i="1"/>
  <c r="S25" i="1"/>
  <c r="S24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8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6" i="1"/>
  <c r="AE8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7" i="1"/>
  <c r="AE38" i="1"/>
  <c r="AE39" i="1"/>
  <c r="AE40" i="1"/>
  <c r="AE41" i="1"/>
  <c r="AE42" i="1"/>
  <c r="AE43" i="1"/>
  <c r="AE44" i="1"/>
  <c r="AE45" i="1"/>
  <c r="AE47" i="1"/>
  <c r="AE48" i="1"/>
  <c r="AE49" i="1"/>
  <c r="AE50" i="1"/>
  <c r="AE51" i="1"/>
  <c r="AE52" i="1"/>
  <c r="AE53" i="1"/>
  <c r="AE54" i="1"/>
  <c r="AE55" i="1"/>
  <c r="AE56" i="1"/>
  <c r="AE57" i="1"/>
  <c r="AE61" i="1"/>
  <c r="AE65" i="1"/>
  <c r="AE67" i="1"/>
  <c r="AE70" i="1"/>
  <c r="AE81" i="1"/>
  <c r="AE87" i="1"/>
  <c r="AE89" i="1"/>
  <c r="AE91" i="1"/>
  <c r="AE94" i="1"/>
  <c r="AE95" i="1"/>
  <c r="AE96" i="1"/>
  <c r="AE97" i="1"/>
  <c r="AE6" i="1"/>
  <c r="T5" i="1"/>
  <c r="AF5" i="1" l="1"/>
  <c r="R93" i="1"/>
  <c r="S93" i="1" s="1"/>
  <c r="AE93" i="1" s="1"/>
  <c r="R83" i="1"/>
  <c r="S83" i="1" s="1"/>
  <c r="AE83" i="1" s="1"/>
  <c r="R80" i="1"/>
  <c r="S80" i="1" s="1"/>
  <c r="AE80" i="1" s="1"/>
  <c r="R79" i="1"/>
  <c r="S79" i="1" s="1"/>
  <c r="AE79" i="1" s="1"/>
  <c r="R74" i="1"/>
  <c r="S74" i="1" s="1"/>
  <c r="AE74" i="1" s="1"/>
  <c r="R73" i="1"/>
  <c r="S73" i="1" s="1"/>
  <c r="AE73" i="1" s="1"/>
  <c r="R72" i="1"/>
  <c r="S72" i="1" s="1"/>
  <c r="AE72" i="1" s="1"/>
  <c r="R62" i="1"/>
  <c r="S62" i="1" s="1"/>
  <c r="AE62" i="1" s="1"/>
  <c r="R59" i="1"/>
  <c r="S59" i="1" s="1"/>
  <c r="AE59" i="1" s="1"/>
  <c r="R36" i="1"/>
  <c r="S36" i="1" s="1"/>
  <c r="AE36" i="1" s="1"/>
  <c r="R9" i="1"/>
  <c r="S9" i="1" s="1"/>
  <c r="AE9" i="1" s="1"/>
  <c r="R7" i="1"/>
  <c r="S7" i="1" s="1"/>
  <c r="AE7" i="1" s="1"/>
  <c r="AH7" i="1" l="1"/>
  <c r="AI7" i="1" s="1"/>
  <c r="AH9" i="1"/>
  <c r="AI9" i="1" s="1"/>
  <c r="AH10" i="1"/>
  <c r="AI10" i="1" s="1"/>
  <c r="AH27" i="1"/>
  <c r="AI27" i="1" s="1"/>
  <c r="AH28" i="1"/>
  <c r="AI28" i="1" s="1"/>
  <c r="AH30" i="1"/>
  <c r="AI30" i="1" s="1"/>
  <c r="AH31" i="1"/>
  <c r="AI31" i="1" s="1"/>
  <c r="AH36" i="1"/>
  <c r="AI36" i="1" s="1"/>
  <c r="AH38" i="1"/>
  <c r="AI38" i="1" s="1"/>
  <c r="AH49" i="1"/>
  <c r="AI49" i="1" s="1"/>
  <c r="AH53" i="1"/>
  <c r="AI53" i="1" s="1"/>
  <c r="AH54" i="1"/>
  <c r="AI54" i="1" s="1"/>
  <c r="AH56" i="1"/>
  <c r="AI56" i="1" s="1"/>
  <c r="AH59" i="1"/>
  <c r="AI59" i="1" s="1"/>
  <c r="AH62" i="1"/>
  <c r="AI62" i="1" s="1"/>
  <c r="AH67" i="1"/>
  <c r="AI67" i="1" s="1"/>
  <c r="AH72" i="1"/>
  <c r="AI72" i="1" s="1"/>
  <c r="AH73" i="1"/>
  <c r="AI73" i="1" s="1"/>
  <c r="AH74" i="1"/>
  <c r="AI74" i="1" s="1"/>
  <c r="AH79" i="1"/>
  <c r="AI79" i="1" s="1"/>
  <c r="AH80" i="1"/>
  <c r="AI80" i="1" s="1"/>
  <c r="AH81" i="1"/>
  <c r="AI81" i="1" s="1"/>
  <c r="AH83" i="1"/>
  <c r="AI83" i="1" s="1"/>
  <c r="AH89" i="1"/>
  <c r="AI89" i="1" s="1"/>
  <c r="AH93" i="1"/>
  <c r="AI93" i="1" s="1"/>
  <c r="E88" i="1"/>
  <c r="E35" i="1"/>
  <c r="E29" i="1"/>
  <c r="E57" i="1"/>
  <c r="P7" i="1" l="1"/>
  <c r="W7" i="1" s="1"/>
  <c r="P8" i="1"/>
  <c r="P9" i="1"/>
  <c r="W9" i="1" s="1"/>
  <c r="P10" i="1"/>
  <c r="W10" i="1" s="1"/>
  <c r="P11" i="1"/>
  <c r="Q11" i="1" s="1"/>
  <c r="P12" i="1"/>
  <c r="P13" i="1"/>
  <c r="Q13" i="1" s="1"/>
  <c r="P14" i="1"/>
  <c r="P15" i="1"/>
  <c r="Q15" i="1" s="1"/>
  <c r="P16" i="1"/>
  <c r="Q16" i="1" s="1"/>
  <c r="P17" i="1"/>
  <c r="Q17" i="1" s="1"/>
  <c r="P18" i="1"/>
  <c r="P19" i="1"/>
  <c r="Q19" i="1" s="1"/>
  <c r="P20" i="1"/>
  <c r="P21" i="1"/>
  <c r="Q21" i="1" s="1"/>
  <c r="P22" i="1"/>
  <c r="Q22" i="1" s="1"/>
  <c r="P23" i="1"/>
  <c r="Q23" i="1" s="1"/>
  <c r="R23" i="1" s="1"/>
  <c r="S23" i="1" s="1"/>
  <c r="P24" i="1"/>
  <c r="Q24" i="1" s="1"/>
  <c r="P25" i="1"/>
  <c r="Q25" i="1" s="1"/>
  <c r="P26" i="1"/>
  <c r="Q26" i="1" s="1"/>
  <c r="P27" i="1"/>
  <c r="W27" i="1" s="1"/>
  <c r="P28" i="1"/>
  <c r="W28" i="1" s="1"/>
  <c r="P29" i="1"/>
  <c r="Q29" i="1" s="1"/>
  <c r="P30" i="1"/>
  <c r="W30" i="1" s="1"/>
  <c r="P31" i="1"/>
  <c r="W31" i="1" s="1"/>
  <c r="P32" i="1"/>
  <c r="Q32" i="1" s="1"/>
  <c r="P33" i="1"/>
  <c r="Q33" i="1" s="1"/>
  <c r="P34" i="1"/>
  <c r="P35" i="1"/>
  <c r="Q35" i="1" s="1"/>
  <c r="P36" i="1"/>
  <c r="W36" i="1" s="1"/>
  <c r="P37" i="1"/>
  <c r="Q37" i="1" s="1"/>
  <c r="P38" i="1"/>
  <c r="W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R46" i="1" s="1"/>
  <c r="S46" i="1" s="1"/>
  <c r="AE46" i="1" s="1"/>
  <c r="P47" i="1"/>
  <c r="Q47" i="1" s="1"/>
  <c r="P48" i="1"/>
  <c r="Q48" i="1" s="1"/>
  <c r="P49" i="1"/>
  <c r="W49" i="1" s="1"/>
  <c r="P50" i="1"/>
  <c r="Q50" i="1" s="1"/>
  <c r="P51" i="1"/>
  <c r="Q51" i="1" s="1"/>
  <c r="P52" i="1"/>
  <c r="Q52" i="1" s="1"/>
  <c r="P53" i="1"/>
  <c r="W53" i="1" s="1"/>
  <c r="P54" i="1"/>
  <c r="W54" i="1" s="1"/>
  <c r="P55" i="1"/>
  <c r="Q55" i="1" s="1"/>
  <c r="P56" i="1"/>
  <c r="W56" i="1" s="1"/>
  <c r="P57" i="1"/>
  <c r="Q57" i="1" s="1"/>
  <c r="P58" i="1"/>
  <c r="Q58" i="1" s="1"/>
  <c r="R58" i="1" s="1"/>
  <c r="S58" i="1" s="1"/>
  <c r="AE58" i="1" s="1"/>
  <c r="P59" i="1"/>
  <c r="W59" i="1" s="1"/>
  <c r="P60" i="1"/>
  <c r="Q60" i="1" s="1"/>
  <c r="R60" i="1" s="1"/>
  <c r="S60" i="1" s="1"/>
  <c r="AE60" i="1" s="1"/>
  <c r="P61" i="1"/>
  <c r="Q61" i="1" s="1"/>
  <c r="P62" i="1"/>
  <c r="W62" i="1" s="1"/>
  <c r="P63" i="1"/>
  <c r="P64" i="1"/>
  <c r="Q64" i="1" s="1"/>
  <c r="R64" i="1" s="1"/>
  <c r="S64" i="1" s="1"/>
  <c r="AE64" i="1" s="1"/>
  <c r="P65" i="1"/>
  <c r="Q65" i="1" s="1"/>
  <c r="P66" i="1"/>
  <c r="Q66" i="1" s="1"/>
  <c r="R66" i="1" s="1"/>
  <c r="S66" i="1" s="1"/>
  <c r="AE66" i="1" s="1"/>
  <c r="P67" i="1"/>
  <c r="W67" i="1" s="1"/>
  <c r="P68" i="1"/>
  <c r="Q68" i="1" s="1"/>
  <c r="R68" i="1" s="1"/>
  <c r="S68" i="1" s="1"/>
  <c r="AE68" i="1" s="1"/>
  <c r="P69" i="1"/>
  <c r="Q69" i="1" s="1"/>
  <c r="R69" i="1" s="1"/>
  <c r="S69" i="1" s="1"/>
  <c r="AE69" i="1" s="1"/>
  <c r="P70" i="1"/>
  <c r="Q70" i="1" s="1"/>
  <c r="P71" i="1"/>
  <c r="P72" i="1"/>
  <c r="W72" i="1" s="1"/>
  <c r="P73" i="1"/>
  <c r="W73" i="1" s="1"/>
  <c r="P74" i="1"/>
  <c r="W74" i="1" s="1"/>
  <c r="P75" i="1"/>
  <c r="Q75" i="1" s="1"/>
  <c r="R75" i="1" s="1"/>
  <c r="S75" i="1" s="1"/>
  <c r="AE75" i="1" s="1"/>
  <c r="P76" i="1"/>
  <c r="Q76" i="1" s="1"/>
  <c r="R76" i="1" s="1"/>
  <c r="S76" i="1" s="1"/>
  <c r="AE76" i="1" s="1"/>
  <c r="P77" i="1"/>
  <c r="Q77" i="1" s="1"/>
  <c r="R77" i="1" s="1"/>
  <c r="S77" i="1" s="1"/>
  <c r="AE77" i="1" s="1"/>
  <c r="P78" i="1"/>
  <c r="Q78" i="1" s="1"/>
  <c r="R78" i="1" s="1"/>
  <c r="S78" i="1" s="1"/>
  <c r="AE78" i="1" s="1"/>
  <c r="P79" i="1"/>
  <c r="W79" i="1" s="1"/>
  <c r="P80" i="1"/>
  <c r="W80" i="1" s="1"/>
  <c r="P81" i="1"/>
  <c r="P82" i="1"/>
  <c r="Q82" i="1" s="1"/>
  <c r="R82" i="1" s="1"/>
  <c r="S82" i="1" s="1"/>
  <c r="AE82" i="1" s="1"/>
  <c r="P83" i="1"/>
  <c r="W83" i="1" s="1"/>
  <c r="P84" i="1"/>
  <c r="Q84" i="1" s="1"/>
  <c r="R84" i="1" s="1"/>
  <c r="S84" i="1" s="1"/>
  <c r="AE84" i="1" s="1"/>
  <c r="P85" i="1"/>
  <c r="Q85" i="1" s="1"/>
  <c r="P86" i="1"/>
  <c r="Q86" i="1" s="1"/>
  <c r="P87" i="1"/>
  <c r="Q87" i="1" s="1"/>
  <c r="P88" i="1"/>
  <c r="Q88" i="1" s="1"/>
  <c r="P89" i="1"/>
  <c r="W89" i="1" s="1"/>
  <c r="P90" i="1"/>
  <c r="P91" i="1"/>
  <c r="Q91" i="1" s="1"/>
  <c r="P92" i="1"/>
  <c r="P93" i="1"/>
  <c r="W93" i="1" s="1"/>
  <c r="P94" i="1"/>
  <c r="P95" i="1"/>
  <c r="P96" i="1"/>
  <c r="P97" i="1"/>
  <c r="P6" i="1"/>
  <c r="Q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23" i="1" l="1"/>
  <c r="AH6" i="1"/>
  <c r="AI6" i="1" s="1"/>
  <c r="W88" i="1"/>
  <c r="W86" i="1"/>
  <c r="W84" i="1"/>
  <c r="W82" i="1"/>
  <c r="W78" i="1"/>
  <c r="W76" i="1"/>
  <c r="W70" i="1"/>
  <c r="W68" i="1"/>
  <c r="W66" i="1"/>
  <c r="W64" i="1"/>
  <c r="W60" i="1"/>
  <c r="W58" i="1"/>
  <c r="W52" i="1"/>
  <c r="W50" i="1"/>
  <c r="W48" i="1"/>
  <c r="W46" i="1"/>
  <c r="W44" i="1"/>
  <c r="W42" i="1"/>
  <c r="W40" i="1"/>
  <c r="W32" i="1"/>
  <c r="W26" i="1"/>
  <c r="W24" i="1"/>
  <c r="W22" i="1"/>
  <c r="W16" i="1"/>
  <c r="W91" i="1"/>
  <c r="W87" i="1"/>
  <c r="W85" i="1"/>
  <c r="W77" i="1"/>
  <c r="W75" i="1"/>
  <c r="W69" i="1"/>
  <c r="W65" i="1"/>
  <c r="W61" i="1"/>
  <c r="W57" i="1"/>
  <c r="W55" i="1"/>
  <c r="W51" i="1"/>
  <c r="W47" i="1"/>
  <c r="W45" i="1"/>
  <c r="W43" i="1"/>
  <c r="W41" i="1"/>
  <c r="W39" i="1"/>
  <c r="W37" i="1"/>
  <c r="W35" i="1"/>
  <c r="W33" i="1"/>
  <c r="W29" i="1"/>
  <c r="W25" i="1"/>
  <c r="W23" i="1"/>
  <c r="W21" i="1"/>
  <c r="W19" i="1"/>
  <c r="W17" i="1"/>
  <c r="W15" i="1"/>
  <c r="W13" i="1"/>
  <c r="W11" i="1"/>
  <c r="AH91" i="1"/>
  <c r="AI91" i="1" s="1"/>
  <c r="AH87" i="1"/>
  <c r="AI87" i="1" s="1"/>
  <c r="AH85" i="1"/>
  <c r="AI85" i="1" s="1"/>
  <c r="AH77" i="1"/>
  <c r="AI77" i="1" s="1"/>
  <c r="AH75" i="1"/>
  <c r="AI75" i="1" s="1"/>
  <c r="AH69" i="1"/>
  <c r="AI69" i="1" s="1"/>
  <c r="AH65" i="1"/>
  <c r="AI65" i="1" s="1"/>
  <c r="AH61" i="1"/>
  <c r="AI61" i="1" s="1"/>
  <c r="AH57" i="1"/>
  <c r="AI57" i="1" s="1"/>
  <c r="AH55" i="1"/>
  <c r="AI55" i="1" s="1"/>
  <c r="AH51" i="1"/>
  <c r="AI51" i="1" s="1"/>
  <c r="AH47" i="1"/>
  <c r="AI47" i="1" s="1"/>
  <c r="AH45" i="1"/>
  <c r="AI45" i="1" s="1"/>
  <c r="AH43" i="1"/>
  <c r="AI43" i="1" s="1"/>
  <c r="AH41" i="1"/>
  <c r="AI41" i="1" s="1"/>
  <c r="AH39" i="1"/>
  <c r="AI39" i="1" s="1"/>
  <c r="AH37" i="1"/>
  <c r="AI37" i="1" s="1"/>
  <c r="AH35" i="1"/>
  <c r="AI35" i="1" s="1"/>
  <c r="AH33" i="1"/>
  <c r="AI33" i="1" s="1"/>
  <c r="AH25" i="1"/>
  <c r="AI25" i="1" s="1"/>
  <c r="AH23" i="1"/>
  <c r="AI23" i="1" s="1"/>
  <c r="AH21" i="1"/>
  <c r="AI21" i="1" s="1"/>
  <c r="AH19" i="1"/>
  <c r="AI19" i="1" s="1"/>
  <c r="AH17" i="1"/>
  <c r="AI17" i="1" s="1"/>
  <c r="AH15" i="1"/>
  <c r="AI15" i="1" s="1"/>
  <c r="AH13" i="1"/>
  <c r="AI13" i="1" s="1"/>
  <c r="AH11" i="1"/>
  <c r="AI11" i="1" s="1"/>
  <c r="AH29" i="1"/>
  <c r="AI29" i="1" s="1"/>
  <c r="AH86" i="1"/>
  <c r="AI86" i="1" s="1"/>
  <c r="AH84" i="1"/>
  <c r="AI84" i="1" s="1"/>
  <c r="AH82" i="1"/>
  <c r="AI82" i="1" s="1"/>
  <c r="AH78" i="1"/>
  <c r="AI78" i="1" s="1"/>
  <c r="AH76" i="1"/>
  <c r="AI76" i="1" s="1"/>
  <c r="AH70" i="1"/>
  <c r="AI70" i="1" s="1"/>
  <c r="AH68" i="1"/>
  <c r="AI68" i="1" s="1"/>
  <c r="AH66" i="1"/>
  <c r="AI66" i="1" s="1"/>
  <c r="AH64" i="1"/>
  <c r="AI64" i="1" s="1"/>
  <c r="AH60" i="1"/>
  <c r="AI60" i="1" s="1"/>
  <c r="AH58" i="1"/>
  <c r="AI58" i="1" s="1"/>
  <c r="AH52" i="1"/>
  <c r="AI52" i="1" s="1"/>
  <c r="AH50" i="1"/>
  <c r="AI50" i="1" s="1"/>
  <c r="AH48" i="1"/>
  <c r="AI48" i="1" s="1"/>
  <c r="AH46" i="1"/>
  <c r="AI46" i="1" s="1"/>
  <c r="AH44" i="1"/>
  <c r="AI44" i="1" s="1"/>
  <c r="AH42" i="1"/>
  <c r="AI42" i="1" s="1"/>
  <c r="AH40" i="1"/>
  <c r="AI40" i="1" s="1"/>
  <c r="AH32" i="1"/>
  <c r="AI32" i="1" s="1"/>
  <c r="AH26" i="1"/>
  <c r="AI26" i="1" s="1"/>
  <c r="AH24" i="1"/>
  <c r="AI24" i="1" s="1"/>
  <c r="AH22" i="1"/>
  <c r="AI22" i="1" s="1"/>
  <c r="AH16" i="1"/>
  <c r="AI16" i="1" s="1"/>
  <c r="AH88" i="1"/>
  <c r="AI88" i="1" s="1"/>
  <c r="Q71" i="1"/>
  <c r="R71" i="1" s="1"/>
  <c r="S71" i="1" s="1"/>
  <c r="AE71" i="1" s="1"/>
  <c r="Q63" i="1"/>
  <c r="R63" i="1" s="1"/>
  <c r="S63" i="1" s="1"/>
  <c r="AE63" i="1" s="1"/>
  <c r="Q92" i="1"/>
  <c r="Q90" i="1"/>
  <c r="Q34" i="1"/>
  <c r="Q20" i="1"/>
  <c r="Q18" i="1"/>
  <c r="Q14" i="1"/>
  <c r="Q12" i="1"/>
  <c r="Q8" i="1"/>
  <c r="X6" i="1"/>
  <c r="X96" i="1"/>
  <c r="W96" i="1"/>
  <c r="X94" i="1"/>
  <c r="W94" i="1"/>
  <c r="X92" i="1"/>
  <c r="X90" i="1"/>
  <c r="X88" i="1"/>
  <c r="X86" i="1"/>
  <c r="X84" i="1"/>
  <c r="X82" i="1"/>
  <c r="X80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5" i="1"/>
  <c r="X97" i="1"/>
  <c r="W97" i="1"/>
  <c r="X95" i="1"/>
  <c r="W95" i="1"/>
  <c r="X93" i="1"/>
  <c r="X91" i="1"/>
  <c r="X89" i="1"/>
  <c r="X87" i="1"/>
  <c r="X85" i="1"/>
  <c r="X83" i="1"/>
  <c r="W81" i="1"/>
  <c r="X81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P5" i="1"/>
  <c r="S5" i="1" l="1"/>
  <c r="W12" i="1"/>
  <c r="W18" i="1"/>
  <c r="W34" i="1"/>
  <c r="W92" i="1"/>
  <c r="W71" i="1"/>
  <c r="W8" i="1"/>
  <c r="W14" i="1"/>
  <c r="W20" i="1"/>
  <c r="W90" i="1"/>
  <c r="W63" i="1"/>
  <c r="W6" i="1"/>
  <c r="R5" i="1"/>
  <c r="AH12" i="1"/>
  <c r="AI12" i="1" s="1"/>
  <c r="AH18" i="1"/>
  <c r="AI18" i="1" s="1"/>
  <c r="AH34" i="1"/>
  <c r="AI34" i="1" s="1"/>
  <c r="AH90" i="1"/>
  <c r="AI90" i="1" s="1"/>
  <c r="AH63" i="1"/>
  <c r="AI63" i="1" s="1"/>
  <c r="AH8" i="1"/>
  <c r="AI8" i="1" s="1"/>
  <c r="AH14" i="1"/>
  <c r="AI14" i="1" s="1"/>
  <c r="AH20" i="1"/>
  <c r="AI20" i="1" s="1"/>
  <c r="AH92" i="1"/>
  <c r="AI92" i="1" s="1"/>
  <c r="AH71" i="1"/>
  <c r="AI71" i="1" s="1"/>
  <c r="Q5" i="1"/>
  <c r="AE5" i="1" l="1"/>
</calcChain>
</file>

<file path=xl/sharedStrings.xml><?xml version="1.0" encoding="utf-8"?>
<sst xmlns="http://schemas.openxmlformats.org/spreadsheetml/2006/main" count="349" uniqueCount="154">
  <si>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</si>
  <si>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</si>
  <si>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</si>
  <si>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</si>
  <si>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</si>
  <si>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</si>
  <si>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</si>
  <si>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</si>
  <si>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</si>
  <si>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</si>
  <si>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</si>
  <si>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</si>
  <si>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</si>
  <si>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</si>
  <si>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</si>
  <si>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</si>
  <si>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</si>
  <si>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</si>
  <si>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</si>
  <si>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</si>
  <si>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</si>
  <si>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</si>
  <si>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</si>
  <si>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07,09,</t>
  </si>
  <si>
    <t>09,09,</t>
  </si>
  <si>
    <t>10,09,</t>
  </si>
  <si>
    <t>03,09,</t>
  </si>
  <si>
    <t>27,08,</t>
  </si>
  <si>
    <t>20,08,</t>
  </si>
  <si>
    <t>13,08,</t>
  </si>
  <si>
    <t>06,08,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</si>
  <si>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</si>
  <si>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</si>
  <si>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</si>
  <si>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</si>
  <si>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</si>
  <si>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</si>
  <si>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</si>
  <si>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</si>
  <si>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</si>
  <si>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</si>
  <si>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</si>
  <si>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</si>
  <si>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</si>
  <si>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</si>
  <si>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</si>
  <si>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</si>
  <si>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</si>
  <si>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</si>
  <si>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</si>
  <si>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</si>
  <si>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</si>
  <si>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</si>
  <si>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</si>
  <si>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</si>
  <si>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</si>
  <si>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</si>
  <si>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</si>
  <si>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</si>
  <si>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</si>
  <si>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</si>
  <si>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</si>
  <si>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</si>
  <si>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новинка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</si>
  <si>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</si>
  <si>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</si>
  <si>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</si>
  <si>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</si>
  <si>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</si>
  <si>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</si>
  <si>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</si>
  <si>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</si>
  <si>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</si>
  <si>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</si>
  <si>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24,08,24 200шт. Переместили в Донецк (ЗАЧЕМ???)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</si>
  <si>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</si>
  <si>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</si>
  <si>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</si>
  <si>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</si>
  <si>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</si>
  <si>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</si>
  <si>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</si>
  <si>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</si>
  <si>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</si>
  <si>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</si>
  <si>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</si>
  <si>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</si>
  <si>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</si>
  <si>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</si>
  <si>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</si>
  <si>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</si>
  <si>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</si>
  <si>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</si>
  <si>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</si>
  <si>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</si>
  <si>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</si>
  <si>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</si>
  <si>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</si>
  <si>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</si>
  <si>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</si>
  <si>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</si>
  <si>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</si>
  <si>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</si>
  <si>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</si>
  <si>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</si>
  <si>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</si>
  <si>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</si>
  <si>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</si>
  <si>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</si>
  <si>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</si>
  <si>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</si>
  <si>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</si>
  <si>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</si>
  <si>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не в матрице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</si>
  <si>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</si>
  <si>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</si>
  <si>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</si>
  <si>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</si>
  <si>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</si>
  <si>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</si>
  <si>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</si>
  <si>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</si>
  <si>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</si>
  <si>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</si>
  <si>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</si>
  <si>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</si>
  <si>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</si>
  <si>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</si>
  <si>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</si>
  <si>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</si>
  <si>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</si>
  <si>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</si>
  <si>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</si>
  <si>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</si>
  <si>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</si>
  <si>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</si>
  <si>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новинка / 07,09,24 завод не отгрузит</t>
  </si>
  <si>
    <t>Ротацтя</t>
  </si>
  <si>
    <t>спад продаж по причине нехватки</t>
  </si>
  <si>
    <t>Бонус</t>
  </si>
  <si>
    <t>снижение температуры, уменьшение брака</t>
  </si>
  <si>
    <t>вымывание в 0</t>
  </si>
  <si>
    <t>артикул???</t>
  </si>
  <si>
    <t>итого</t>
  </si>
  <si>
    <t>11,09,24 Зверев обнулил</t>
  </si>
  <si>
    <t>+200</t>
  </si>
  <si>
    <t>+170</t>
  </si>
  <si>
    <t>+150</t>
  </si>
  <si>
    <t>+300</t>
  </si>
  <si>
    <t>+180</t>
  </si>
  <si>
    <t>+100</t>
  </si>
  <si>
    <t>заказ</t>
  </si>
  <si>
    <t>14,09,(1)</t>
  </si>
  <si>
    <t>14,09,(2)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</si>
</sst>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4" borderId="1" xfId="1" applyNumberFormat="1" applyFont="1" applyFill="1"/>
    <xf numFmtId="164" fontId="1" fillId="4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7" borderId="2" xfId="1" applyNumberFormat="1" applyFill="1" applyBorder="1"/>
    <xf numFmtId="164" fontId="1" fillId="7" borderId="1" xfId="1" applyNumberFormat="1" applyFill="1"/>
    <xf numFmtId="49" fontId="1" fillId="5" borderId="1" xfId="1" applyNumberFormat="1" applyFill="1"/>
    <xf numFmtId="49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V91" sqref="V91"/>
    </sheetView>
  </sheetViews>
  <sheetFormatPr defaultRowHeight="15" x14ac:dyDescent="0.25"/>
  <cols>
    <col min="1" max="1" width="60" customWidth="1"/>
    <col min="2" max="2" width="3" customWidth="1"/>
    <col min="3" max="6" width="6.7109375" customWidth="1"/>
    <col min="7" max="7" width="4.5703125" style="8" customWidth="1"/>
    <col min="8" max="8" width="4.5703125" customWidth="1"/>
    <col min="9" max="9" width="16" customWidth="1"/>
    <col min="10" max="11" width="6.42578125" customWidth="1"/>
    <col min="12" max="13" width="0.85546875" customWidth="1"/>
    <col min="14" max="15" width="8" customWidth="1"/>
    <col min="16" max="16" width="6.7109375" customWidth="1"/>
    <col min="17" max="21" width="6.42578125" customWidth="1"/>
    <col min="22" max="22" width="21.42578125" customWidth="1"/>
    <col min="23" max="24" width="5.42578125" customWidth="1"/>
    <col min="25" max="29" width="6.28515625" customWidth="1"/>
    <col min="30" max="30" width="40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143</v>
      </c>
      <c r="S3" s="3" t="s">
        <v>151</v>
      </c>
      <c r="T3" s="3" t="s">
        <v>151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152</v>
      </c>
      <c r="T4" s="1" t="s">
        <v>153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152</v>
      </c>
      <c r="AF4" s="1" t="s">
        <v>153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18168.246999999999</v>
      </c>
      <c r="F5" s="4">
        <f>SUM(F6:F499)</f>
        <v>13534.052</v>
      </c>
      <c r="G5" s="6"/>
      <c r="H5" s="1"/>
      <c r="I5" s="1"/>
      <c r="J5" s="4">
        <f t="shared" ref="J5:U5" si="0">SUM(J6:J499)</f>
        <v>18576.631999999998</v>
      </c>
      <c r="K5" s="4">
        <f t="shared" si="0"/>
        <v>-408.38499999999999</v>
      </c>
      <c r="L5" s="4">
        <f t="shared" si="0"/>
        <v>0</v>
      </c>
      <c r="M5" s="4">
        <f t="shared" si="0"/>
        <v>0</v>
      </c>
      <c r="N5" s="4">
        <f t="shared" si="0"/>
        <v>12137</v>
      </c>
      <c r="O5" s="4">
        <f t="shared" si="0"/>
        <v>3790</v>
      </c>
      <c r="P5" s="4">
        <f t="shared" si="0"/>
        <v>3633.6494000000016</v>
      </c>
      <c r="Q5" s="4">
        <f t="shared" si="0"/>
        <v>22109.870200000005</v>
      </c>
      <c r="R5" s="4">
        <f t="shared" si="0"/>
        <v>26985</v>
      </c>
      <c r="S5" s="4">
        <f t="shared" si="0"/>
        <v>25385</v>
      </c>
      <c r="T5" s="4">
        <f t="shared" ref="T5" si="1">SUM(T6:T499)</f>
        <v>1600</v>
      </c>
      <c r="U5" s="4">
        <f t="shared" si="0"/>
        <v>14380</v>
      </c>
      <c r="V5" s="1"/>
      <c r="W5" s="1"/>
      <c r="X5" s="1"/>
      <c r="Y5" s="4">
        <f>SUM(Y6:Y499)</f>
        <v>3181.0468000000001</v>
      </c>
      <c r="Z5" s="4">
        <f>SUM(Z6:Z499)</f>
        <v>3559.8433999999988</v>
      </c>
      <c r="AA5" s="4">
        <f>SUM(AA6:AA499)</f>
        <v>3422.6474000000003</v>
      </c>
      <c r="AB5" s="4">
        <f>SUM(AB6:AB499)</f>
        <v>3107.6793999999991</v>
      </c>
      <c r="AC5" s="4">
        <f>SUM(AC6:AC499)</f>
        <v>3294.2712000000006</v>
      </c>
      <c r="AD5" s="1"/>
      <c r="AE5" s="4">
        <f>SUM(AE6:AE499)</f>
        <v>13406.130000000001</v>
      </c>
      <c r="AF5" s="4">
        <f>SUM(AF6:AF499)</f>
        <v>1600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280</v>
      </c>
      <c r="D6" s="1">
        <v>200</v>
      </c>
      <c r="E6" s="1">
        <v>393</v>
      </c>
      <c r="F6" s="1">
        <v>24</v>
      </c>
      <c r="G6" s="6">
        <v>0.4</v>
      </c>
      <c r="H6" s="1">
        <v>60</v>
      </c>
      <c r="I6" s="1" t="s">
        <v>33</v>
      </c>
      <c r="J6" s="1">
        <v>488</v>
      </c>
      <c r="K6" s="1">
        <f t="shared" ref="K6:K37" si="2">E6-J6</f>
        <v>-95</v>
      </c>
      <c r="L6" s="1"/>
      <c r="M6" s="1"/>
      <c r="N6" s="1">
        <v>150</v>
      </c>
      <c r="O6" s="1">
        <v>100</v>
      </c>
      <c r="P6" s="1">
        <f>E6/5</f>
        <v>78.599999999999994</v>
      </c>
      <c r="Q6" s="5">
        <f>13*P6-O6-N6-F6</f>
        <v>747.8</v>
      </c>
      <c r="R6" s="5">
        <v>750</v>
      </c>
      <c r="S6" s="5">
        <f>R6-T6</f>
        <v>750</v>
      </c>
      <c r="T6" s="5"/>
      <c r="U6" s="5"/>
      <c r="V6" s="15">
        <f>P6/(Y6/100)-100</f>
        <v>82.790697674418595</v>
      </c>
      <c r="W6" s="1">
        <f>(F6+N6+O6+R6)/P6</f>
        <v>13.027989821882953</v>
      </c>
      <c r="X6" s="1">
        <f>(F6+N6+O6)/P6</f>
        <v>3.4860050890585246</v>
      </c>
      <c r="Y6" s="1">
        <v>43</v>
      </c>
      <c r="Z6" s="1">
        <v>54.8</v>
      </c>
      <c r="AA6" s="1">
        <v>58.2</v>
      </c>
      <c r="AB6" s="1">
        <v>54.4</v>
      </c>
      <c r="AC6" s="1">
        <v>48.4</v>
      </c>
      <c r="AD6" s="1"/>
      <c r="AE6" s="1">
        <f>S6*G6</f>
        <v>300</v>
      </c>
      <c r="AF6" s="1">
        <f>T6*G6</f>
        <v>0</v>
      </c>
      <c r="AG6" s="1"/>
      <c r="AH6" s="1">
        <f>E6*3-F6-N6-O6-Q6</f>
        <v>157.20000000000005</v>
      </c>
      <c r="AI6" s="1">
        <f>AH6+Q6</f>
        <v>905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35</v>
      </c>
      <c r="C7" s="1">
        <v>77.989999999999995</v>
      </c>
      <c r="D7" s="1">
        <v>1.026</v>
      </c>
      <c r="E7" s="1">
        <v>27.695</v>
      </c>
      <c r="F7" s="1">
        <v>41.264000000000003</v>
      </c>
      <c r="G7" s="6">
        <v>1</v>
      </c>
      <c r="H7" s="1">
        <v>120</v>
      </c>
      <c r="I7" s="1" t="s">
        <v>33</v>
      </c>
      <c r="J7" s="1">
        <v>29.2</v>
      </c>
      <c r="K7" s="1">
        <f t="shared" si="2"/>
        <v>-1.504999999999999</v>
      </c>
      <c r="L7" s="1"/>
      <c r="M7" s="1"/>
      <c r="N7" s="1">
        <v>64</v>
      </c>
      <c r="O7" s="1"/>
      <c r="P7" s="1">
        <f t="shared" ref="P7:P70" si="3">E7/5</f>
        <v>5.5389999999999997</v>
      </c>
      <c r="Q7" s="5"/>
      <c r="R7" s="5">
        <f t="shared" ref="R7:R69" si="4">ROUND(Q7,0)</f>
        <v>0</v>
      </c>
      <c r="S7" s="5">
        <f t="shared" ref="S7:S70" si="5">R7-T7</f>
        <v>0</v>
      </c>
      <c r="T7" s="5"/>
      <c r="U7" s="5"/>
      <c r="V7" s="1"/>
      <c r="W7" s="1">
        <f t="shared" ref="W7:W70" si="6">(F7+N7+O7+R7)/P7</f>
        <v>19.004152374074746</v>
      </c>
      <c r="X7" s="1">
        <f t="shared" ref="X7:X70" si="7">(F7+N7+O7)/P7</f>
        <v>19.004152374074746</v>
      </c>
      <c r="Y7" s="1">
        <v>10.1934</v>
      </c>
      <c r="Z7" s="1">
        <v>8.8071999999999999</v>
      </c>
      <c r="AA7" s="1">
        <v>10.302199999999999</v>
      </c>
      <c r="AB7" s="1">
        <v>9.5616000000000003</v>
      </c>
      <c r="AC7" s="1">
        <v>8.0250000000000004</v>
      </c>
      <c r="AD7" s="15" t="s">
        <v>48</v>
      </c>
      <c r="AE7" s="1">
        <f t="shared" ref="AE7:AE70" si="8">S7*G7</f>
        <v>0</v>
      </c>
      <c r="AF7" s="1">
        <f t="shared" ref="AF7:AF70" si="9">T7*G7</f>
        <v>0</v>
      </c>
      <c r="AG7" s="1"/>
      <c r="AH7" s="1">
        <f t="shared" ref="AH7:AH70" si="10">E7*3-F7-N7-O7-Q7</f>
        <v>-22.178999999999995</v>
      </c>
      <c r="AI7" s="1">
        <f t="shared" ref="AI7:AI70" si="11">AH7+Q7</f>
        <v>-22.178999999999995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35</v>
      </c>
      <c r="C8" s="1">
        <v>349.13299999999998</v>
      </c>
      <c r="D8" s="1">
        <v>249.95599999999999</v>
      </c>
      <c r="E8" s="1">
        <v>413.166</v>
      </c>
      <c r="F8" s="1">
        <v>116.379</v>
      </c>
      <c r="G8" s="6">
        <v>1</v>
      </c>
      <c r="H8" s="1">
        <v>45</v>
      </c>
      <c r="I8" s="1" t="s">
        <v>37</v>
      </c>
      <c r="J8" s="1">
        <v>389</v>
      </c>
      <c r="K8" s="1">
        <f t="shared" si="2"/>
        <v>24.165999999999997</v>
      </c>
      <c r="L8" s="1"/>
      <c r="M8" s="1"/>
      <c r="N8" s="1">
        <v>337</v>
      </c>
      <c r="O8" s="1">
        <v>80</v>
      </c>
      <c r="P8" s="1">
        <f t="shared" si="3"/>
        <v>82.633200000000002</v>
      </c>
      <c r="Q8" s="5">
        <f>14*P8-O8-N8-F8</f>
        <v>623.48580000000004</v>
      </c>
      <c r="R8" s="22">
        <v>870</v>
      </c>
      <c r="S8" s="5">
        <f t="shared" si="5"/>
        <v>700</v>
      </c>
      <c r="T8" s="22">
        <v>170</v>
      </c>
      <c r="U8" s="5">
        <v>750</v>
      </c>
      <c r="V8" s="1"/>
      <c r="W8" s="1">
        <f t="shared" si="6"/>
        <v>16.98323434164476</v>
      </c>
      <c r="X8" s="1">
        <f t="shared" si="7"/>
        <v>6.4547784667663848</v>
      </c>
      <c r="Y8" s="1">
        <v>78.057000000000002</v>
      </c>
      <c r="Z8" s="1">
        <v>75.8142</v>
      </c>
      <c r="AA8" s="1">
        <v>80.802199999999999</v>
      </c>
      <c r="AB8" s="1">
        <v>87.752600000000001</v>
      </c>
      <c r="AC8" s="1">
        <v>88.265599999999992</v>
      </c>
      <c r="AD8" s="21" t="s">
        <v>146</v>
      </c>
      <c r="AE8" s="1">
        <f t="shared" si="8"/>
        <v>700</v>
      </c>
      <c r="AF8" s="1">
        <f t="shared" si="9"/>
        <v>170</v>
      </c>
      <c r="AG8" s="1"/>
      <c r="AH8" s="1">
        <f t="shared" si="10"/>
        <v>82.633200000000102</v>
      </c>
      <c r="AI8" s="1">
        <f t="shared" si="11"/>
        <v>706.11900000000014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612.80999999999995</v>
      </c>
      <c r="D9" s="1">
        <v>905.48699999999997</v>
      </c>
      <c r="E9" s="1">
        <v>482.62400000000002</v>
      </c>
      <c r="F9" s="1">
        <v>940.22199999999998</v>
      </c>
      <c r="G9" s="6">
        <v>1</v>
      </c>
      <c r="H9" s="1">
        <v>60</v>
      </c>
      <c r="I9" s="1" t="s">
        <v>39</v>
      </c>
      <c r="J9" s="1">
        <v>454.6</v>
      </c>
      <c r="K9" s="1">
        <f t="shared" si="2"/>
        <v>28.024000000000001</v>
      </c>
      <c r="L9" s="1"/>
      <c r="M9" s="1"/>
      <c r="N9" s="1">
        <v>551</v>
      </c>
      <c r="O9" s="1">
        <v>100</v>
      </c>
      <c r="P9" s="1">
        <f t="shared" si="3"/>
        <v>96.524799999999999</v>
      </c>
      <c r="Q9" s="5"/>
      <c r="R9" s="5">
        <f t="shared" si="4"/>
        <v>0</v>
      </c>
      <c r="S9" s="5">
        <f t="shared" si="5"/>
        <v>0</v>
      </c>
      <c r="T9" s="5"/>
      <c r="U9" s="5"/>
      <c r="V9" s="1"/>
      <c r="W9" s="1">
        <f t="shared" si="6"/>
        <v>16.485110562259646</v>
      </c>
      <c r="X9" s="1">
        <f t="shared" si="7"/>
        <v>16.485110562259646</v>
      </c>
      <c r="Y9" s="1">
        <v>90.629199999999997</v>
      </c>
      <c r="Z9" s="1">
        <v>90.727400000000003</v>
      </c>
      <c r="AA9" s="1">
        <v>98.339200000000005</v>
      </c>
      <c r="AB9" s="1">
        <v>102.3788</v>
      </c>
      <c r="AC9" s="1">
        <v>95.125199999999992</v>
      </c>
      <c r="AD9" s="20" t="s">
        <v>48</v>
      </c>
      <c r="AE9" s="1">
        <f t="shared" si="8"/>
        <v>0</v>
      </c>
      <c r="AF9" s="1">
        <f t="shared" si="9"/>
        <v>0</v>
      </c>
      <c r="AG9" s="1"/>
      <c r="AH9" s="1">
        <f t="shared" si="10"/>
        <v>-143.34999999999991</v>
      </c>
      <c r="AI9" s="1">
        <f t="shared" si="11"/>
        <v>-143.34999999999991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35</v>
      </c>
      <c r="C10" s="1">
        <v>33.619</v>
      </c>
      <c r="D10" s="1">
        <v>32.451999999999998</v>
      </c>
      <c r="E10" s="1">
        <v>27.282</v>
      </c>
      <c r="F10" s="1">
        <v>28.315999999999999</v>
      </c>
      <c r="G10" s="6">
        <v>1</v>
      </c>
      <c r="H10" s="1">
        <v>120</v>
      </c>
      <c r="I10" s="1" t="s">
        <v>33</v>
      </c>
      <c r="J10" s="1">
        <v>26.3</v>
      </c>
      <c r="K10" s="1">
        <f t="shared" si="2"/>
        <v>0.98199999999999932</v>
      </c>
      <c r="L10" s="1"/>
      <c r="M10" s="1"/>
      <c r="N10" s="1">
        <v>70</v>
      </c>
      <c r="O10" s="1"/>
      <c r="P10" s="1">
        <f t="shared" si="3"/>
        <v>5.4564000000000004</v>
      </c>
      <c r="Q10" s="5"/>
      <c r="R10" s="5">
        <v>30</v>
      </c>
      <c r="S10" s="5">
        <f t="shared" si="5"/>
        <v>30</v>
      </c>
      <c r="T10" s="5"/>
      <c r="U10" s="5">
        <v>50</v>
      </c>
      <c r="V10" s="1"/>
      <c r="W10" s="1">
        <f t="shared" si="6"/>
        <v>23.516604354519462</v>
      </c>
      <c r="X10" s="1">
        <f t="shared" si="7"/>
        <v>18.01847371893556</v>
      </c>
      <c r="Y10" s="1">
        <v>7.0616000000000003</v>
      </c>
      <c r="Z10" s="1">
        <v>6.1054000000000004</v>
      </c>
      <c r="AA10" s="1">
        <v>6.1501999999999999</v>
      </c>
      <c r="AB10" s="1">
        <v>3.6334</v>
      </c>
      <c r="AC10" s="1">
        <v>6.4955999999999996</v>
      </c>
      <c r="AD10" s="15" t="s">
        <v>48</v>
      </c>
      <c r="AE10" s="1">
        <f t="shared" si="8"/>
        <v>30</v>
      </c>
      <c r="AF10" s="1">
        <f t="shared" si="9"/>
        <v>0</v>
      </c>
      <c r="AG10" s="1"/>
      <c r="AH10" s="1">
        <f t="shared" si="10"/>
        <v>-16.47</v>
      </c>
      <c r="AI10" s="1">
        <f t="shared" si="11"/>
        <v>-16.47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185.67699999999999</v>
      </c>
      <c r="D11" s="1">
        <v>156.505</v>
      </c>
      <c r="E11" s="1">
        <v>108.461</v>
      </c>
      <c r="F11" s="1">
        <v>214.71299999999999</v>
      </c>
      <c r="G11" s="6">
        <v>1</v>
      </c>
      <c r="H11" s="1">
        <v>60</v>
      </c>
      <c r="I11" s="1" t="s">
        <v>39</v>
      </c>
      <c r="J11" s="1">
        <v>105.7</v>
      </c>
      <c r="K11" s="1">
        <f t="shared" si="2"/>
        <v>2.7609999999999957</v>
      </c>
      <c r="L11" s="1"/>
      <c r="M11" s="1"/>
      <c r="N11" s="1">
        <v>70</v>
      </c>
      <c r="O11" s="1"/>
      <c r="P11" s="1">
        <f t="shared" si="3"/>
        <v>21.6922</v>
      </c>
      <c r="Q11" s="5">
        <f t="shared" ref="Q11:Q12" si="12">14*P11-O11-N11-F11</f>
        <v>18.977799999999974</v>
      </c>
      <c r="R11" s="5">
        <v>60</v>
      </c>
      <c r="S11" s="5">
        <f t="shared" si="5"/>
        <v>60</v>
      </c>
      <c r="T11" s="5"/>
      <c r="U11" s="5">
        <v>100</v>
      </c>
      <c r="V11" s="1"/>
      <c r="W11" s="1">
        <f t="shared" si="6"/>
        <v>15.891103714699291</v>
      </c>
      <c r="X11" s="1">
        <f t="shared" si="7"/>
        <v>13.125132536118972</v>
      </c>
      <c r="Y11" s="1">
        <v>19.283200000000001</v>
      </c>
      <c r="Z11" s="1">
        <v>24.333200000000001</v>
      </c>
      <c r="AA11" s="1">
        <v>18.995999999999999</v>
      </c>
      <c r="AB11" s="1">
        <v>17.078199999999999</v>
      </c>
      <c r="AC11" s="1">
        <v>20.050599999999999</v>
      </c>
      <c r="AD11" s="1"/>
      <c r="AE11" s="1">
        <f t="shared" si="8"/>
        <v>60</v>
      </c>
      <c r="AF11" s="1">
        <f t="shared" si="9"/>
        <v>0</v>
      </c>
      <c r="AG11" s="1"/>
      <c r="AH11" s="1">
        <f t="shared" si="10"/>
        <v>21.692200000000014</v>
      </c>
      <c r="AI11" s="1">
        <f t="shared" si="11"/>
        <v>40.669999999999987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35</v>
      </c>
      <c r="C12" s="1">
        <v>723.43700000000001</v>
      </c>
      <c r="D12" s="1">
        <v>173.345</v>
      </c>
      <c r="E12" s="1">
        <v>406.82799999999997</v>
      </c>
      <c r="F12" s="1">
        <v>416.99200000000002</v>
      </c>
      <c r="G12" s="6">
        <v>1</v>
      </c>
      <c r="H12" s="1">
        <v>60</v>
      </c>
      <c r="I12" s="1" t="s">
        <v>39</v>
      </c>
      <c r="J12" s="1">
        <v>441.6</v>
      </c>
      <c r="K12" s="1">
        <f t="shared" si="2"/>
        <v>-34.772000000000048</v>
      </c>
      <c r="L12" s="1"/>
      <c r="M12" s="1"/>
      <c r="N12" s="1">
        <v>300</v>
      </c>
      <c r="O12" s="1">
        <v>100</v>
      </c>
      <c r="P12" s="1">
        <f t="shared" si="3"/>
        <v>81.365600000000001</v>
      </c>
      <c r="Q12" s="5">
        <f t="shared" si="12"/>
        <v>322.12640000000005</v>
      </c>
      <c r="R12" s="22">
        <v>600</v>
      </c>
      <c r="S12" s="5">
        <f t="shared" si="5"/>
        <v>430</v>
      </c>
      <c r="T12" s="22">
        <v>170</v>
      </c>
      <c r="U12" s="5">
        <v>500</v>
      </c>
      <c r="V12" s="1"/>
      <c r="W12" s="1">
        <f t="shared" si="6"/>
        <v>17.415123836117473</v>
      </c>
      <c r="X12" s="1">
        <f t="shared" si="7"/>
        <v>10.041000127818144</v>
      </c>
      <c r="Y12" s="1">
        <v>76.671000000000006</v>
      </c>
      <c r="Z12" s="1">
        <v>81.058999999999997</v>
      </c>
      <c r="AA12" s="1">
        <v>90.540199999999999</v>
      </c>
      <c r="AB12" s="1">
        <v>82.931200000000004</v>
      </c>
      <c r="AC12" s="1">
        <v>89.657399999999996</v>
      </c>
      <c r="AD12" s="21" t="s">
        <v>146</v>
      </c>
      <c r="AE12" s="1">
        <f t="shared" si="8"/>
        <v>430</v>
      </c>
      <c r="AF12" s="1">
        <f t="shared" si="9"/>
        <v>170</v>
      </c>
      <c r="AG12" s="1"/>
      <c r="AH12" s="1">
        <f t="shared" si="10"/>
        <v>81.365599999999915</v>
      </c>
      <c r="AI12" s="1">
        <f t="shared" si="11"/>
        <v>403.49199999999996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32</v>
      </c>
      <c r="C13" s="1">
        <v>545</v>
      </c>
      <c r="D13" s="1">
        <v>96</v>
      </c>
      <c r="E13" s="1">
        <v>297</v>
      </c>
      <c r="F13" s="1">
        <v>289</v>
      </c>
      <c r="G13" s="6">
        <v>0.25</v>
      </c>
      <c r="H13" s="1">
        <v>120</v>
      </c>
      <c r="I13" s="1" t="s">
        <v>33</v>
      </c>
      <c r="J13" s="1">
        <v>283</v>
      </c>
      <c r="K13" s="1">
        <f t="shared" si="2"/>
        <v>14</v>
      </c>
      <c r="L13" s="1"/>
      <c r="M13" s="1"/>
      <c r="N13" s="1">
        <v>50</v>
      </c>
      <c r="O13" s="1"/>
      <c r="P13" s="1">
        <f t="shared" si="3"/>
        <v>59.4</v>
      </c>
      <c r="Q13" s="5">
        <f t="shared" ref="Q13:Q70" si="13">13*P13-O13-N13-F13</f>
        <v>433.19999999999993</v>
      </c>
      <c r="R13" s="5">
        <v>550</v>
      </c>
      <c r="S13" s="5">
        <f t="shared" si="5"/>
        <v>550</v>
      </c>
      <c r="T13" s="5"/>
      <c r="U13" s="5">
        <v>550</v>
      </c>
      <c r="V13" s="1"/>
      <c r="W13" s="1">
        <f t="shared" si="6"/>
        <v>14.966329966329967</v>
      </c>
      <c r="X13" s="1">
        <f t="shared" si="7"/>
        <v>5.7070707070707076</v>
      </c>
      <c r="Y13" s="1">
        <v>39.799999999999997</v>
      </c>
      <c r="Z13" s="1">
        <v>53.2</v>
      </c>
      <c r="AA13" s="1">
        <v>58.6</v>
      </c>
      <c r="AB13" s="1">
        <v>54.6</v>
      </c>
      <c r="AC13" s="1">
        <v>50.6</v>
      </c>
      <c r="AD13" s="1"/>
      <c r="AE13" s="1">
        <f t="shared" si="8"/>
        <v>137.5</v>
      </c>
      <c r="AF13" s="1">
        <f t="shared" si="9"/>
        <v>0</v>
      </c>
      <c r="AG13" s="1"/>
      <c r="AH13" s="1">
        <f t="shared" si="10"/>
        <v>118.80000000000007</v>
      </c>
      <c r="AI13" s="1">
        <f t="shared" si="11"/>
        <v>552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35</v>
      </c>
      <c r="C14" s="1">
        <v>343.315</v>
      </c>
      <c r="D14" s="1">
        <v>306.358</v>
      </c>
      <c r="E14" s="1">
        <v>423.74599999999998</v>
      </c>
      <c r="F14" s="1">
        <v>154.792</v>
      </c>
      <c r="G14" s="6">
        <v>1</v>
      </c>
      <c r="H14" s="1">
        <v>45</v>
      </c>
      <c r="I14" s="1" t="s">
        <v>37</v>
      </c>
      <c r="J14" s="1">
        <v>388.125</v>
      </c>
      <c r="K14" s="1">
        <f t="shared" si="2"/>
        <v>35.620999999999981</v>
      </c>
      <c r="L14" s="1"/>
      <c r="M14" s="1"/>
      <c r="N14" s="1">
        <v>400</v>
      </c>
      <c r="O14" s="1">
        <v>150</v>
      </c>
      <c r="P14" s="1">
        <f t="shared" si="3"/>
        <v>84.749200000000002</v>
      </c>
      <c r="Q14" s="5">
        <f>14*P14-O14-N14-F14</f>
        <v>481.69680000000005</v>
      </c>
      <c r="R14" s="22">
        <v>730</v>
      </c>
      <c r="S14" s="5">
        <f t="shared" si="5"/>
        <v>550</v>
      </c>
      <c r="T14" s="22">
        <v>180</v>
      </c>
      <c r="U14" s="5">
        <v>550</v>
      </c>
      <c r="V14" s="15">
        <f>P14/(Y14/100)-100</f>
        <v>6.8384839003285265</v>
      </c>
      <c r="W14" s="1">
        <f t="shared" si="6"/>
        <v>16.929858924922005</v>
      </c>
      <c r="X14" s="1">
        <f t="shared" si="7"/>
        <v>8.3162082945915721</v>
      </c>
      <c r="Y14" s="1">
        <v>79.324600000000004</v>
      </c>
      <c r="Z14" s="1">
        <v>78.248800000000003</v>
      </c>
      <c r="AA14" s="1">
        <v>80.997399999999999</v>
      </c>
      <c r="AB14" s="1">
        <v>76.503</v>
      </c>
      <c r="AC14" s="1">
        <v>76.510400000000004</v>
      </c>
      <c r="AD14" s="21" t="s">
        <v>149</v>
      </c>
      <c r="AE14" s="1">
        <f t="shared" si="8"/>
        <v>550</v>
      </c>
      <c r="AF14" s="1">
        <f t="shared" si="9"/>
        <v>180</v>
      </c>
      <c r="AG14" s="1"/>
      <c r="AH14" s="1">
        <f t="shared" si="10"/>
        <v>84.74919999999986</v>
      </c>
      <c r="AI14" s="1">
        <f t="shared" si="11"/>
        <v>566.44599999999991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35</v>
      </c>
      <c r="C15" s="1">
        <v>195.864</v>
      </c>
      <c r="D15" s="1">
        <v>79.05</v>
      </c>
      <c r="E15" s="1">
        <v>146.25899999999999</v>
      </c>
      <c r="F15" s="1">
        <v>106.679</v>
      </c>
      <c r="G15" s="6">
        <v>1</v>
      </c>
      <c r="H15" s="1">
        <v>60</v>
      </c>
      <c r="I15" s="1" t="s">
        <v>33</v>
      </c>
      <c r="J15" s="1">
        <v>138.69999999999999</v>
      </c>
      <c r="K15" s="1">
        <f t="shared" si="2"/>
        <v>7.5589999999999975</v>
      </c>
      <c r="L15" s="1"/>
      <c r="M15" s="1"/>
      <c r="N15" s="1">
        <v>25</v>
      </c>
      <c r="O15" s="1"/>
      <c r="P15" s="1">
        <f t="shared" si="3"/>
        <v>29.251799999999996</v>
      </c>
      <c r="Q15" s="5">
        <f t="shared" si="13"/>
        <v>248.59439999999992</v>
      </c>
      <c r="R15" s="5">
        <v>250</v>
      </c>
      <c r="S15" s="5">
        <f t="shared" si="5"/>
        <v>250</v>
      </c>
      <c r="T15" s="5"/>
      <c r="U15" s="5"/>
      <c r="V15" s="1"/>
      <c r="W15" s="1">
        <f t="shared" si="6"/>
        <v>13.048051743824313</v>
      </c>
      <c r="X15" s="1">
        <f t="shared" si="7"/>
        <v>4.5015691342071262</v>
      </c>
      <c r="Y15" s="1">
        <v>22.982800000000001</v>
      </c>
      <c r="Z15" s="1">
        <v>29.224</v>
      </c>
      <c r="AA15" s="1">
        <v>38.783200000000001</v>
      </c>
      <c r="AB15" s="1">
        <v>38.498199999999997</v>
      </c>
      <c r="AC15" s="1">
        <v>32.440399999999997</v>
      </c>
      <c r="AD15" s="1"/>
      <c r="AE15" s="1">
        <f t="shared" si="8"/>
        <v>250</v>
      </c>
      <c r="AF15" s="1">
        <f t="shared" si="9"/>
        <v>0</v>
      </c>
      <c r="AG15" s="1"/>
      <c r="AH15" s="1">
        <f t="shared" si="10"/>
        <v>58.503600000000034</v>
      </c>
      <c r="AI15" s="1">
        <f t="shared" si="11"/>
        <v>307.09799999999996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32</v>
      </c>
      <c r="C16" s="1">
        <v>669</v>
      </c>
      <c r="D16" s="1"/>
      <c r="E16" s="1">
        <v>353</v>
      </c>
      <c r="F16" s="1">
        <v>235</v>
      </c>
      <c r="G16" s="6">
        <v>0.25</v>
      </c>
      <c r="H16" s="1">
        <v>120</v>
      </c>
      <c r="I16" s="1" t="s">
        <v>33</v>
      </c>
      <c r="J16" s="1">
        <v>337</v>
      </c>
      <c r="K16" s="1">
        <f t="shared" si="2"/>
        <v>16</v>
      </c>
      <c r="L16" s="1"/>
      <c r="M16" s="1"/>
      <c r="N16" s="1">
        <v>100</v>
      </c>
      <c r="O16" s="1"/>
      <c r="P16" s="1">
        <f t="shared" si="3"/>
        <v>70.599999999999994</v>
      </c>
      <c r="Q16" s="5">
        <f t="shared" si="13"/>
        <v>582.79999999999995</v>
      </c>
      <c r="R16" s="5">
        <v>650</v>
      </c>
      <c r="S16" s="5">
        <f t="shared" si="5"/>
        <v>650</v>
      </c>
      <c r="T16" s="5"/>
      <c r="U16" s="5">
        <v>650</v>
      </c>
      <c r="V16" s="1"/>
      <c r="W16" s="1">
        <f t="shared" si="6"/>
        <v>13.951841359773372</v>
      </c>
      <c r="X16" s="1">
        <f t="shared" si="7"/>
        <v>4.7450424929178476</v>
      </c>
      <c r="Y16" s="1">
        <v>51.2</v>
      </c>
      <c r="Z16" s="1">
        <v>58.2</v>
      </c>
      <c r="AA16" s="1">
        <v>59</v>
      </c>
      <c r="AB16" s="1">
        <v>48.2</v>
      </c>
      <c r="AC16" s="1">
        <v>62.2</v>
      </c>
      <c r="AD16" s="1"/>
      <c r="AE16" s="1">
        <f t="shared" si="8"/>
        <v>162.5</v>
      </c>
      <c r="AF16" s="1">
        <f t="shared" si="9"/>
        <v>0</v>
      </c>
      <c r="AG16" s="1"/>
      <c r="AH16" s="1">
        <f t="shared" si="10"/>
        <v>141.20000000000005</v>
      </c>
      <c r="AI16" s="1">
        <f t="shared" si="11"/>
        <v>724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32</v>
      </c>
      <c r="C17" s="1">
        <v>114</v>
      </c>
      <c r="D17" s="1">
        <v>120</v>
      </c>
      <c r="E17" s="1">
        <v>110</v>
      </c>
      <c r="F17" s="1">
        <v>109</v>
      </c>
      <c r="G17" s="6">
        <v>0.4</v>
      </c>
      <c r="H17" s="1">
        <v>60</v>
      </c>
      <c r="I17" s="1" t="s">
        <v>33</v>
      </c>
      <c r="J17" s="1">
        <v>110</v>
      </c>
      <c r="K17" s="1">
        <f t="shared" si="2"/>
        <v>0</v>
      </c>
      <c r="L17" s="1"/>
      <c r="M17" s="1"/>
      <c r="N17" s="1">
        <v>0</v>
      </c>
      <c r="O17" s="1"/>
      <c r="P17" s="1">
        <f t="shared" si="3"/>
        <v>22</v>
      </c>
      <c r="Q17" s="5">
        <f t="shared" si="13"/>
        <v>177</v>
      </c>
      <c r="R17" s="5">
        <v>180</v>
      </c>
      <c r="S17" s="5">
        <f t="shared" si="5"/>
        <v>180</v>
      </c>
      <c r="T17" s="5"/>
      <c r="U17" s="5"/>
      <c r="V17" s="1"/>
      <c r="W17" s="1">
        <f t="shared" si="6"/>
        <v>13.136363636363637</v>
      </c>
      <c r="X17" s="1">
        <f t="shared" si="7"/>
        <v>4.9545454545454541</v>
      </c>
      <c r="Y17" s="1">
        <v>8.6</v>
      </c>
      <c r="Z17" s="1">
        <v>24.6</v>
      </c>
      <c r="AA17" s="1">
        <v>8.1999999999999993</v>
      </c>
      <c r="AB17" s="1">
        <v>13.2</v>
      </c>
      <c r="AC17" s="1">
        <v>22.6</v>
      </c>
      <c r="AD17" s="1"/>
      <c r="AE17" s="1">
        <f t="shared" si="8"/>
        <v>72</v>
      </c>
      <c r="AF17" s="1">
        <f t="shared" si="9"/>
        <v>0</v>
      </c>
      <c r="AG17" s="1"/>
      <c r="AH17" s="1">
        <f t="shared" si="10"/>
        <v>44</v>
      </c>
      <c r="AI17" s="1">
        <f t="shared" si="11"/>
        <v>221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35</v>
      </c>
      <c r="C18" s="1">
        <v>323.15199999999999</v>
      </c>
      <c r="D18" s="1">
        <v>292.5</v>
      </c>
      <c r="E18" s="1">
        <v>424.92500000000001</v>
      </c>
      <c r="F18" s="1">
        <v>108.989</v>
      </c>
      <c r="G18" s="6">
        <v>1</v>
      </c>
      <c r="H18" s="1">
        <v>45</v>
      </c>
      <c r="I18" s="1" t="s">
        <v>37</v>
      </c>
      <c r="J18" s="1">
        <v>365.40699999999998</v>
      </c>
      <c r="K18" s="1">
        <f t="shared" si="2"/>
        <v>59.518000000000029</v>
      </c>
      <c r="L18" s="1"/>
      <c r="M18" s="1"/>
      <c r="N18" s="1">
        <v>520</v>
      </c>
      <c r="O18" s="1">
        <v>100</v>
      </c>
      <c r="P18" s="1">
        <f t="shared" si="3"/>
        <v>84.984999999999999</v>
      </c>
      <c r="Q18" s="5">
        <f>14*P18-O18-N18-F18</f>
        <v>460.80099999999993</v>
      </c>
      <c r="R18" s="22">
        <v>730</v>
      </c>
      <c r="S18" s="5">
        <f t="shared" si="5"/>
        <v>550</v>
      </c>
      <c r="T18" s="22">
        <v>180</v>
      </c>
      <c r="U18" s="5">
        <v>550</v>
      </c>
      <c r="V18" s="15">
        <f>Y18/(Z18/100)-100</f>
        <v>16.194492770704642</v>
      </c>
      <c r="W18" s="1">
        <f t="shared" si="6"/>
        <v>17.167606048126139</v>
      </c>
      <c r="X18" s="1">
        <f t="shared" si="7"/>
        <v>8.5778549155733366</v>
      </c>
      <c r="Y18" s="1">
        <v>90.698400000000007</v>
      </c>
      <c r="Z18" s="1">
        <v>78.057400000000001</v>
      </c>
      <c r="AA18" s="1">
        <v>80.999200000000002</v>
      </c>
      <c r="AB18" s="1">
        <v>81.351400000000012</v>
      </c>
      <c r="AC18" s="1">
        <v>79.418800000000005</v>
      </c>
      <c r="AD18" s="21" t="s">
        <v>149</v>
      </c>
      <c r="AE18" s="1">
        <f t="shared" si="8"/>
        <v>550</v>
      </c>
      <c r="AF18" s="1">
        <f t="shared" si="9"/>
        <v>180</v>
      </c>
      <c r="AG18" s="1"/>
      <c r="AH18" s="1">
        <f t="shared" si="10"/>
        <v>84.985000000000127</v>
      </c>
      <c r="AI18" s="1">
        <f t="shared" si="11"/>
        <v>545.78600000000006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32</v>
      </c>
      <c r="C19" s="1">
        <v>535</v>
      </c>
      <c r="D19" s="1">
        <v>184</v>
      </c>
      <c r="E19" s="1">
        <v>400</v>
      </c>
      <c r="F19" s="1">
        <v>232</v>
      </c>
      <c r="G19" s="6">
        <v>0.12</v>
      </c>
      <c r="H19" s="1">
        <v>60</v>
      </c>
      <c r="I19" s="1" t="s">
        <v>33</v>
      </c>
      <c r="J19" s="1">
        <v>367</v>
      </c>
      <c r="K19" s="1">
        <f t="shared" si="2"/>
        <v>33</v>
      </c>
      <c r="L19" s="1"/>
      <c r="M19" s="1"/>
      <c r="N19" s="1">
        <v>100</v>
      </c>
      <c r="O19" s="1">
        <v>100</v>
      </c>
      <c r="P19" s="1">
        <f t="shared" si="3"/>
        <v>80</v>
      </c>
      <c r="Q19" s="5">
        <f t="shared" si="13"/>
        <v>608</v>
      </c>
      <c r="R19" s="5">
        <v>610</v>
      </c>
      <c r="S19" s="5">
        <f t="shared" si="5"/>
        <v>610</v>
      </c>
      <c r="T19" s="5"/>
      <c r="U19" s="5"/>
      <c r="V19" s="1"/>
      <c r="W19" s="1">
        <f t="shared" si="6"/>
        <v>13.025</v>
      </c>
      <c r="X19" s="1">
        <f t="shared" si="7"/>
        <v>5.4</v>
      </c>
      <c r="Y19" s="1">
        <v>64.400000000000006</v>
      </c>
      <c r="Z19" s="1">
        <v>78.135999999999996</v>
      </c>
      <c r="AA19" s="1">
        <v>92</v>
      </c>
      <c r="AB19" s="1">
        <v>60</v>
      </c>
      <c r="AC19" s="1">
        <v>91.2</v>
      </c>
      <c r="AD19" s="1"/>
      <c r="AE19" s="1">
        <f t="shared" si="8"/>
        <v>73.2</v>
      </c>
      <c r="AF19" s="1">
        <f t="shared" si="9"/>
        <v>0</v>
      </c>
      <c r="AG19" s="1"/>
      <c r="AH19" s="1">
        <f t="shared" si="10"/>
        <v>160</v>
      </c>
      <c r="AI19" s="1">
        <f t="shared" si="11"/>
        <v>768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35</v>
      </c>
      <c r="C20" s="1">
        <v>552.601</v>
      </c>
      <c r="D20" s="1">
        <v>46.694000000000003</v>
      </c>
      <c r="E20" s="1">
        <v>221.911</v>
      </c>
      <c r="F20" s="1">
        <v>329.43</v>
      </c>
      <c r="G20" s="6">
        <v>1</v>
      </c>
      <c r="H20" s="1">
        <v>45</v>
      </c>
      <c r="I20" s="1" t="s">
        <v>37</v>
      </c>
      <c r="J20" s="1">
        <v>214</v>
      </c>
      <c r="K20" s="1">
        <f t="shared" si="2"/>
        <v>7.9110000000000014</v>
      </c>
      <c r="L20" s="1"/>
      <c r="M20" s="1"/>
      <c r="N20" s="1">
        <v>40</v>
      </c>
      <c r="O20" s="1"/>
      <c r="P20" s="1">
        <f t="shared" si="3"/>
        <v>44.382199999999997</v>
      </c>
      <c r="Q20" s="5">
        <f>14*P20-O20-N20-F20</f>
        <v>251.92079999999993</v>
      </c>
      <c r="R20" s="5">
        <v>310</v>
      </c>
      <c r="S20" s="5">
        <f t="shared" si="5"/>
        <v>310</v>
      </c>
      <c r="T20" s="5"/>
      <c r="U20" s="5">
        <v>350</v>
      </c>
      <c r="V20" s="1"/>
      <c r="W20" s="1">
        <f t="shared" si="6"/>
        <v>15.308614714908231</v>
      </c>
      <c r="X20" s="1">
        <f t="shared" si="7"/>
        <v>8.3238325274547016</v>
      </c>
      <c r="Y20" s="1">
        <v>18.159400000000002</v>
      </c>
      <c r="Z20" s="1">
        <v>40.181399999999996</v>
      </c>
      <c r="AA20" s="1">
        <v>56.997599999999998</v>
      </c>
      <c r="AB20" s="1">
        <v>24.5426</v>
      </c>
      <c r="AC20" s="1">
        <v>5.8628</v>
      </c>
      <c r="AD20" s="1"/>
      <c r="AE20" s="1">
        <f t="shared" si="8"/>
        <v>310</v>
      </c>
      <c r="AF20" s="1">
        <f t="shared" si="9"/>
        <v>0</v>
      </c>
      <c r="AG20" s="1"/>
      <c r="AH20" s="1">
        <f t="shared" si="10"/>
        <v>44.382200000000012</v>
      </c>
      <c r="AI20" s="1">
        <f t="shared" si="11"/>
        <v>296.30299999999994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32</v>
      </c>
      <c r="C21" s="1">
        <v>462</v>
      </c>
      <c r="D21" s="1">
        <v>200</v>
      </c>
      <c r="E21" s="1">
        <v>363</v>
      </c>
      <c r="F21" s="1">
        <v>223</v>
      </c>
      <c r="G21" s="6">
        <v>0.25</v>
      </c>
      <c r="H21" s="1">
        <v>120</v>
      </c>
      <c r="I21" s="1" t="s">
        <v>33</v>
      </c>
      <c r="J21" s="1">
        <v>346.7</v>
      </c>
      <c r="K21" s="1">
        <f t="shared" si="2"/>
        <v>16.300000000000011</v>
      </c>
      <c r="L21" s="1"/>
      <c r="M21" s="1"/>
      <c r="N21" s="1">
        <v>0</v>
      </c>
      <c r="O21" s="1"/>
      <c r="P21" s="1">
        <f t="shared" si="3"/>
        <v>72.599999999999994</v>
      </c>
      <c r="Q21" s="5">
        <f t="shared" si="13"/>
        <v>720.8</v>
      </c>
      <c r="R21" s="5">
        <v>730</v>
      </c>
      <c r="S21" s="5">
        <f t="shared" si="5"/>
        <v>730</v>
      </c>
      <c r="T21" s="5"/>
      <c r="U21" s="5"/>
      <c r="V21" s="1"/>
      <c r="W21" s="1">
        <f t="shared" si="6"/>
        <v>13.126721763085401</v>
      </c>
      <c r="X21" s="1">
        <f t="shared" si="7"/>
        <v>3.0716253443526171</v>
      </c>
      <c r="Y21" s="1">
        <v>50.4</v>
      </c>
      <c r="Z21" s="1">
        <v>69.400000000000006</v>
      </c>
      <c r="AA21" s="1">
        <v>59</v>
      </c>
      <c r="AB21" s="1">
        <v>61</v>
      </c>
      <c r="AC21" s="1">
        <v>63.6</v>
      </c>
      <c r="AD21" s="1"/>
      <c r="AE21" s="1">
        <f t="shared" si="8"/>
        <v>182.5</v>
      </c>
      <c r="AF21" s="1">
        <f t="shared" si="9"/>
        <v>0</v>
      </c>
      <c r="AG21" s="1"/>
      <c r="AH21" s="1">
        <f t="shared" si="10"/>
        <v>145.20000000000005</v>
      </c>
      <c r="AI21" s="1">
        <f t="shared" si="11"/>
        <v>866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35</v>
      </c>
      <c r="C22" s="1">
        <v>95.23</v>
      </c>
      <c r="D22" s="1">
        <v>20.611000000000001</v>
      </c>
      <c r="E22" s="1">
        <v>35.448</v>
      </c>
      <c r="F22" s="1">
        <v>74.150000000000006</v>
      </c>
      <c r="G22" s="6">
        <v>1</v>
      </c>
      <c r="H22" s="1">
        <v>120</v>
      </c>
      <c r="I22" s="1" t="s">
        <v>33</v>
      </c>
      <c r="J22" s="1">
        <v>35.299999999999997</v>
      </c>
      <c r="K22" s="1">
        <f t="shared" si="2"/>
        <v>0.14800000000000324</v>
      </c>
      <c r="L22" s="1"/>
      <c r="M22" s="1"/>
      <c r="N22" s="1">
        <v>0</v>
      </c>
      <c r="O22" s="1"/>
      <c r="P22" s="1">
        <f t="shared" si="3"/>
        <v>7.0895999999999999</v>
      </c>
      <c r="Q22" s="5">
        <f t="shared" si="13"/>
        <v>18.014799999999994</v>
      </c>
      <c r="R22" s="5">
        <v>50</v>
      </c>
      <c r="S22" s="5">
        <f t="shared" si="5"/>
        <v>50</v>
      </c>
      <c r="T22" s="5"/>
      <c r="U22" s="5">
        <v>70</v>
      </c>
      <c r="V22" s="1"/>
      <c r="W22" s="1">
        <f t="shared" si="6"/>
        <v>17.511566237869555</v>
      </c>
      <c r="X22" s="1">
        <f t="shared" si="7"/>
        <v>10.458982171067481</v>
      </c>
      <c r="Y22" s="1">
        <v>5.9484000000000004</v>
      </c>
      <c r="Z22" s="1">
        <v>0.50039999999999996</v>
      </c>
      <c r="AA22" s="1">
        <v>7.3013999999999992</v>
      </c>
      <c r="AB22" s="1">
        <v>5.3482000000000003</v>
      </c>
      <c r="AC22" s="1">
        <v>6.7502000000000004</v>
      </c>
      <c r="AD22" s="1"/>
      <c r="AE22" s="1">
        <f t="shared" si="8"/>
        <v>50</v>
      </c>
      <c r="AF22" s="1">
        <f t="shared" si="9"/>
        <v>0</v>
      </c>
      <c r="AG22" s="1"/>
      <c r="AH22" s="1">
        <f t="shared" si="10"/>
        <v>14.179199999999994</v>
      </c>
      <c r="AI22" s="1">
        <f t="shared" si="11"/>
        <v>32.193999999999988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32</v>
      </c>
      <c r="C23" s="1">
        <v>323</v>
      </c>
      <c r="D23" s="1">
        <v>214</v>
      </c>
      <c r="E23" s="1">
        <v>268</v>
      </c>
      <c r="F23" s="1">
        <v>247</v>
      </c>
      <c r="G23" s="6">
        <v>0.4</v>
      </c>
      <c r="H23" s="1">
        <v>45</v>
      </c>
      <c r="I23" s="1" t="s">
        <v>33</v>
      </c>
      <c r="J23" s="1">
        <v>238</v>
      </c>
      <c r="K23" s="1">
        <f t="shared" si="2"/>
        <v>30</v>
      </c>
      <c r="L23" s="1"/>
      <c r="M23" s="1"/>
      <c r="N23" s="1">
        <v>100</v>
      </c>
      <c r="O23" s="1"/>
      <c r="P23" s="1">
        <f t="shared" si="3"/>
        <v>53.6</v>
      </c>
      <c r="Q23" s="5">
        <f t="shared" si="13"/>
        <v>349.80000000000007</v>
      </c>
      <c r="R23" s="5">
        <f t="shared" si="4"/>
        <v>350</v>
      </c>
      <c r="S23" s="5">
        <f t="shared" si="5"/>
        <v>350</v>
      </c>
      <c r="T23" s="5"/>
      <c r="U23" s="5"/>
      <c r="V23" s="1"/>
      <c r="W23" s="1">
        <f t="shared" si="6"/>
        <v>13.003731343283581</v>
      </c>
      <c r="X23" s="1">
        <f t="shared" si="7"/>
        <v>6.4738805970149249</v>
      </c>
      <c r="Y23" s="1">
        <v>44.2</v>
      </c>
      <c r="Z23" s="1">
        <v>57.4</v>
      </c>
      <c r="AA23" s="1">
        <v>63.4</v>
      </c>
      <c r="AB23" s="1">
        <v>61.8</v>
      </c>
      <c r="AC23" s="1">
        <v>74.2</v>
      </c>
      <c r="AD23" s="1"/>
      <c r="AE23" s="1">
        <f t="shared" si="8"/>
        <v>140</v>
      </c>
      <c r="AF23" s="1">
        <f t="shared" si="9"/>
        <v>0</v>
      </c>
      <c r="AG23" s="1"/>
      <c r="AH23" s="1">
        <f t="shared" si="10"/>
        <v>107.19999999999993</v>
      </c>
      <c r="AI23" s="1">
        <f t="shared" si="11"/>
        <v>457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35</v>
      </c>
      <c r="C24" s="1">
        <v>323.322</v>
      </c>
      <c r="D24" s="1">
        <v>120.09</v>
      </c>
      <c r="E24" s="1">
        <v>341.16199999999998</v>
      </c>
      <c r="F24" s="1">
        <v>42.771000000000001</v>
      </c>
      <c r="G24" s="6">
        <v>1</v>
      </c>
      <c r="H24" s="1">
        <v>45</v>
      </c>
      <c r="I24" s="1" t="s">
        <v>33</v>
      </c>
      <c r="J24" s="1">
        <v>326</v>
      </c>
      <c r="K24" s="1">
        <f t="shared" si="2"/>
        <v>15.161999999999978</v>
      </c>
      <c r="L24" s="1"/>
      <c r="M24" s="1"/>
      <c r="N24" s="1">
        <v>350</v>
      </c>
      <c r="O24" s="1">
        <v>150</v>
      </c>
      <c r="P24" s="1">
        <f t="shared" si="3"/>
        <v>68.232399999999998</v>
      </c>
      <c r="Q24" s="5">
        <f t="shared" si="13"/>
        <v>344.25020000000001</v>
      </c>
      <c r="R24" s="22">
        <v>550</v>
      </c>
      <c r="S24" s="5">
        <f t="shared" si="5"/>
        <v>400</v>
      </c>
      <c r="T24" s="22">
        <v>150</v>
      </c>
      <c r="U24" s="5">
        <v>400</v>
      </c>
      <c r="V24" s="1"/>
      <c r="W24" s="1">
        <f t="shared" si="6"/>
        <v>16.015426688787144</v>
      </c>
      <c r="X24" s="1">
        <f t="shared" si="7"/>
        <v>7.9547399769024683</v>
      </c>
      <c r="Y24" s="1">
        <v>64.851599999999991</v>
      </c>
      <c r="Z24" s="1">
        <v>18.771000000000001</v>
      </c>
      <c r="AA24" s="1">
        <v>69.549599999999998</v>
      </c>
      <c r="AB24" s="1">
        <v>70.592200000000005</v>
      </c>
      <c r="AC24" s="1">
        <v>46.642399999999988</v>
      </c>
      <c r="AD24" s="21" t="s">
        <v>147</v>
      </c>
      <c r="AE24" s="1">
        <f t="shared" si="8"/>
        <v>400</v>
      </c>
      <c r="AF24" s="1">
        <f t="shared" si="9"/>
        <v>150</v>
      </c>
      <c r="AG24" s="1"/>
      <c r="AH24" s="1">
        <f t="shared" si="10"/>
        <v>136.46479999999991</v>
      </c>
      <c r="AI24" s="1">
        <f t="shared" si="11"/>
        <v>480.71499999999992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35</v>
      </c>
      <c r="C25" s="1">
        <v>128.82499999999999</v>
      </c>
      <c r="D25" s="1">
        <v>452.16300000000001</v>
      </c>
      <c r="E25" s="1">
        <v>261.88200000000001</v>
      </c>
      <c r="F25" s="1">
        <v>279.24200000000002</v>
      </c>
      <c r="G25" s="6">
        <v>1</v>
      </c>
      <c r="H25" s="1">
        <v>60</v>
      </c>
      <c r="I25" s="1" t="s">
        <v>39</v>
      </c>
      <c r="J25" s="1">
        <v>264.8</v>
      </c>
      <c r="K25" s="1">
        <f t="shared" si="2"/>
        <v>-2.9180000000000064</v>
      </c>
      <c r="L25" s="1"/>
      <c r="M25" s="1"/>
      <c r="N25" s="1">
        <v>150</v>
      </c>
      <c r="O25" s="1">
        <v>50</v>
      </c>
      <c r="P25" s="1">
        <f t="shared" si="3"/>
        <v>52.376400000000004</v>
      </c>
      <c r="Q25" s="5">
        <f>14*P25-O25-N25-F25</f>
        <v>254.02760000000006</v>
      </c>
      <c r="R25" s="22">
        <v>400</v>
      </c>
      <c r="S25" s="5">
        <f t="shared" si="5"/>
        <v>300</v>
      </c>
      <c r="T25" s="22">
        <v>100</v>
      </c>
      <c r="U25" s="5">
        <v>500</v>
      </c>
      <c r="V25" s="1"/>
      <c r="W25" s="1">
        <f t="shared" si="6"/>
        <v>16.786988032778119</v>
      </c>
      <c r="X25" s="1">
        <f t="shared" si="7"/>
        <v>9.1499606693090776</v>
      </c>
      <c r="Y25" s="1">
        <v>45.6798</v>
      </c>
      <c r="Z25" s="1">
        <v>51.705599999999997</v>
      </c>
      <c r="AA25" s="1">
        <v>45.526600000000002</v>
      </c>
      <c r="AB25" s="1">
        <v>56.924799999999991</v>
      </c>
      <c r="AC25" s="1">
        <v>56.268600000000013</v>
      </c>
      <c r="AD25" s="21" t="s">
        <v>150</v>
      </c>
      <c r="AE25" s="1">
        <f t="shared" si="8"/>
        <v>300</v>
      </c>
      <c r="AF25" s="1">
        <f t="shared" si="9"/>
        <v>100</v>
      </c>
      <c r="AG25" s="1"/>
      <c r="AH25" s="1">
        <f t="shared" si="10"/>
        <v>52.376399999999876</v>
      </c>
      <c r="AI25" s="1">
        <f t="shared" si="11"/>
        <v>306.40399999999994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32</v>
      </c>
      <c r="C26" s="1">
        <v>143</v>
      </c>
      <c r="D26" s="1">
        <v>160</v>
      </c>
      <c r="E26" s="1">
        <v>159</v>
      </c>
      <c r="F26" s="1">
        <v>126</v>
      </c>
      <c r="G26" s="6">
        <v>0.22</v>
      </c>
      <c r="H26" s="1">
        <v>120</v>
      </c>
      <c r="I26" s="1" t="s">
        <v>33</v>
      </c>
      <c r="J26" s="1">
        <v>154</v>
      </c>
      <c r="K26" s="1">
        <f t="shared" si="2"/>
        <v>5</v>
      </c>
      <c r="L26" s="1"/>
      <c r="M26" s="1"/>
      <c r="N26" s="1">
        <v>80</v>
      </c>
      <c r="O26" s="1"/>
      <c r="P26" s="1">
        <f t="shared" si="3"/>
        <v>31.8</v>
      </c>
      <c r="Q26" s="5">
        <f t="shared" si="13"/>
        <v>207.40000000000003</v>
      </c>
      <c r="R26" s="5">
        <v>250</v>
      </c>
      <c r="S26" s="5">
        <f t="shared" si="5"/>
        <v>250</v>
      </c>
      <c r="T26" s="5"/>
      <c r="U26" s="5">
        <v>250</v>
      </c>
      <c r="V26" s="1"/>
      <c r="W26" s="1">
        <f t="shared" si="6"/>
        <v>14.339622641509434</v>
      </c>
      <c r="X26" s="1">
        <f t="shared" si="7"/>
        <v>6.4779874213836477</v>
      </c>
      <c r="Y26" s="1">
        <v>22.6</v>
      </c>
      <c r="Z26" s="1">
        <v>33</v>
      </c>
      <c r="AA26" s="1">
        <v>20.2</v>
      </c>
      <c r="AB26" s="1">
        <v>21</v>
      </c>
      <c r="AC26" s="1">
        <v>1.2</v>
      </c>
      <c r="AD26" s="1"/>
      <c r="AE26" s="1">
        <f t="shared" si="8"/>
        <v>55</v>
      </c>
      <c r="AF26" s="1">
        <f t="shared" si="9"/>
        <v>0</v>
      </c>
      <c r="AG26" s="1"/>
      <c r="AH26" s="1">
        <f t="shared" si="10"/>
        <v>63.599999999999966</v>
      </c>
      <c r="AI26" s="1">
        <f t="shared" si="11"/>
        <v>271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35</v>
      </c>
      <c r="C27" s="1"/>
      <c r="D27" s="1">
        <v>26.789000000000001</v>
      </c>
      <c r="E27" s="1">
        <v>-1.3</v>
      </c>
      <c r="F27" s="1">
        <v>26.789000000000001</v>
      </c>
      <c r="G27" s="6">
        <v>1</v>
      </c>
      <c r="H27" s="1">
        <v>60</v>
      </c>
      <c r="I27" s="1" t="s">
        <v>39</v>
      </c>
      <c r="J27" s="1"/>
      <c r="K27" s="1">
        <f t="shared" si="2"/>
        <v>-1.3</v>
      </c>
      <c r="L27" s="1"/>
      <c r="M27" s="1"/>
      <c r="N27" s="1">
        <v>84</v>
      </c>
      <c r="O27" s="1"/>
      <c r="P27" s="1">
        <f t="shared" si="3"/>
        <v>-0.26</v>
      </c>
      <c r="Q27" s="5">
        <v>30</v>
      </c>
      <c r="R27" s="5">
        <v>0</v>
      </c>
      <c r="S27" s="5">
        <f t="shared" si="5"/>
        <v>0</v>
      </c>
      <c r="T27" s="5"/>
      <c r="U27" s="17">
        <v>0</v>
      </c>
      <c r="V27" s="15" t="s">
        <v>137</v>
      </c>
      <c r="W27" s="1">
        <f t="shared" si="6"/>
        <v>-426.11153846153843</v>
      </c>
      <c r="X27" s="1">
        <f t="shared" si="7"/>
        <v>-426.11153846153843</v>
      </c>
      <c r="Y27" s="1">
        <v>5.9931999999999999</v>
      </c>
      <c r="Z27" s="1">
        <v>11.6158</v>
      </c>
      <c r="AA27" s="1">
        <v>12.821999999999999</v>
      </c>
      <c r="AB27" s="1">
        <v>11.633599999999999</v>
      </c>
      <c r="AC27" s="1">
        <v>9.7775999999999996</v>
      </c>
      <c r="AD27" s="1" t="s">
        <v>144</v>
      </c>
      <c r="AE27" s="1">
        <f t="shared" si="8"/>
        <v>0</v>
      </c>
      <c r="AF27" s="1">
        <f t="shared" si="9"/>
        <v>0</v>
      </c>
      <c r="AG27" s="1"/>
      <c r="AH27" s="1">
        <f t="shared" si="10"/>
        <v>-144.68899999999999</v>
      </c>
      <c r="AI27" s="1">
        <f t="shared" si="11"/>
        <v>-114.68899999999999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32</v>
      </c>
      <c r="C28" s="1">
        <v>67</v>
      </c>
      <c r="D28" s="1">
        <v>288</v>
      </c>
      <c r="E28" s="1">
        <v>91</v>
      </c>
      <c r="F28" s="1">
        <v>247</v>
      </c>
      <c r="G28" s="6">
        <v>0.33</v>
      </c>
      <c r="H28" s="1">
        <v>45</v>
      </c>
      <c r="I28" s="1" t="s">
        <v>33</v>
      </c>
      <c r="J28" s="1">
        <v>98</v>
      </c>
      <c r="K28" s="1">
        <f t="shared" si="2"/>
        <v>-7</v>
      </c>
      <c r="L28" s="1"/>
      <c r="M28" s="1"/>
      <c r="N28" s="1">
        <v>30</v>
      </c>
      <c r="O28" s="1"/>
      <c r="P28" s="1">
        <f t="shared" si="3"/>
        <v>18.2</v>
      </c>
      <c r="Q28" s="5">
        <v>60</v>
      </c>
      <c r="R28" s="5">
        <v>200</v>
      </c>
      <c r="S28" s="5">
        <f t="shared" si="5"/>
        <v>200</v>
      </c>
      <c r="T28" s="5"/>
      <c r="U28" s="18">
        <v>200</v>
      </c>
      <c r="V28" s="19" t="s">
        <v>138</v>
      </c>
      <c r="W28" s="1">
        <f t="shared" si="6"/>
        <v>26.208791208791208</v>
      </c>
      <c r="X28" s="1">
        <f t="shared" si="7"/>
        <v>15.219780219780221</v>
      </c>
      <c r="Y28" s="1">
        <v>19.2</v>
      </c>
      <c r="Z28" s="1">
        <v>39.4</v>
      </c>
      <c r="AA28" s="1">
        <v>29.6</v>
      </c>
      <c r="AB28" s="1">
        <v>38</v>
      </c>
      <c r="AC28" s="1">
        <v>26.4</v>
      </c>
      <c r="AD28" s="1"/>
      <c r="AE28" s="1">
        <f t="shared" si="8"/>
        <v>66</v>
      </c>
      <c r="AF28" s="1">
        <f t="shared" si="9"/>
        <v>0</v>
      </c>
      <c r="AG28" s="1"/>
      <c r="AH28" s="1">
        <f t="shared" si="10"/>
        <v>-64</v>
      </c>
      <c r="AI28" s="1">
        <f t="shared" si="11"/>
        <v>-4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35</v>
      </c>
      <c r="C29" s="1">
        <v>168.80099999999999</v>
      </c>
      <c r="D29" s="1">
        <v>408.392</v>
      </c>
      <c r="E29" s="16">
        <f>208.741+E95</f>
        <v>316.26499999999999</v>
      </c>
      <c r="F29" s="1">
        <v>225</v>
      </c>
      <c r="G29" s="6">
        <v>1</v>
      </c>
      <c r="H29" s="1">
        <v>45</v>
      </c>
      <c r="I29" s="1" t="s">
        <v>37</v>
      </c>
      <c r="J29" s="1">
        <v>214</v>
      </c>
      <c r="K29" s="1">
        <f t="shared" si="2"/>
        <v>102.26499999999999</v>
      </c>
      <c r="L29" s="1"/>
      <c r="M29" s="1"/>
      <c r="N29" s="1">
        <v>200</v>
      </c>
      <c r="O29" s="1">
        <v>200</v>
      </c>
      <c r="P29" s="1">
        <f t="shared" si="3"/>
        <v>63.253</v>
      </c>
      <c r="Q29" s="5">
        <f>14*P29-O29-N29-F29</f>
        <v>260.54200000000003</v>
      </c>
      <c r="R29" s="22">
        <v>700</v>
      </c>
      <c r="S29" s="5">
        <f t="shared" si="5"/>
        <v>500</v>
      </c>
      <c r="T29" s="22">
        <v>200</v>
      </c>
      <c r="U29" s="5">
        <v>700</v>
      </c>
      <c r="V29" s="1" t="s">
        <v>139</v>
      </c>
      <c r="W29" s="1">
        <f t="shared" si="6"/>
        <v>20.947623037642483</v>
      </c>
      <c r="X29" s="1">
        <f t="shared" si="7"/>
        <v>9.8809542630389071</v>
      </c>
      <c r="Y29" s="1">
        <v>56.864999999999988</v>
      </c>
      <c r="Z29" s="1">
        <v>54.484000000000002</v>
      </c>
      <c r="AA29" s="1">
        <v>49.575599999999987</v>
      </c>
      <c r="AB29" s="1">
        <v>52.535400000000003</v>
      </c>
      <c r="AC29" s="1">
        <v>64.614400000000003</v>
      </c>
      <c r="AD29" s="21" t="s">
        <v>145</v>
      </c>
      <c r="AE29" s="1">
        <f t="shared" si="8"/>
        <v>500</v>
      </c>
      <c r="AF29" s="1">
        <f t="shared" si="9"/>
        <v>200</v>
      </c>
      <c r="AG29" s="1"/>
      <c r="AH29" s="1">
        <f t="shared" si="10"/>
        <v>63.252999999999929</v>
      </c>
      <c r="AI29" s="1">
        <f t="shared" si="11"/>
        <v>323.79499999999996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32</v>
      </c>
      <c r="C30" s="1">
        <v>36</v>
      </c>
      <c r="D30" s="1">
        <v>318</v>
      </c>
      <c r="E30" s="1">
        <v>80</v>
      </c>
      <c r="F30" s="1">
        <v>230</v>
      </c>
      <c r="G30" s="6">
        <v>0.3</v>
      </c>
      <c r="H30" s="1">
        <v>45</v>
      </c>
      <c r="I30" s="1" t="s">
        <v>33</v>
      </c>
      <c r="J30" s="1">
        <v>111</v>
      </c>
      <c r="K30" s="1">
        <f t="shared" si="2"/>
        <v>-31</v>
      </c>
      <c r="L30" s="1"/>
      <c r="M30" s="1"/>
      <c r="N30" s="1">
        <v>50</v>
      </c>
      <c r="O30" s="1"/>
      <c r="P30" s="1">
        <f t="shared" si="3"/>
        <v>16</v>
      </c>
      <c r="Q30" s="5">
        <v>50</v>
      </c>
      <c r="R30" s="5">
        <v>100</v>
      </c>
      <c r="S30" s="5">
        <f t="shared" si="5"/>
        <v>100</v>
      </c>
      <c r="T30" s="5"/>
      <c r="U30" s="5">
        <v>150</v>
      </c>
      <c r="V30" s="1"/>
      <c r="W30" s="1">
        <f t="shared" si="6"/>
        <v>23.75</v>
      </c>
      <c r="X30" s="1">
        <f t="shared" si="7"/>
        <v>17.5</v>
      </c>
      <c r="Y30" s="1">
        <v>15</v>
      </c>
      <c r="Z30" s="1">
        <v>37.200000000000003</v>
      </c>
      <c r="AA30" s="1">
        <v>10.199999999999999</v>
      </c>
      <c r="AB30" s="1">
        <v>8</v>
      </c>
      <c r="AC30" s="1">
        <v>-3</v>
      </c>
      <c r="AD30" s="1"/>
      <c r="AE30" s="1">
        <f t="shared" si="8"/>
        <v>30</v>
      </c>
      <c r="AF30" s="1">
        <f t="shared" si="9"/>
        <v>0</v>
      </c>
      <c r="AG30" s="1"/>
      <c r="AH30" s="1">
        <f t="shared" si="10"/>
        <v>-90</v>
      </c>
      <c r="AI30" s="1">
        <f t="shared" si="11"/>
        <v>-40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35</v>
      </c>
      <c r="C31" s="1"/>
      <c r="D31" s="1"/>
      <c r="E31" s="1"/>
      <c r="F31" s="1"/>
      <c r="G31" s="6">
        <v>1</v>
      </c>
      <c r="H31" s="1" t="e">
        <v>#N/A</v>
      </c>
      <c r="I31" s="1" t="s">
        <v>33</v>
      </c>
      <c r="J31" s="1"/>
      <c r="K31" s="1">
        <f t="shared" si="2"/>
        <v>0</v>
      </c>
      <c r="L31" s="1"/>
      <c r="M31" s="1"/>
      <c r="N31" s="10">
        <v>140</v>
      </c>
      <c r="O31" s="1">
        <v>110</v>
      </c>
      <c r="P31" s="1">
        <f t="shared" si="3"/>
        <v>0</v>
      </c>
      <c r="Q31" s="5">
        <v>140</v>
      </c>
      <c r="R31" s="5">
        <v>250</v>
      </c>
      <c r="S31" s="5">
        <f t="shared" si="5"/>
        <v>250</v>
      </c>
      <c r="T31" s="5"/>
      <c r="U31" s="5">
        <v>300</v>
      </c>
      <c r="V31" s="1"/>
      <c r="W31" s="1" t="e">
        <f t="shared" si="6"/>
        <v>#DIV/0!</v>
      </c>
      <c r="X31" s="1" t="e">
        <f t="shared" si="7"/>
        <v>#DIV/0!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9" t="s">
        <v>136</v>
      </c>
      <c r="AE31" s="1">
        <f t="shared" si="8"/>
        <v>250</v>
      </c>
      <c r="AF31" s="1">
        <f t="shared" si="9"/>
        <v>0</v>
      </c>
      <c r="AG31" s="1"/>
      <c r="AH31" s="1">
        <f t="shared" si="10"/>
        <v>-390</v>
      </c>
      <c r="AI31" s="1">
        <f t="shared" si="11"/>
        <v>-250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32</v>
      </c>
      <c r="C32" s="1">
        <v>55</v>
      </c>
      <c r="D32" s="1">
        <v>140</v>
      </c>
      <c r="E32" s="1">
        <v>128</v>
      </c>
      <c r="F32" s="1">
        <v>63</v>
      </c>
      <c r="G32" s="6">
        <v>0.09</v>
      </c>
      <c r="H32" s="1">
        <v>45</v>
      </c>
      <c r="I32" s="1" t="s">
        <v>33</v>
      </c>
      <c r="J32" s="1">
        <v>150</v>
      </c>
      <c r="K32" s="1">
        <f t="shared" si="2"/>
        <v>-22</v>
      </c>
      <c r="L32" s="1"/>
      <c r="M32" s="1"/>
      <c r="N32" s="1">
        <v>36</v>
      </c>
      <c r="O32" s="1"/>
      <c r="P32" s="1">
        <f t="shared" si="3"/>
        <v>25.6</v>
      </c>
      <c r="Q32" s="5">
        <f t="shared" si="13"/>
        <v>233.8</v>
      </c>
      <c r="R32" s="5">
        <v>240</v>
      </c>
      <c r="S32" s="5">
        <f t="shared" si="5"/>
        <v>240</v>
      </c>
      <c r="T32" s="5"/>
      <c r="U32" s="5"/>
      <c r="V32" s="1"/>
      <c r="W32" s="1">
        <f t="shared" si="6"/>
        <v>13.2421875</v>
      </c>
      <c r="X32" s="1">
        <f t="shared" si="7"/>
        <v>3.8671875</v>
      </c>
      <c r="Y32" s="1">
        <v>22</v>
      </c>
      <c r="Z32" s="1">
        <v>28.6</v>
      </c>
      <c r="AA32" s="1">
        <v>22.2</v>
      </c>
      <c r="AB32" s="1">
        <v>21.8</v>
      </c>
      <c r="AC32" s="1">
        <v>9</v>
      </c>
      <c r="AD32" s="1"/>
      <c r="AE32" s="1">
        <f t="shared" si="8"/>
        <v>21.599999999999998</v>
      </c>
      <c r="AF32" s="1">
        <f t="shared" si="9"/>
        <v>0</v>
      </c>
      <c r="AG32" s="1"/>
      <c r="AH32" s="1">
        <f t="shared" si="10"/>
        <v>51.199999999999989</v>
      </c>
      <c r="AI32" s="1">
        <f t="shared" si="11"/>
        <v>285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35</v>
      </c>
      <c r="C33" s="1">
        <v>503.84100000000001</v>
      </c>
      <c r="D33" s="1">
        <v>424.14499999999998</v>
      </c>
      <c r="E33" s="1">
        <v>428.536</v>
      </c>
      <c r="F33" s="1">
        <v>417.66699999999997</v>
      </c>
      <c r="G33" s="6">
        <v>1</v>
      </c>
      <c r="H33" s="1">
        <v>45</v>
      </c>
      <c r="I33" s="1" t="s">
        <v>37</v>
      </c>
      <c r="J33" s="1">
        <v>381</v>
      </c>
      <c r="K33" s="1">
        <f t="shared" si="2"/>
        <v>47.536000000000001</v>
      </c>
      <c r="L33" s="1"/>
      <c r="M33" s="1"/>
      <c r="N33" s="1">
        <v>120</v>
      </c>
      <c r="O33" s="1">
        <v>150</v>
      </c>
      <c r="P33" s="1">
        <f t="shared" si="3"/>
        <v>85.7072</v>
      </c>
      <c r="Q33" s="5">
        <f t="shared" ref="Q33:Q34" si="14">14*P33-O33-N33-F33</f>
        <v>512.23379999999997</v>
      </c>
      <c r="R33" s="22">
        <v>660</v>
      </c>
      <c r="S33" s="5">
        <f t="shared" si="5"/>
        <v>510</v>
      </c>
      <c r="T33" s="22">
        <v>150</v>
      </c>
      <c r="U33" s="5"/>
      <c r="V33" s="1"/>
      <c r="W33" s="1">
        <f t="shared" si="6"/>
        <v>15.724081524072655</v>
      </c>
      <c r="X33" s="1">
        <f t="shared" si="7"/>
        <v>8.0234449381148831</v>
      </c>
      <c r="Y33" s="1">
        <v>68.793599999999998</v>
      </c>
      <c r="Z33" s="1">
        <v>90.505799999999994</v>
      </c>
      <c r="AA33" s="1">
        <v>73.930199999999985</v>
      </c>
      <c r="AB33" s="1">
        <v>75.412000000000006</v>
      </c>
      <c r="AC33" s="1">
        <v>83.048599999999993</v>
      </c>
      <c r="AD33" s="21" t="s">
        <v>147</v>
      </c>
      <c r="AE33" s="1">
        <f t="shared" si="8"/>
        <v>510</v>
      </c>
      <c r="AF33" s="1">
        <f t="shared" si="9"/>
        <v>150</v>
      </c>
      <c r="AG33" s="1"/>
      <c r="AH33" s="1">
        <f t="shared" si="10"/>
        <v>85.707200000000057</v>
      </c>
      <c r="AI33" s="1">
        <f t="shared" si="11"/>
        <v>597.94100000000003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32</v>
      </c>
      <c r="C34" s="1">
        <v>681</v>
      </c>
      <c r="D34" s="1">
        <v>248</v>
      </c>
      <c r="E34" s="1">
        <v>461</v>
      </c>
      <c r="F34" s="1">
        <v>359</v>
      </c>
      <c r="G34" s="6">
        <v>0.4</v>
      </c>
      <c r="H34" s="1">
        <v>60</v>
      </c>
      <c r="I34" s="1" t="s">
        <v>39</v>
      </c>
      <c r="J34" s="1">
        <v>447</v>
      </c>
      <c r="K34" s="1">
        <f t="shared" si="2"/>
        <v>14</v>
      </c>
      <c r="L34" s="1"/>
      <c r="M34" s="1"/>
      <c r="N34" s="1">
        <v>250</v>
      </c>
      <c r="O34" s="1">
        <v>100</v>
      </c>
      <c r="P34" s="1">
        <f t="shared" si="3"/>
        <v>92.2</v>
      </c>
      <c r="Q34" s="5">
        <f t="shared" si="14"/>
        <v>581.79999999999995</v>
      </c>
      <c r="R34" s="5">
        <v>590</v>
      </c>
      <c r="S34" s="5">
        <f t="shared" si="5"/>
        <v>590</v>
      </c>
      <c r="T34" s="5"/>
      <c r="U34" s="5"/>
      <c r="V34" s="1"/>
      <c r="W34" s="1">
        <f t="shared" si="6"/>
        <v>14.088937093275488</v>
      </c>
      <c r="X34" s="1">
        <f t="shared" si="7"/>
        <v>7.6898047722342735</v>
      </c>
      <c r="Y34" s="1">
        <v>76.8</v>
      </c>
      <c r="Z34" s="1">
        <v>79.599999999999994</v>
      </c>
      <c r="AA34" s="1">
        <v>93.2</v>
      </c>
      <c r="AB34" s="1">
        <v>80</v>
      </c>
      <c r="AC34" s="1">
        <v>78.400000000000006</v>
      </c>
      <c r="AD34" s="1"/>
      <c r="AE34" s="1">
        <f t="shared" si="8"/>
        <v>236</v>
      </c>
      <c r="AF34" s="1">
        <f t="shared" si="9"/>
        <v>0</v>
      </c>
      <c r="AG34" s="1"/>
      <c r="AH34" s="1">
        <f t="shared" si="10"/>
        <v>92.200000000000045</v>
      </c>
      <c r="AI34" s="1">
        <f t="shared" si="11"/>
        <v>674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32</v>
      </c>
      <c r="C35" s="1">
        <v>46</v>
      </c>
      <c r="D35" s="1">
        <v>120</v>
      </c>
      <c r="E35" s="16">
        <f>82+E96</f>
        <v>85</v>
      </c>
      <c r="F35" s="1">
        <v>74</v>
      </c>
      <c r="G35" s="6">
        <v>0.5</v>
      </c>
      <c r="H35" s="1">
        <v>60</v>
      </c>
      <c r="I35" s="1" t="s">
        <v>33</v>
      </c>
      <c r="J35" s="1">
        <v>106</v>
      </c>
      <c r="K35" s="1">
        <f t="shared" si="2"/>
        <v>-21</v>
      </c>
      <c r="L35" s="1"/>
      <c r="M35" s="1"/>
      <c r="N35" s="1">
        <v>50</v>
      </c>
      <c r="O35" s="1"/>
      <c r="P35" s="1">
        <f t="shared" si="3"/>
        <v>17</v>
      </c>
      <c r="Q35" s="5">
        <f t="shared" si="13"/>
        <v>97</v>
      </c>
      <c r="R35" s="5">
        <v>150</v>
      </c>
      <c r="S35" s="5">
        <f t="shared" si="5"/>
        <v>150</v>
      </c>
      <c r="T35" s="5"/>
      <c r="U35" s="5">
        <v>150</v>
      </c>
      <c r="V35" s="1"/>
      <c r="W35" s="1">
        <f t="shared" si="6"/>
        <v>16.117647058823529</v>
      </c>
      <c r="X35" s="1">
        <f t="shared" si="7"/>
        <v>7.2941176470588234</v>
      </c>
      <c r="Y35" s="1">
        <v>12.6</v>
      </c>
      <c r="Z35" s="1">
        <v>23.6</v>
      </c>
      <c r="AA35" s="1">
        <v>4</v>
      </c>
      <c r="AB35" s="1">
        <v>14.6</v>
      </c>
      <c r="AC35" s="1">
        <v>18.2</v>
      </c>
      <c r="AD35" s="1"/>
      <c r="AE35" s="1">
        <f t="shared" si="8"/>
        <v>75</v>
      </c>
      <c r="AF35" s="1">
        <f t="shared" si="9"/>
        <v>0</v>
      </c>
      <c r="AG35" s="1"/>
      <c r="AH35" s="1">
        <f t="shared" si="10"/>
        <v>34</v>
      </c>
      <c r="AI35" s="1">
        <f t="shared" si="11"/>
        <v>131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32</v>
      </c>
      <c r="C36" s="1">
        <v>88</v>
      </c>
      <c r="D36" s="1">
        <v>65</v>
      </c>
      <c r="E36" s="1">
        <v>25</v>
      </c>
      <c r="F36" s="1">
        <v>123</v>
      </c>
      <c r="G36" s="6">
        <v>0.5</v>
      </c>
      <c r="H36" s="1">
        <v>60</v>
      </c>
      <c r="I36" s="1" t="s">
        <v>33</v>
      </c>
      <c r="J36" s="1">
        <v>27</v>
      </c>
      <c r="K36" s="1">
        <f t="shared" si="2"/>
        <v>-2</v>
      </c>
      <c r="L36" s="1"/>
      <c r="M36" s="1"/>
      <c r="N36" s="1">
        <v>0</v>
      </c>
      <c r="O36" s="1"/>
      <c r="P36" s="1">
        <f t="shared" si="3"/>
        <v>5</v>
      </c>
      <c r="Q36" s="5"/>
      <c r="R36" s="5">
        <f t="shared" si="4"/>
        <v>0</v>
      </c>
      <c r="S36" s="5">
        <f t="shared" si="5"/>
        <v>0</v>
      </c>
      <c r="T36" s="5"/>
      <c r="U36" s="5"/>
      <c r="V36" s="1"/>
      <c r="W36" s="1">
        <f t="shared" si="6"/>
        <v>24.6</v>
      </c>
      <c r="X36" s="1">
        <f t="shared" si="7"/>
        <v>24.6</v>
      </c>
      <c r="Y36" s="1">
        <v>0.8</v>
      </c>
      <c r="Z36" s="1">
        <v>11.6</v>
      </c>
      <c r="AA36" s="1">
        <v>11.2</v>
      </c>
      <c r="AB36" s="1">
        <v>4.2</v>
      </c>
      <c r="AC36" s="1">
        <v>4.8</v>
      </c>
      <c r="AD36" s="15" t="s">
        <v>48</v>
      </c>
      <c r="AE36" s="1">
        <f t="shared" si="8"/>
        <v>0</v>
      </c>
      <c r="AF36" s="1">
        <f t="shared" si="9"/>
        <v>0</v>
      </c>
      <c r="AG36" s="1"/>
      <c r="AH36" s="1">
        <f t="shared" si="10"/>
        <v>-48</v>
      </c>
      <c r="AI36" s="1">
        <f t="shared" si="11"/>
        <v>-48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32</v>
      </c>
      <c r="C37" s="1">
        <v>459</v>
      </c>
      <c r="D37" s="1">
        <v>248</v>
      </c>
      <c r="E37" s="1">
        <v>564</v>
      </c>
      <c r="F37" s="1">
        <v>48</v>
      </c>
      <c r="G37" s="6">
        <v>0.4</v>
      </c>
      <c r="H37" s="1">
        <v>60</v>
      </c>
      <c r="I37" s="1" t="s">
        <v>39</v>
      </c>
      <c r="J37" s="1">
        <v>610</v>
      </c>
      <c r="K37" s="1">
        <f t="shared" si="2"/>
        <v>-46</v>
      </c>
      <c r="L37" s="1"/>
      <c r="M37" s="1"/>
      <c r="N37" s="1">
        <v>300</v>
      </c>
      <c r="O37" s="1">
        <v>100</v>
      </c>
      <c r="P37" s="1">
        <f t="shared" si="3"/>
        <v>112.8</v>
      </c>
      <c r="Q37" s="5">
        <f>14*P37-O37-N37-F37</f>
        <v>1131.2</v>
      </c>
      <c r="R37" s="5">
        <v>1150</v>
      </c>
      <c r="S37" s="5">
        <f t="shared" si="5"/>
        <v>1150</v>
      </c>
      <c r="T37" s="5"/>
      <c r="U37" s="5"/>
      <c r="V37" s="1"/>
      <c r="W37" s="1">
        <f t="shared" si="6"/>
        <v>14.166666666666668</v>
      </c>
      <c r="X37" s="1">
        <f t="shared" si="7"/>
        <v>3.9716312056737588</v>
      </c>
      <c r="Y37" s="1">
        <v>76.8</v>
      </c>
      <c r="Z37" s="1">
        <v>76.400000000000006</v>
      </c>
      <c r="AA37" s="1">
        <v>85.6</v>
      </c>
      <c r="AB37" s="1">
        <v>72.8</v>
      </c>
      <c r="AC37" s="1">
        <v>75</v>
      </c>
      <c r="AD37" s="1"/>
      <c r="AE37" s="1">
        <f t="shared" si="8"/>
        <v>460</v>
      </c>
      <c r="AF37" s="1">
        <f t="shared" si="9"/>
        <v>0</v>
      </c>
      <c r="AG37" s="1"/>
      <c r="AH37" s="1">
        <f t="shared" si="10"/>
        <v>112.79999999999995</v>
      </c>
      <c r="AI37" s="1">
        <f t="shared" si="11"/>
        <v>1244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32</v>
      </c>
      <c r="C38" s="1">
        <v>205</v>
      </c>
      <c r="D38" s="1">
        <v>240</v>
      </c>
      <c r="E38" s="1">
        <v>105</v>
      </c>
      <c r="F38" s="1">
        <v>240</v>
      </c>
      <c r="G38" s="6">
        <v>0.4</v>
      </c>
      <c r="H38" s="1">
        <v>60</v>
      </c>
      <c r="I38" s="1" t="s">
        <v>33</v>
      </c>
      <c r="J38" s="1">
        <v>162</v>
      </c>
      <c r="K38" s="1">
        <f t="shared" ref="K38:K69" si="15">E38-J38</f>
        <v>-57</v>
      </c>
      <c r="L38" s="1"/>
      <c r="M38" s="1"/>
      <c r="N38" s="1">
        <v>230</v>
      </c>
      <c r="O38" s="1">
        <v>100</v>
      </c>
      <c r="P38" s="1">
        <f t="shared" si="3"/>
        <v>21</v>
      </c>
      <c r="Q38" s="5">
        <v>200</v>
      </c>
      <c r="R38" s="5">
        <v>400</v>
      </c>
      <c r="S38" s="5">
        <f t="shared" si="5"/>
        <v>400</v>
      </c>
      <c r="T38" s="5"/>
      <c r="U38" s="5">
        <v>500</v>
      </c>
      <c r="V38" s="1"/>
      <c r="W38" s="1">
        <f t="shared" si="6"/>
        <v>46.19047619047619</v>
      </c>
      <c r="X38" s="1">
        <f t="shared" si="7"/>
        <v>27.142857142857142</v>
      </c>
      <c r="Y38" s="1">
        <v>73.599999999999994</v>
      </c>
      <c r="Z38" s="1">
        <v>82</v>
      </c>
      <c r="AA38" s="1">
        <v>57.2</v>
      </c>
      <c r="AB38" s="1">
        <v>39.6</v>
      </c>
      <c r="AC38" s="1">
        <v>99.4</v>
      </c>
      <c r="AD38" s="1"/>
      <c r="AE38" s="1">
        <f t="shared" si="8"/>
        <v>160</v>
      </c>
      <c r="AF38" s="1">
        <f t="shared" si="9"/>
        <v>0</v>
      </c>
      <c r="AG38" s="1"/>
      <c r="AH38" s="1">
        <f t="shared" si="10"/>
        <v>-455</v>
      </c>
      <c r="AI38" s="1">
        <f t="shared" si="11"/>
        <v>-255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32</v>
      </c>
      <c r="C39" s="1">
        <v>406</v>
      </c>
      <c r="D39" s="1">
        <v>230</v>
      </c>
      <c r="E39" s="1">
        <v>266</v>
      </c>
      <c r="F39" s="1">
        <v>293</v>
      </c>
      <c r="G39" s="6">
        <v>0.1</v>
      </c>
      <c r="H39" s="1">
        <v>45</v>
      </c>
      <c r="I39" s="1" t="s">
        <v>33</v>
      </c>
      <c r="J39" s="1">
        <v>275</v>
      </c>
      <c r="K39" s="1">
        <f t="shared" si="15"/>
        <v>-9</v>
      </c>
      <c r="L39" s="1"/>
      <c r="M39" s="1"/>
      <c r="N39" s="1">
        <v>0</v>
      </c>
      <c r="O39" s="1"/>
      <c r="P39" s="1">
        <f t="shared" si="3"/>
        <v>53.2</v>
      </c>
      <c r="Q39" s="5">
        <f t="shared" si="13"/>
        <v>398.6</v>
      </c>
      <c r="R39" s="5">
        <v>400</v>
      </c>
      <c r="S39" s="5">
        <f t="shared" si="5"/>
        <v>400</v>
      </c>
      <c r="T39" s="5"/>
      <c r="U39" s="5"/>
      <c r="V39" s="1"/>
      <c r="W39" s="1">
        <f t="shared" si="6"/>
        <v>13.026315789473683</v>
      </c>
      <c r="X39" s="1">
        <f t="shared" si="7"/>
        <v>5.507518796992481</v>
      </c>
      <c r="Y39" s="1">
        <v>19.2</v>
      </c>
      <c r="Z39" s="1">
        <v>58.2</v>
      </c>
      <c r="AA39" s="1">
        <v>60</v>
      </c>
      <c r="AB39" s="1">
        <v>42.2</v>
      </c>
      <c r="AC39" s="1">
        <v>47</v>
      </c>
      <c r="AD39" s="1"/>
      <c r="AE39" s="1">
        <f t="shared" si="8"/>
        <v>40</v>
      </c>
      <c r="AF39" s="1">
        <f t="shared" si="9"/>
        <v>0</v>
      </c>
      <c r="AG39" s="1"/>
      <c r="AH39" s="1">
        <f t="shared" si="10"/>
        <v>106.39999999999998</v>
      </c>
      <c r="AI39" s="1">
        <f t="shared" si="11"/>
        <v>505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32</v>
      </c>
      <c r="C40" s="1">
        <v>105</v>
      </c>
      <c r="D40" s="1">
        <v>112</v>
      </c>
      <c r="E40" s="1">
        <v>101</v>
      </c>
      <c r="F40" s="1">
        <v>114</v>
      </c>
      <c r="G40" s="6">
        <v>0.1</v>
      </c>
      <c r="H40" s="1">
        <v>60</v>
      </c>
      <c r="I40" s="1" t="s">
        <v>33</v>
      </c>
      <c r="J40" s="1">
        <v>93</v>
      </c>
      <c r="K40" s="1">
        <f t="shared" si="15"/>
        <v>8</v>
      </c>
      <c r="L40" s="1"/>
      <c r="M40" s="1"/>
      <c r="N40" s="1">
        <v>40</v>
      </c>
      <c r="O40" s="1"/>
      <c r="P40" s="1">
        <f t="shared" si="3"/>
        <v>20.2</v>
      </c>
      <c r="Q40" s="5">
        <f t="shared" si="13"/>
        <v>108.59999999999997</v>
      </c>
      <c r="R40" s="5">
        <v>150</v>
      </c>
      <c r="S40" s="5">
        <f t="shared" si="5"/>
        <v>150</v>
      </c>
      <c r="T40" s="5"/>
      <c r="U40" s="5">
        <v>200</v>
      </c>
      <c r="V40" s="1"/>
      <c r="W40" s="1">
        <f t="shared" si="6"/>
        <v>15.04950495049505</v>
      </c>
      <c r="X40" s="1">
        <f t="shared" si="7"/>
        <v>7.6237623762376243</v>
      </c>
      <c r="Y40" s="1">
        <v>21.2</v>
      </c>
      <c r="Z40" s="1">
        <v>31.6</v>
      </c>
      <c r="AA40" s="1">
        <v>17.2</v>
      </c>
      <c r="AB40" s="1">
        <v>7</v>
      </c>
      <c r="AC40" s="1">
        <v>2.8</v>
      </c>
      <c r="AD40" s="1"/>
      <c r="AE40" s="1">
        <f t="shared" si="8"/>
        <v>15</v>
      </c>
      <c r="AF40" s="1">
        <f t="shared" si="9"/>
        <v>0</v>
      </c>
      <c r="AG40" s="1"/>
      <c r="AH40" s="1">
        <f t="shared" si="10"/>
        <v>40.400000000000034</v>
      </c>
      <c r="AI40" s="1">
        <f t="shared" si="11"/>
        <v>149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32</v>
      </c>
      <c r="C41" s="1"/>
      <c r="D41" s="1">
        <v>130</v>
      </c>
      <c r="E41" s="1">
        <v>77</v>
      </c>
      <c r="F41" s="1">
        <v>53</v>
      </c>
      <c r="G41" s="6">
        <v>0.1</v>
      </c>
      <c r="H41" s="1">
        <v>60</v>
      </c>
      <c r="I41" s="1" t="s">
        <v>33</v>
      </c>
      <c r="J41" s="1">
        <v>78</v>
      </c>
      <c r="K41" s="1">
        <f t="shared" si="15"/>
        <v>-1</v>
      </c>
      <c r="L41" s="1"/>
      <c r="M41" s="1"/>
      <c r="N41" s="1">
        <v>70</v>
      </c>
      <c r="O41" s="1"/>
      <c r="P41" s="1">
        <f t="shared" si="3"/>
        <v>15.4</v>
      </c>
      <c r="Q41" s="5">
        <f t="shared" si="13"/>
        <v>77.200000000000017</v>
      </c>
      <c r="R41" s="5">
        <v>110</v>
      </c>
      <c r="S41" s="5">
        <f t="shared" si="5"/>
        <v>110</v>
      </c>
      <c r="T41" s="5"/>
      <c r="U41" s="5">
        <v>150</v>
      </c>
      <c r="V41" s="1"/>
      <c r="W41" s="1">
        <f t="shared" si="6"/>
        <v>15.129870129870129</v>
      </c>
      <c r="X41" s="1">
        <f t="shared" si="7"/>
        <v>7.9870129870129869</v>
      </c>
      <c r="Y41" s="1">
        <v>0.4</v>
      </c>
      <c r="Z41" s="1">
        <v>11.6</v>
      </c>
      <c r="AA41" s="1">
        <v>10.4</v>
      </c>
      <c r="AB41" s="1">
        <v>31.4</v>
      </c>
      <c r="AC41" s="1">
        <v>2.6</v>
      </c>
      <c r="AD41" s="1" t="s">
        <v>74</v>
      </c>
      <c r="AE41" s="1">
        <f t="shared" si="8"/>
        <v>11</v>
      </c>
      <c r="AF41" s="1">
        <f t="shared" si="9"/>
        <v>0</v>
      </c>
      <c r="AG41" s="1"/>
      <c r="AH41" s="1">
        <f t="shared" si="10"/>
        <v>30.799999999999983</v>
      </c>
      <c r="AI41" s="1">
        <f t="shared" si="11"/>
        <v>108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32</v>
      </c>
      <c r="C42" s="1">
        <v>283</v>
      </c>
      <c r="D42" s="1">
        <v>199</v>
      </c>
      <c r="E42" s="1">
        <v>300</v>
      </c>
      <c r="F42" s="1">
        <v>144</v>
      </c>
      <c r="G42" s="6">
        <v>0.4</v>
      </c>
      <c r="H42" s="1">
        <v>45</v>
      </c>
      <c r="I42" s="1" t="s">
        <v>33</v>
      </c>
      <c r="J42" s="1">
        <v>295</v>
      </c>
      <c r="K42" s="1">
        <f t="shared" si="15"/>
        <v>5</v>
      </c>
      <c r="L42" s="1"/>
      <c r="M42" s="1"/>
      <c r="N42" s="1">
        <v>130</v>
      </c>
      <c r="O42" s="1">
        <v>50</v>
      </c>
      <c r="P42" s="1">
        <f t="shared" si="3"/>
        <v>60</v>
      </c>
      <c r="Q42" s="5">
        <f t="shared" si="13"/>
        <v>456</v>
      </c>
      <c r="R42" s="5">
        <v>460</v>
      </c>
      <c r="S42" s="5">
        <f t="shared" si="5"/>
        <v>460</v>
      </c>
      <c r="T42" s="5"/>
      <c r="U42" s="5"/>
      <c r="V42" s="1"/>
      <c r="W42" s="1">
        <f t="shared" si="6"/>
        <v>13.066666666666666</v>
      </c>
      <c r="X42" s="1">
        <f t="shared" si="7"/>
        <v>5.4</v>
      </c>
      <c r="Y42" s="1">
        <v>49.6</v>
      </c>
      <c r="Z42" s="1">
        <v>58.6</v>
      </c>
      <c r="AA42" s="1">
        <v>56.8</v>
      </c>
      <c r="AB42" s="1">
        <v>54.6</v>
      </c>
      <c r="AC42" s="1">
        <v>62.6</v>
      </c>
      <c r="AD42" s="1"/>
      <c r="AE42" s="1">
        <f t="shared" si="8"/>
        <v>184</v>
      </c>
      <c r="AF42" s="1">
        <f t="shared" si="9"/>
        <v>0</v>
      </c>
      <c r="AG42" s="1"/>
      <c r="AH42" s="1">
        <f t="shared" si="10"/>
        <v>120</v>
      </c>
      <c r="AI42" s="1">
        <f t="shared" si="11"/>
        <v>576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35</v>
      </c>
      <c r="C43" s="1">
        <v>284.24200000000002</v>
      </c>
      <c r="D43" s="1">
        <v>81.772999999999996</v>
      </c>
      <c r="E43" s="1">
        <v>216.62100000000001</v>
      </c>
      <c r="F43" s="1">
        <v>97.894000000000005</v>
      </c>
      <c r="G43" s="6">
        <v>1</v>
      </c>
      <c r="H43" s="1">
        <v>60</v>
      </c>
      <c r="I43" s="1" t="s">
        <v>39</v>
      </c>
      <c r="J43" s="1">
        <v>204.9</v>
      </c>
      <c r="K43" s="1">
        <f t="shared" si="15"/>
        <v>11.721000000000004</v>
      </c>
      <c r="L43" s="1"/>
      <c r="M43" s="1"/>
      <c r="N43" s="1">
        <v>300</v>
      </c>
      <c r="O43" s="1">
        <v>50</v>
      </c>
      <c r="P43" s="1">
        <f t="shared" si="3"/>
        <v>43.324200000000005</v>
      </c>
      <c r="Q43" s="5">
        <f>14*P43-O43-N43-F43</f>
        <v>158.64480000000003</v>
      </c>
      <c r="R43" s="5">
        <v>200</v>
      </c>
      <c r="S43" s="5">
        <f t="shared" si="5"/>
        <v>200</v>
      </c>
      <c r="T43" s="5"/>
      <c r="U43" s="5">
        <v>250</v>
      </c>
      <c r="V43" s="1"/>
      <c r="W43" s="1">
        <f t="shared" si="6"/>
        <v>14.954551959412983</v>
      </c>
      <c r="X43" s="1">
        <f t="shared" si="7"/>
        <v>10.338194357887739</v>
      </c>
      <c r="Y43" s="1">
        <v>47.689599999999999</v>
      </c>
      <c r="Z43" s="1">
        <v>43.097799999999999</v>
      </c>
      <c r="AA43" s="1">
        <v>49.142800000000001</v>
      </c>
      <c r="AB43" s="1">
        <v>44.125599999999999</v>
      </c>
      <c r="AC43" s="1">
        <v>55.982999999999997</v>
      </c>
      <c r="AD43" s="1"/>
      <c r="AE43" s="1">
        <f t="shared" si="8"/>
        <v>200</v>
      </c>
      <c r="AF43" s="1">
        <f t="shared" si="9"/>
        <v>0</v>
      </c>
      <c r="AG43" s="1"/>
      <c r="AH43" s="1">
        <f t="shared" si="10"/>
        <v>43.324200000000019</v>
      </c>
      <c r="AI43" s="1">
        <f t="shared" si="11"/>
        <v>201.96900000000005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35</v>
      </c>
      <c r="C44" s="1">
        <v>313.31200000000001</v>
      </c>
      <c r="D44" s="1">
        <v>127.125</v>
      </c>
      <c r="E44" s="1">
        <v>232.26300000000001</v>
      </c>
      <c r="F44" s="1">
        <v>152.31</v>
      </c>
      <c r="G44" s="6">
        <v>1</v>
      </c>
      <c r="H44" s="1">
        <v>45</v>
      </c>
      <c r="I44" s="1" t="s">
        <v>33</v>
      </c>
      <c r="J44" s="1">
        <v>216</v>
      </c>
      <c r="K44" s="1">
        <f t="shared" si="15"/>
        <v>16.263000000000005</v>
      </c>
      <c r="L44" s="1"/>
      <c r="M44" s="1"/>
      <c r="N44" s="1">
        <v>200</v>
      </c>
      <c r="O44" s="1">
        <v>50</v>
      </c>
      <c r="P44" s="1">
        <f t="shared" si="3"/>
        <v>46.452600000000004</v>
      </c>
      <c r="Q44" s="5">
        <f t="shared" si="13"/>
        <v>201.57380000000006</v>
      </c>
      <c r="R44" s="5">
        <v>250</v>
      </c>
      <c r="S44" s="5">
        <f t="shared" si="5"/>
        <v>250</v>
      </c>
      <c r="T44" s="5"/>
      <c r="U44" s="5">
        <v>250</v>
      </c>
      <c r="V44" s="1"/>
      <c r="W44" s="1">
        <f t="shared" si="6"/>
        <v>14.042486319387933</v>
      </c>
      <c r="X44" s="1">
        <f t="shared" si="7"/>
        <v>8.6606562388327024</v>
      </c>
      <c r="Y44" s="1">
        <v>46.316000000000003</v>
      </c>
      <c r="Z44" s="1">
        <v>47.341000000000001</v>
      </c>
      <c r="AA44" s="1">
        <v>56.103200000000001</v>
      </c>
      <c r="AB44" s="1">
        <v>26.059799999999999</v>
      </c>
      <c r="AC44" s="1">
        <v>42.773800000000001</v>
      </c>
      <c r="AD44" s="1"/>
      <c r="AE44" s="1">
        <f t="shared" si="8"/>
        <v>250</v>
      </c>
      <c r="AF44" s="1">
        <f t="shared" si="9"/>
        <v>0</v>
      </c>
      <c r="AG44" s="1"/>
      <c r="AH44" s="1">
        <f t="shared" si="10"/>
        <v>92.905199999999979</v>
      </c>
      <c r="AI44" s="1">
        <f t="shared" si="11"/>
        <v>294.47900000000004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78</v>
      </c>
      <c r="B45" s="1" t="s">
        <v>35</v>
      </c>
      <c r="C45" s="1">
        <v>156.839</v>
      </c>
      <c r="D45" s="1">
        <v>206.28399999999999</v>
      </c>
      <c r="E45" s="1">
        <v>200.72300000000001</v>
      </c>
      <c r="F45" s="1">
        <v>116.54</v>
      </c>
      <c r="G45" s="6">
        <v>1</v>
      </c>
      <c r="H45" s="1">
        <v>45</v>
      </c>
      <c r="I45" s="1" t="s">
        <v>33</v>
      </c>
      <c r="J45" s="1">
        <v>194</v>
      </c>
      <c r="K45" s="1">
        <f t="shared" si="15"/>
        <v>6.7230000000000132</v>
      </c>
      <c r="L45" s="1"/>
      <c r="M45" s="1"/>
      <c r="N45" s="1">
        <v>200</v>
      </c>
      <c r="O45" s="1">
        <v>50</v>
      </c>
      <c r="P45" s="1">
        <f t="shared" si="3"/>
        <v>40.144600000000004</v>
      </c>
      <c r="Q45" s="5">
        <f t="shared" si="13"/>
        <v>155.33980000000003</v>
      </c>
      <c r="R45" s="5">
        <v>200</v>
      </c>
      <c r="S45" s="5">
        <f t="shared" si="5"/>
        <v>200</v>
      </c>
      <c r="T45" s="5"/>
      <c r="U45" s="5">
        <v>300</v>
      </c>
      <c r="V45" s="1"/>
      <c r="W45" s="1">
        <f t="shared" si="6"/>
        <v>14.11248337260802</v>
      </c>
      <c r="X45" s="1">
        <f t="shared" si="7"/>
        <v>9.1304932668403715</v>
      </c>
      <c r="Y45" s="1">
        <v>41.805799999999998</v>
      </c>
      <c r="Z45" s="1">
        <v>39.207999999999998</v>
      </c>
      <c r="AA45" s="1">
        <v>37.393000000000001</v>
      </c>
      <c r="AB45" s="1">
        <v>14.942</v>
      </c>
      <c r="AC45" s="1">
        <v>50.400199999999998</v>
      </c>
      <c r="AD45" s="1"/>
      <c r="AE45" s="1">
        <f t="shared" si="8"/>
        <v>200</v>
      </c>
      <c r="AF45" s="1">
        <f t="shared" si="9"/>
        <v>0</v>
      </c>
      <c r="AG45" s="1"/>
      <c r="AH45" s="1">
        <f t="shared" si="10"/>
        <v>80.289200000000051</v>
      </c>
      <c r="AI45" s="1">
        <f t="shared" si="11"/>
        <v>235.62900000000008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79</v>
      </c>
      <c r="B46" s="1" t="s">
        <v>32</v>
      </c>
      <c r="C46" s="1">
        <v>94</v>
      </c>
      <c r="D46" s="1">
        <v>50</v>
      </c>
      <c r="E46" s="1">
        <v>48</v>
      </c>
      <c r="F46" s="1">
        <v>90</v>
      </c>
      <c r="G46" s="6">
        <v>0.09</v>
      </c>
      <c r="H46" s="1">
        <v>45</v>
      </c>
      <c r="I46" s="1" t="s">
        <v>33</v>
      </c>
      <c r="J46" s="1">
        <v>48</v>
      </c>
      <c r="K46" s="1">
        <f t="shared" si="15"/>
        <v>0</v>
      </c>
      <c r="L46" s="1"/>
      <c r="M46" s="1"/>
      <c r="N46" s="1">
        <v>10</v>
      </c>
      <c r="O46" s="1"/>
      <c r="P46" s="1">
        <f t="shared" si="3"/>
        <v>9.6</v>
      </c>
      <c r="Q46" s="5">
        <f t="shared" si="13"/>
        <v>24.799999999999997</v>
      </c>
      <c r="R46" s="5">
        <f t="shared" si="4"/>
        <v>25</v>
      </c>
      <c r="S46" s="5">
        <f t="shared" si="5"/>
        <v>25</v>
      </c>
      <c r="T46" s="5"/>
      <c r="U46" s="5"/>
      <c r="V46" s="1"/>
      <c r="W46" s="1">
        <f t="shared" si="6"/>
        <v>13.020833333333334</v>
      </c>
      <c r="X46" s="1">
        <f t="shared" si="7"/>
        <v>10.416666666666668</v>
      </c>
      <c r="Y46" s="1">
        <v>9</v>
      </c>
      <c r="Z46" s="1">
        <v>14.2</v>
      </c>
      <c r="AA46" s="1">
        <v>15.8</v>
      </c>
      <c r="AB46" s="1">
        <v>3.4</v>
      </c>
      <c r="AC46" s="1">
        <v>0</v>
      </c>
      <c r="AD46" s="1" t="s">
        <v>63</v>
      </c>
      <c r="AE46" s="1">
        <f t="shared" si="8"/>
        <v>2.25</v>
      </c>
      <c r="AF46" s="1">
        <f t="shared" si="9"/>
        <v>0</v>
      </c>
      <c r="AG46" s="1"/>
      <c r="AH46" s="1">
        <f t="shared" si="10"/>
        <v>19.200000000000003</v>
      </c>
      <c r="AI46" s="1">
        <f t="shared" si="11"/>
        <v>44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80</v>
      </c>
      <c r="B47" s="1" t="s">
        <v>32</v>
      </c>
      <c r="C47" s="1">
        <v>320</v>
      </c>
      <c r="D47" s="1"/>
      <c r="E47" s="1">
        <v>162</v>
      </c>
      <c r="F47" s="1">
        <v>101</v>
      </c>
      <c r="G47" s="6">
        <v>0.35</v>
      </c>
      <c r="H47" s="1">
        <v>45</v>
      </c>
      <c r="I47" s="1" t="s">
        <v>33</v>
      </c>
      <c r="J47" s="1">
        <v>172</v>
      </c>
      <c r="K47" s="1">
        <f t="shared" si="15"/>
        <v>-10</v>
      </c>
      <c r="L47" s="1"/>
      <c r="M47" s="1"/>
      <c r="N47" s="1">
        <v>153</v>
      </c>
      <c r="O47" s="1"/>
      <c r="P47" s="1">
        <f t="shared" si="3"/>
        <v>32.4</v>
      </c>
      <c r="Q47" s="5">
        <f t="shared" si="13"/>
        <v>167.2</v>
      </c>
      <c r="R47" s="5">
        <v>200</v>
      </c>
      <c r="S47" s="5">
        <f t="shared" si="5"/>
        <v>200</v>
      </c>
      <c r="T47" s="5"/>
      <c r="U47" s="5">
        <v>250</v>
      </c>
      <c r="V47" s="1"/>
      <c r="W47" s="1">
        <f t="shared" si="6"/>
        <v>14.012345679012347</v>
      </c>
      <c r="X47" s="1">
        <f t="shared" si="7"/>
        <v>7.8395061728395063</v>
      </c>
      <c r="Y47" s="1">
        <v>32.6</v>
      </c>
      <c r="Z47" s="1">
        <v>20</v>
      </c>
      <c r="AA47" s="1">
        <v>36.4</v>
      </c>
      <c r="AB47" s="1">
        <v>11.6</v>
      </c>
      <c r="AC47" s="1">
        <v>17</v>
      </c>
      <c r="AD47" s="1"/>
      <c r="AE47" s="1">
        <f t="shared" si="8"/>
        <v>70</v>
      </c>
      <c r="AF47" s="1">
        <f t="shared" si="9"/>
        <v>0</v>
      </c>
      <c r="AG47" s="1"/>
      <c r="AH47" s="1">
        <f t="shared" si="10"/>
        <v>64.800000000000011</v>
      </c>
      <c r="AI47" s="1">
        <f t="shared" si="11"/>
        <v>232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81</v>
      </c>
      <c r="B48" s="1" t="s">
        <v>35</v>
      </c>
      <c r="C48" s="1">
        <v>329.142</v>
      </c>
      <c r="D48" s="1">
        <v>135.779</v>
      </c>
      <c r="E48" s="1">
        <v>183.01599999999999</v>
      </c>
      <c r="F48" s="1">
        <v>237.56700000000001</v>
      </c>
      <c r="G48" s="6">
        <v>1</v>
      </c>
      <c r="H48" s="1">
        <v>45</v>
      </c>
      <c r="I48" s="1" t="s">
        <v>33</v>
      </c>
      <c r="J48" s="1">
        <v>174</v>
      </c>
      <c r="K48" s="1">
        <f t="shared" si="15"/>
        <v>9.0159999999999911</v>
      </c>
      <c r="L48" s="1"/>
      <c r="M48" s="1"/>
      <c r="N48" s="1">
        <v>110</v>
      </c>
      <c r="O48" s="1">
        <v>50</v>
      </c>
      <c r="P48" s="1">
        <f t="shared" si="3"/>
        <v>36.603200000000001</v>
      </c>
      <c r="Q48" s="5">
        <f t="shared" si="13"/>
        <v>78.274600000000021</v>
      </c>
      <c r="R48" s="5">
        <v>120</v>
      </c>
      <c r="S48" s="5">
        <f t="shared" si="5"/>
        <v>120</v>
      </c>
      <c r="T48" s="5"/>
      <c r="U48" s="5">
        <v>300</v>
      </c>
      <c r="V48" s="1"/>
      <c r="W48" s="1">
        <f t="shared" si="6"/>
        <v>14.139938584604625</v>
      </c>
      <c r="X48" s="1">
        <f t="shared" si="7"/>
        <v>10.861536696245137</v>
      </c>
      <c r="Y48" s="1">
        <v>35.513800000000003</v>
      </c>
      <c r="Z48" s="1">
        <v>36.683800000000012</v>
      </c>
      <c r="AA48" s="1">
        <v>39.792200000000001</v>
      </c>
      <c r="AB48" s="1">
        <v>37.817999999999998</v>
      </c>
      <c r="AC48" s="1">
        <v>35.260599999999997</v>
      </c>
      <c r="AD48" s="1"/>
      <c r="AE48" s="1">
        <f t="shared" si="8"/>
        <v>120</v>
      </c>
      <c r="AF48" s="1">
        <f t="shared" si="9"/>
        <v>0</v>
      </c>
      <c r="AG48" s="1"/>
      <c r="AH48" s="1">
        <f t="shared" si="10"/>
        <v>73.206399999999974</v>
      </c>
      <c r="AI48" s="1">
        <f t="shared" si="11"/>
        <v>151.48099999999999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35</v>
      </c>
      <c r="C49" s="1">
        <v>122.873</v>
      </c>
      <c r="D49" s="1">
        <v>94.622</v>
      </c>
      <c r="E49" s="1">
        <v>107.535</v>
      </c>
      <c r="F49" s="1">
        <v>91.835999999999999</v>
      </c>
      <c r="G49" s="6">
        <v>1</v>
      </c>
      <c r="H49" s="1">
        <v>45</v>
      </c>
      <c r="I49" s="1" t="s">
        <v>33</v>
      </c>
      <c r="J49" s="1">
        <v>99.5</v>
      </c>
      <c r="K49" s="1">
        <f t="shared" si="15"/>
        <v>8.0349999999999966</v>
      </c>
      <c r="L49" s="1"/>
      <c r="M49" s="1"/>
      <c r="N49" s="1">
        <v>150</v>
      </c>
      <c r="O49" s="1">
        <v>50</v>
      </c>
      <c r="P49" s="1">
        <f t="shared" si="3"/>
        <v>21.506999999999998</v>
      </c>
      <c r="Q49" s="5">
        <v>40</v>
      </c>
      <c r="R49" s="5">
        <v>140</v>
      </c>
      <c r="S49" s="5">
        <f t="shared" si="5"/>
        <v>140</v>
      </c>
      <c r="T49" s="5"/>
      <c r="U49" s="18">
        <v>250</v>
      </c>
      <c r="V49" s="19" t="s">
        <v>140</v>
      </c>
      <c r="W49" s="1">
        <f t="shared" si="6"/>
        <v>20.078858046217512</v>
      </c>
      <c r="X49" s="1">
        <f t="shared" si="7"/>
        <v>13.569349514111687</v>
      </c>
      <c r="Y49" s="1">
        <v>31.572600000000001</v>
      </c>
      <c r="Z49" s="1">
        <v>30.5412</v>
      </c>
      <c r="AA49" s="1">
        <v>29.224</v>
      </c>
      <c r="AB49" s="1">
        <v>28.819400000000002</v>
      </c>
      <c r="AC49" s="1">
        <v>-1.1476</v>
      </c>
      <c r="AD49" s="1"/>
      <c r="AE49" s="1">
        <f t="shared" si="8"/>
        <v>140</v>
      </c>
      <c r="AF49" s="1">
        <f t="shared" si="9"/>
        <v>0</v>
      </c>
      <c r="AG49" s="1"/>
      <c r="AH49" s="1">
        <f t="shared" si="10"/>
        <v>-9.2309999999999945</v>
      </c>
      <c r="AI49" s="1">
        <f t="shared" si="11"/>
        <v>30.769000000000005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83</v>
      </c>
      <c r="B50" s="1" t="s">
        <v>32</v>
      </c>
      <c r="C50" s="1">
        <v>504</v>
      </c>
      <c r="D50" s="1">
        <v>592</v>
      </c>
      <c r="E50" s="1">
        <v>656</v>
      </c>
      <c r="F50" s="1">
        <v>237</v>
      </c>
      <c r="G50" s="6">
        <v>0.28000000000000003</v>
      </c>
      <c r="H50" s="1">
        <v>45</v>
      </c>
      <c r="I50" s="1" t="s">
        <v>33</v>
      </c>
      <c r="J50" s="1">
        <v>686</v>
      </c>
      <c r="K50" s="1">
        <f t="shared" si="15"/>
        <v>-30</v>
      </c>
      <c r="L50" s="1"/>
      <c r="M50" s="1"/>
      <c r="N50" s="1">
        <v>600</v>
      </c>
      <c r="O50" s="1">
        <v>200</v>
      </c>
      <c r="P50" s="1">
        <f t="shared" si="3"/>
        <v>131.19999999999999</v>
      </c>
      <c r="Q50" s="5">
        <f t="shared" si="13"/>
        <v>668.59999999999991</v>
      </c>
      <c r="R50" s="5">
        <v>800</v>
      </c>
      <c r="S50" s="5">
        <f t="shared" si="5"/>
        <v>800</v>
      </c>
      <c r="T50" s="5"/>
      <c r="U50" s="5">
        <v>900</v>
      </c>
      <c r="V50" s="1"/>
      <c r="W50" s="1">
        <f t="shared" si="6"/>
        <v>14.001524390243903</v>
      </c>
      <c r="X50" s="1">
        <f t="shared" si="7"/>
        <v>7.9039634146341466</v>
      </c>
      <c r="Y50" s="1">
        <v>132</v>
      </c>
      <c r="Z50" s="1">
        <v>134</v>
      </c>
      <c r="AA50" s="1">
        <v>120.2</v>
      </c>
      <c r="AB50" s="1">
        <v>110.8</v>
      </c>
      <c r="AC50" s="1">
        <v>102.4</v>
      </c>
      <c r="AD50" s="1"/>
      <c r="AE50" s="1">
        <f t="shared" si="8"/>
        <v>224.00000000000003</v>
      </c>
      <c r="AF50" s="1">
        <f t="shared" si="9"/>
        <v>0</v>
      </c>
      <c r="AG50" s="1"/>
      <c r="AH50" s="1">
        <f t="shared" si="10"/>
        <v>262.40000000000009</v>
      </c>
      <c r="AI50" s="1">
        <f t="shared" si="11"/>
        <v>931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84</v>
      </c>
      <c r="B51" s="1" t="s">
        <v>32</v>
      </c>
      <c r="C51" s="1">
        <v>391</v>
      </c>
      <c r="D51" s="1">
        <v>200</v>
      </c>
      <c r="E51" s="1">
        <v>444</v>
      </c>
      <c r="F51" s="1"/>
      <c r="G51" s="6">
        <v>0.35</v>
      </c>
      <c r="H51" s="1">
        <v>45</v>
      </c>
      <c r="I51" s="1" t="s">
        <v>33</v>
      </c>
      <c r="J51" s="1">
        <v>552</v>
      </c>
      <c r="K51" s="1">
        <f t="shared" si="15"/>
        <v>-108</v>
      </c>
      <c r="L51" s="1"/>
      <c r="M51" s="1"/>
      <c r="N51" s="1">
        <v>800</v>
      </c>
      <c r="O51" s="1">
        <v>300</v>
      </c>
      <c r="P51" s="1">
        <f t="shared" si="3"/>
        <v>88.8</v>
      </c>
      <c r="Q51" s="5">
        <f t="shared" si="13"/>
        <v>54.399999999999864</v>
      </c>
      <c r="R51" s="5">
        <v>500</v>
      </c>
      <c r="S51" s="5">
        <f t="shared" si="5"/>
        <v>500</v>
      </c>
      <c r="T51" s="5"/>
      <c r="U51" s="18">
        <v>500</v>
      </c>
      <c r="V51" s="19" t="s">
        <v>141</v>
      </c>
      <c r="W51" s="1">
        <f t="shared" si="6"/>
        <v>18.018018018018019</v>
      </c>
      <c r="X51" s="1">
        <f t="shared" si="7"/>
        <v>12.387387387387388</v>
      </c>
      <c r="Y51" s="1">
        <v>122.4</v>
      </c>
      <c r="Z51" s="1">
        <v>48.6</v>
      </c>
      <c r="AA51" s="1">
        <v>122</v>
      </c>
      <c r="AB51" s="1">
        <v>137.19999999999999</v>
      </c>
      <c r="AC51" s="1">
        <v>92.2</v>
      </c>
      <c r="AD51" s="1"/>
      <c r="AE51" s="1">
        <f t="shared" si="8"/>
        <v>175</v>
      </c>
      <c r="AF51" s="1">
        <f t="shared" si="9"/>
        <v>0</v>
      </c>
      <c r="AG51" s="1"/>
      <c r="AH51" s="1">
        <f t="shared" si="10"/>
        <v>177.60000000000014</v>
      </c>
      <c r="AI51" s="1">
        <f t="shared" si="11"/>
        <v>232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32</v>
      </c>
      <c r="C52" s="1">
        <v>408</v>
      </c>
      <c r="D52" s="1">
        <v>561</v>
      </c>
      <c r="E52" s="1">
        <v>612</v>
      </c>
      <c r="F52" s="1">
        <v>234</v>
      </c>
      <c r="G52" s="6">
        <v>0.28000000000000003</v>
      </c>
      <c r="H52" s="1">
        <v>45</v>
      </c>
      <c r="I52" s="1" t="s">
        <v>33</v>
      </c>
      <c r="J52" s="1">
        <v>620</v>
      </c>
      <c r="K52" s="1">
        <f t="shared" si="15"/>
        <v>-8</v>
      </c>
      <c r="L52" s="1"/>
      <c r="M52" s="1"/>
      <c r="N52" s="1">
        <v>400</v>
      </c>
      <c r="O52" s="1">
        <v>150</v>
      </c>
      <c r="P52" s="1">
        <f t="shared" si="3"/>
        <v>122.4</v>
      </c>
      <c r="Q52" s="5">
        <f t="shared" si="13"/>
        <v>807.2</v>
      </c>
      <c r="R52" s="5">
        <v>870</v>
      </c>
      <c r="S52" s="5">
        <f t="shared" si="5"/>
        <v>870</v>
      </c>
      <c r="T52" s="5"/>
      <c r="U52" s="5"/>
      <c r="V52" s="1"/>
      <c r="W52" s="1">
        <f t="shared" si="6"/>
        <v>13.513071895424837</v>
      </c>
      <c r="X52" s="1">
        <f t="shared" si="7"/>
        <v>6.4052287581699341</v>
      </c>
      <c r="Y52" s="1">
        <v>105.8</v>
      </c>
      <c r="Z52" s="1">
        <v>115</v>
      </c>
      <c r="AA52" s="1">
        <v>101</v>
      </c>
      <c r="AB52" s="1">
        <v>92.6</v>
      </c>
      <c r="AC52" s="1">
        <v>108</v>
      </c>
      <c r="AD52" s="1"/>
      <c r="AE52" s="1">
        <f t="shared" si="8"/>
        <v>243.60000000000002</v>
      </c>
      <c r="AF52" s="1">
        <f t="shared" si="9"/>
        <v>0</v>
      </c>
      <c r="AG52" s="1"/>
      <c r="AH52" s="1">
        <f t="shared" si="10"/>
        <v>244.79999999999995</v>
      </c>
      <c r="AI52" s="1">
        <f t="shared" si="11"/>
        <v>1052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32</v>
      </c>
      <c r="C53" s="1">
        <v>261</v>
      </c>
      <c r="D53" s="1">
        <v>848</v>
      </c>
      <c r="E53" s="1">
        <v>436</v>
      </c>
      <c r="F53" s="1">
        <v>506</v>
      </c>
      <c r="G53" s="6">
        <v>0.35</v>
      </c>
      <c r="H53" s="1">
        <v>45</v>
      </c>
      <c r="I53" s="1" t="s">
        <v>37</v>
      </c>
      <c r="J53" s="1">
        <v>518.79999999999995</v>
      </c>
      <c r="K53" s="1">
        <f t="shared" si="15"/>
        <v>-82.799999999999955</v>
      </c>
      <c r="L53" s="1"/>
      <c r="M53" s="1"/>
      <c r="N53" s="1">
        <v>600</v>
      </c>
      <c r="O53" s="1">
        <v>200</v>
      </c>
      <c r="P53" s="1">
        <f t="shared" si="3"/>
        <v>87.2</v>
      </c>
      <c r="Q53" s="5">
        <v>300</v>
      </c>
      <c r="R53" s="5">
        <v>400</v>
      </c>
      <c r="S53" s="5">
        <f t="shared" si="5"/>
        <v>400</v>
      </c>
      <c r="T53" s="5"/>
      <c r="U53" s="18">
        <v>600</v>
      </c>
      <c r="V53" s="19" t="s">
        <v>141</v>
      </c>
      <c r="W53" s="1">
        <f t="shared" si="6"/>
        <v>19.564220183486238</v>
      </c>
      <c r="X53" s="1">
        <f t="shared" si="7"/>
        <v>14.977064220183486</v>
      </c>
      <c r="Y53" s="1">
        <v>117.6</v>
      </c>
      <c r="Z53" s="1">
        <v>123.8</v>
      </c>
      <c r="AA53" s="1">
        <v>109.4</v>
      </c>
      <c r="AB53" s="1">
        <v>140</v>
      </c>
      <c r="AC53" s="1">
        <v>128.6</v>
      </c>
      <c r="AD53" s="1"/>
      <c r="AE53" s="1">
        <f t="shared" si="8"/>
        <v>140</v>
      </c>
      <c r="AF53" s="1">
        <f t="shared" si="9"/>
        <v>0</v>
      </c>
      <c r="AG53" s="1"/>
      <c r="AH53" s="1">
        <f t="shared" si="10"/>
        <v>-298</v>
      </c>
      <c r="AI53" s="1">
        <f t="shared" si="11"/>
        <v>2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32</v>
      </c>
      <c r="C54" s="1">
        <v>189</v>
      </c>
      <c r="D54" s="1">
        <v>773</v>
      </c>
      <c r="E54" s="1">
        <v>405</v>
      </c>
      <c r="F54" s="1">
        <v>393</v>
      </c>
      <c r="G54" s="6">
        <v>0.35</v>
      </c>
      <c r="H54" s="1">
        <v>45</v>
      </c>
      <c r="I54" s="1" t="s">
        <v>37</v>
      </c>
      <c r="J54" s="1">
        <v>512</v>
      </c>
      <c r="K54" s="1">
        <f t="shared" si="15"/>
        <v>-107</v>
      </c>
      <c r="L54" s="1"/>
      <c r="M54" s="1"/>
      <c r="N54" s="1">
        <v>850</v>
      </c>
      <c r="O54" s="1">
        <v>150</v>
      </c>
      <c r="P54" s="1">
        <f t="shared" si="3"/>
        <v>81</v>
      </c>
      <c r="Q54" s="5">
        <v>400</v>
      </c>
      <c r="R54" s="5">
        <v>450</v>
      </c>
      <c r="S54" s="5">
        <f t="shared" si="5"/>
        <v>450</v>
      </c>
      <c r="T54" s="5"/>
      <c r="U54" s="5">
        <v>450</v>
      </c>
      <c r="V54" s="1"/>
      <c r="W54" s="1">
        <f t="shared" si="6"/>
        <v>22.753086419753085</v>
      </c>
      <c r="X54" s="1">
        <f t="shared" si="7"/>
        <v>17.197530864197532</v>
      </c>
      <c r="Y54" s="1">
        <v>132.4</v>
      </c>
      <c r="Z54" s="1">
        <v>125</v>
      </c>
      <c r="AA54" s="1">
        <v>120.8</v>
      </c>
      <c r="AB54" s="1">
        <v>144</v>
      </c>
      <c r="AC54" s="1">
        <v>132.4</v>
      </c>
      <c r="AD54" s="1"/>
      <c r="AE54" s="1">
        <f t="shared" si="8"/>
        <v>157.5</v>
      </c>
      <c r="AF54" s="1">
        <f t="shared" si="9"/>
        <v>0</v>
      </c>
      <c r="AG54" s="1"/>
      <c r="AH54" s="1">
        <f t="shared" si="10"/>
        <v>-578</v>
      </c>
      <c r="AI54" s="1">
        <f t="shared" si="11"/>
        <v>-178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32</v>
      </c>
      <c r="C55" s="1">
        <v>301</v>
      </c>
      <c r="D55" s="1">
        <v>208</v>
      </c>
      <c r="E55" s="1">
        <v>294</v>
      </c>
      <c r="F55" s="1">
        <v>165</v>
      </c>
      <c r="G55" s="6">
        <v>0.28000000000000003</v>
      </c>
      <c r="H55" s="1">
        <v>45</v>
      </c>
      <c r="I55" s="1" t="s">
        <v>33</v>
      </c>
      <c r="J55" s="1">
        <v>303</v>
      </c>
      <c r="K55" s="1">
        <f t="shared" si="15"/>
        <v>-9</v>
      </c>
      <c r="L55" s="1"/>
      <c r="M55" s="1"/>
      <c r="N55" s="1">
        <v>80</v>
      </c>
      <c r="O55" s="1"/>
      <c r="P55" s="1">
        <f t="shared" si="3"/>
        <v>58.8</v>
      </c>
      <c r="Q55" s="5">
        <f t="shared" si="13"/>
        <v>519.4</v>
      </c>
      <c r="R55" s="5">
        <v>500</v>
      </c>
      <c r="S55" s="5">
        <f t="shared" si="5"/>
        <v>500</v>
      </c>
      <c r="T55" s="5"/>
      <c r="U55" s="5">
        <v>400</v>
      </c>
      <c r="V55" s="1"/>
      <c r="W55" s="1">
        <f t="shared" si="6"/>
        <v>12.670068027210885</v>
      </c>
      <c r="X55" s="1">
        <f t="shared" si="7"/>
        <v>4.166666666666667</v>
      </c>
      <c r="Y55" s="1">
        <v>42.2</v>
      </c>
      <c r="Z55" s="1">
        <v>55.8</v>
      </c>
      <c r="AA55" s="1">
        <v>57.2</v>
      </c>
      <c r="AB55" s="1">
        <v>19.8</v>
      </c>
      <c r="AC55" s="1">
        <v>55</v>
      </c>
      <c r="AD55" s="1"/>
      <c r="AE55" s="1">
        <f t="shared" si="8"/>
        <v>140</v>
      </c>
      <c r="AF55" s="1">
        <f t="shared" si="9"/>
        <v>0</v>
      </c>
      <c r="AG55" s="1"/>
      <c r="AH55" s="1">
        <f t="shared" si="10"/>
        <v>117.60000000000002</v>
      </c>
      <c r="AI55" s="1">
        <f t="shared" si="11"/>
        <v>637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32</v>
      </c>
      <c r="C56" s="1">
        <v>87</v>
      </c>
      <c r="D56" s="1">
        <v>576</v>
      </c>
      <c r="E56" s="1">
        <v>184</v>
      </c>
      <c r="F56" s="1">
        <v>426</v>
      </c>
      <c r="G56" s="6">
        <v>0.41</v>
      </c>
      <c r="H56" s="1">
        <v>45</v>
      </c>
      <c r="I56" s="1" t="s">
        <v>33</v>
      </c>
      <c r="J56" s="1">
        <v>301</v>
      </c>
      <c r="K56" s="1">
        <f t="shared" si="15"/>
        <v>-117</v>
      </c>
      <c r="L56" s="1"/>
      <c r="M56" s="1"/>
      <c r="N56" s="1">
        <v>200</v>
      </c>
      <c r="O56" s="1">
        <v>50</v>
      </c>
      <c r="P56" s="1">
        <f t="shared" si="3"/>
        <v>36.799999999999997</v>
      </c>
      <c r="Q56" s="5">
        <v>100</v>
      </c>
      <c r="R56" s="5">
        <v>150</v>
      </c>
      <c r="S56" s="5">
        <f t="shared" si="5"/>
        <v>150</v>
      </c>
      <c r="T56" s="5"/>
      <c r="U56" s="5">
        <v>150</v>
      </c>
      <c r="V56" s="1"/>
      <c r="W56" s="1">
        <f t="shared" si="6"/>
        <v>22.445652173913047</v>
      </c>
      <c r="X56" s="1">
        <f t="shared" si="7"/>
        <v>18.369565217391305</v>
      </c>
      <c r="Y56" s="1">
        <v>59.4</v>
      </c>
      <c r="Z56" s="1">
        <v>66.2</v>
      </c>
      <c r="AA56" s="1">
        <v>25</v>
      </c>
      <c r="AB56" s="1">
        <v>36.6</v>
      </c>
      <c r="AC56" s="1">
        <v>65.400000000000006</v>
      </c>
      <c r="AD56" s="1"/>
      <c r="AE56" s="1">
        <f t="shared" si="8"/>
        <v>61.499999999999993</v>
      </c>
      <c r="AF56" s="1">
        <f t="shared" si="9"/>
        <v>0</v>
      </c>
      <c r="AG56" s="1"/>
      <c r="AH56" s="1">
        <f t="shared" si="10"/>
        <v>-224</v>
      </c>
      <c r="AI56" s="1">
        <f t="shared" si="11"/>
        <v>-124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32</v>
      </c>
      <c r="C57" s="1">
        <v>1244</v>
      </c>
      <c r="D57" s="1">
        <v>192</v>
      </c>
      <c r="E57" s="16">
        <f>728+E94</f>
        <v>834</v>
      </c>
      <c r="F57" s="1">
        <v>403</v>
      </c>
      <c r="G57" s="6">
        <v>0.41</v>
      </c>
      <c r="H57" s="1">
        <v>45</v>
      </c>
      <c r="I57" s="1" t="s">
        <v>37</v>
      </c>
      <c r="J57" s="1">
        <v>730</v>
      </c>
      <c r="K57" s="1">
        <f t="shared" si="15"/>
        <v>104</v>
      </c>
      <c r="L57" s="1"/>
      <c r="M57" s="1"/>
      <c r="N57" s="1">
        <v>100</v>
      </c>
      <c r="O57" s="1">
        <v>100</v>
      </c>
      <c r="P57" s="1">
        <f t="shared" si="3"/>
        <v>166.8</v>
      </c>
      <c r="Q57" s="5">
        <f>14*P57-O57-N57-F57</f>
        <v>1732.2000000000003</v>
      </c>
      <c r="R57" s="5">
        <v>1800</v>
      </c>
      <c r="S57" s="5">
        <f t="shared" si="5"/>
        <v>1800</v>
      </c>
      <c r="T57" s="5"/>
      <c r="U57" s="5"/>
      <c r="V57" s="1"/>
      <c r="W57" s="1">
        <f t="shared" si="6"/>
        <v>14.406474820143885</v>
      </c>
      <c r="X57" s="1">
        <f t="shared" si="7"/>
        <v>3.6151079136690645</v>
      </c>
      <c r="Y57" s="1">
        <v>76.599999999999994</v>
      </c>
      <c r="Z57" s="1">
        <v>134</v>
      </c>
      <c r="AA57" s="1">
        <v>130.4</v>
      </c>
      <c r="AB57" s="1">
        <v>50</v>
      </c>
      <c r="AC57" s="1">
        <v>58</v>
      </c>
      <c r="AD57" s="1"/>
      <c r="AE57" s="1">
        <f t="shared" si="8"/>
        <v>738</v>
      </c>
      <c r="AF57" s="1">
        <f t="shared" si="9"/>
        <v>0</v>
      </c>
      <c r="AG57" s="1"/>
      <c r="AH57" s="1">
        <f t="shared" si="10"/>
        <v>166.79999999999973</v>
      </c>
      <c r="AI57" s="1">
        <f t="shared" si="11"/>
        <v>1899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91</v>
      </c>
      <c r="B58" s="1" t="s">
        <v>32</v>
      </c>
      <c r="C58" s="1">
        <v>300</v>
      </c>
      <c r="D58" s="1">
        <v>530</v>
      </c>
      <c r="E58" s="1">
        <v>421</v>
      </c>
      <c r="F58" s="1">
        <v>275</v>
      </c>
      <c r="G58" s="6">
        <v>0.41</v>
      </c>
      <c r="H58" s="1">
        <v>45</v>
      </c>
      <c r="I58" s="1" t="s">
        <v>33</v>
      </c>
      <c r="J58" s="1">
        <v>525</v>
      </c>
      <c r="K58" s="1">
        <f t="shared" si="15"/>
        <v>-104</v>
      </c>
      <c r="L58" s="1"/>
      <c r="M58" s="1"/>
      <c r="N58" s="1">
        <v>200</v>
      </c>
      <c r="O58" s="1">
        <v>150</v>
      </c>
      <c r="P58" s="1">
        <f t="shared" si="3"/>
        <v>84.2</v>
      </c>
      <c r="Q58" s="5">
        <f t="shared" si="13"/>
        <v>469.60000000000014</v>
      </c>
      <c r="R58" s="5">
        <f t="shared" si="4"/>
        <v>470</v>
      </c>
      <c r="S58" s="5">
        <f t="shared" si="5"/>
        <v>470</v>
      </c>
      <c r="T58" s="5"/>
      <c r="U58" s="5"/>
      <c r="V58" s="1"/>
      <c r="W58" s="1">
        <f t="shared" si="6"/>
        <v>13.004750593824227</v>
      </c>
      <c r="X58" s="1">
        <f t="shared" si="7"/>
        <v>7.4228028503562946</v>
      </c>
      <c r="Y58" s="1">
        <v>85.2</v>
      </c>
      <c r="Z58" s="1">
        <v>95.8</v>
      </c>
      <c r="AA58" s="1">
        <v>50.8</v>
      </c>
      <c r="AB58" s="1">
        <v>90</v>
      </c>
      <c r="AC58" s="1">
        <v>116.2136</v>
      </c>
      <c r="AD58" s="1"/>
      <c r="AE58" s="1">
        <f t="shared" si="8"/>
        <v>192.7</v>
      </c>
      <c r="AF58" s="1">
        <f t="shared" si="9"/>
        <v>0</v>
      </c>
      <c r="AG58" s="1"/>
      <c r="AH58" s="1">
        <f t="shared" si="10"/>
        <v>168.39999999999986</v>
      </c>
      <c r="AI58" s="1">
        <f t="shared" si="11"/>
        <v>638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32</v>
      </c>
      <c r="C59" s="1">
        <v>7</v>
      </c>
      <c r="D59" s="1">
        <v>154</v>
      </c>
      <c r="E59" s="1">
        <v>35</v>
      </c>
      <c r="F59" s="1">
        <v>120</v>
      </c>
      <c r="G59" s="6">
        <v>0.4</v>
      </c>
      <c r="H59" s="1">
        <v>30</v>
      </c>
      <c r="I59" s="1" t="s">
        <v>33</v>
      </c>
      <c r="J59" s="1">
        <v>42</v>
      </c>
      <c r="K59" s="1">
        <f t="shared" si="15"/>
        <v>-7</v>
      </c>
      <c r="L59" s="1"/>
      <c r="M59" s="1"/>
      <c r="N59" s="1">
        <v>21</v>
      </c>
      <c r="O59" s="1"/>
      <c r="P59" s="1">
        <f t="shared" si="3"/>
        <v>7</v>
      </c>
      <c r="Q59" s="5"/>
      <c r="R59" s="5">
        <f t="shared" si="4"/>
        <v>0</v>
      </c>
      <c r="S59" s="5">
        <f t="shared" si="5"/>
        <v>0</v>
      </c>
      <c r="T59" s="5"/>
      <c r="U59" s="5"/>
      <c r="V59" s="1"/>
      <c r="W59" s="1">
        <f t="shared" si="6"/>
        <v>20.142857142857142</v>
      </c>
      <c r="X59" s="1">
        <f t="shared" si="7"/>
        <v>20.142857142857142</v>
      </c>
      <c r="Y59" s="1">
        <v>11</v>
      </c>
      <c r="Z59" s="1">
        <v>20.6</v>
      </c>
      <c r="AA59" s="1">
        <v>9.6</v>
      </c>
      <c r="AB59" s="1">
        <v>5.2</v>
      </c>
      <c r="AC59" s="1">
        <v>10.4</v>
      </c>
      <c r="AD59" s="1"/>
      <c r="AE59" s="1">
        <f t="shared" si="8"/>
        <v>0</v>
      </c>
      <c r="AF59" s="1">
        <f t="shared" si="9"/>
        <v>0</v>
      </c>
      <c r="AG59" s="1"/>
      <c r="AH59" s="1">
        <f t="shared" si="10"/>
        <v>-36</v>
      </c>
      <c r="AI59" s="1">
        <f t="shared" si="11"/>
        <v>-36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35</v>
      </c>
      <c r="C60" s="1">
        <v>56.3</v>
      </c>
      <c r="D60" s="1">
        <v>0.98399999999999999</v>
      </c>
      <c r="E60" s="1">
        <v>14.832000000000001</v>
      </c>
      <c r="F60" s="1">
        <v>30.91</v>
      </c>
      <c r="G60" s="6">
        <v>1</v>
      </c>
      <c r="H60" s="1">
        <v>30</v>
      </c>
      <c r="I60" s="1" t="s">
        <v>33</v>
      </c>
      <c r="J60" s="1">
        <v>18</v>
      </c>
      <c r="K60" s="1">
        <f t="shared" si="15"/>
        <v>-3.1679999999999993</v>
      </c>
      <c r="L60" s="1"/>
      <c r="M60" s="1"/>
      <c r="N60" s="1">
        <v>0</v>
      </c>
      <c r="O60" s="1"/>
      <c r="P60" s="1">
        <f t="shared" si="3"/>
        <v>2.9664000000000001</v>
      </c>
      <c r="Q60" s="5">
        <f t="shared" si="13"/>
        <v>7.6532000000000018</v>
      </c>
      <c r="R60" s="5">
        <f t="shared" si="4"/>
        <v>8</v>
      </c>
      <c r="S60" s="5">
        <f t="shared" si="5"/>
        <v>8</v>
      </c>
      <c r="T60" s="5"/>
      <c r="U60" s="5"/>
      <c r="V60" s="1"/>
      <c r="W60" s="1">
        <f t="shared" si="6"/>
        <v>13.116909385113267</v>
      </c>
      <c r="X60" s="1">
        <f t="shared" si="7"/>
        <v>10.420037756202804</v>
      </c>
      <c r="Y60" s="1">
        <v>3.7911999999999999</v>
      </c>
      <c r="Z60" s="1">
        <v>5.3805999999999994</v>
      </c>
      <c r="AA60" s="1">
        <v>0.52400000000000002</v>
      </c>
      <c r="AB60" s="1">
        <v>4.6958000000000002</v>
      </c>
      <c r="AC60" s="1">
        <v>7.1280000000000001</v>
      </c>
      <c r="AD60" s="1"/>
      <c r="AE60" s="1">
        <f t="shared" si="8"/>
        <v>8</v>
      </c>
      <c r="AF60" s="1">
        <f t="shared" si="9"/>
        <v>0</v>
      </c>
      <c r="AG60" s="1"/>
      <c r="AH60" s="1">
        <f t="shared" si="10"/>
        <v>5.9328000000000003</v>
      </c>
      <c r="AI60" s="1">
        <f t="shared" si="11"/>
        <v>13.586000000000002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94</v>
      </c>
      <c r="B61" s="1" t="s">
        <v>32</v>
      </c>
      <c r="C61" s="1">
        <v>64</v>
      </c>
      <c r="D61" s="1">
        <v>76</v>
      </c>
      <c r="E61" s="1">
        <v>94</v>
      </c>
      <c r="F61" s="1">
        <v>33</v>
      </c>
      <c r="G61" s="6">
        <v>0.41</v>
      </c>
      <c r="H61" s="1">
        <v>45</v>
      </c>
      <c r="I61" s="1" t="s">
        <v>33</v>
      </c>
      <c r="J61" s="1">
        <v>92</v>
      </c>
      <c r="K61" s="1">
        <f t="shared" si="15"/>
        <v>2</v>
      </c>
      <c r="L61" s="1"/>
      <c r="M61" s="1"/>
      <c r="N61" s="1">
        <v>50</v>
      </c>
      <c r="O61" s="1"/>
      <c r="P61" s="1">
        <f t="shared" si="3"/>
        <v>18.8</v>
      </c>
      <c r="Q61" s="5">
        <f t="shared" si="13"/>
        <v>161.4</v>
      </c>
      <c r="R61" s="5">
        <v>200</v>
      </c>
      <c r="S61" s="5">
        <f t="shared" si="5"/>
        <v>200</v>
      </c>
      <c r="T61" s="5"/>
      <c r="U61" s="5">
        <v>200</v>
      </c>
      <c r="V61" s="1"/>
      <c r="W61" s="1">
        <f t="shared" si="6"/>
        <v>15.053191489361701</v>
      </c>
      <c r="X61" s="1">
        <f t="shared" si="7"/>
        <v>4.414893617021276</v>
      </c>
      <c r="Y61" s="1">
        <v>14</v>
      </c>
      <c r="Z61" s="1">
        <v>17.2</v>
      </c>
      <c r="AA61" s="1">
        <v>1.4</v>
      </c>
      <c r="AB61" s="1">
        <v>9</v>
      </c>
      <c r="AC61" s="1">
        <v>18.2</v>
      </c>
      <c r="AD61" s="1"/>
      <c r="AE61" s="1">
        <f t="shared" si="8"/>
        <v>82</v>
      </c>
      <c r="AF61" s="1">
        <f t="shared" si="9"/>
        <v>0</v>
      </c>
      <c r="AG61" s="1"/>
      <c r="AH61" s="1">
        <f t="shared" si="10"/>
        <v>37.599999999999994</v>
      </c>
      <c r="AI61" s="1">
        <f t="shared" si="11"/>
        <v>199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95</v>
      </c>
      <c r="B62" s="1" t="s">
        <v>35</v>
      </c>
      <c r="C62" s="1">
        <v>32.148000000000003</v>
      </c>
      <c r="D62" s="1">
        <v>24.988</v>
      </c>
      <c r="E62" s="1">
        <v>10.608000000000001</v>
      </c>
      <c r="F62" s="1">
        <v>40.235999999999997</v>
      </c>
      <c r="G62" s="6">
        <v>1</v>
      </c>
      <c r="H62" s="1">
        <v>45</v>
      </c>
      <c r="I62" s="1" t="s">
        <v>33</v>
      </c>
      <c r="J62" s="1">
        <v>10</v>
      </c>
      <c r="K62" s="1">
        <f t="shared" si="15"/>
        <v>0.60800000000000054</v>
      </c>
      <c r="L62" s="1"/>
      <c r="M62" s="1"/>
      <c r="N62" s="1">
        <v>0</v>
      </c>
      <c r="O62" s="1"/>
      <c r="P62" s="1">
        <f t="shared" si="3"/>
        <v>2.1215999999999999</v>
      </c>
      <c r="Q62" s="5"/>
      <c r="R62" s="5">
        <f t="shared" si="4"/>
        <v>0</v>
      </c>
      <c r="S62" s="5">
        <f t="shared" si="5"/>
        <v>0</v>
      </c>
      <c r="T62" s="5"/>
      <c r="U62" s="5"/>
      <c r="V62" s="1"/>
      <c r="W62" s="1">
        <f t="shared" si="6"/>
        <v>18.964932126696834</v>
      </c>
      <c r="X62" s="1">
        <f t="shared" si="7"/>
        <v>18.964932126696834</v>
      </c>
      <c r="Y62" s="1">
        <v>2.5228000000000002</v>
      </c>
      <c r="Z62" s="1">
        <v>4.4214000000000002</v>
      </c>
      <c r="AA62" s="1">
        <v>4.2812000000000001</v>
      </c>
      <c r="AB62" s="1">
        <v>2.9796</v>
      </c>
      <c r="AC62" s="1">
        <v>4.2786</v>
      </c>
      <c r="AD62" s="15" t="s">
        <v>48</v>
      </c>
      <c r="AE62" s="1">
        <f t="shared" si="8"/>
        <v>0</v>
      </c>
      <c r="AF62" s="1">
        <f t="shared" si="9"/>
        <v>0</v>
      </c>
      <c r="AG62" s="1"/>
      <c r="AH62" s="1">
        <f t="shared" si="10"/>
        <v>-8.4119999999999955</v>
      </c>
      <c r="AI62" s="1">
        <f t="shared" si="11"/>
        <v>-8.4119999999999955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96</v>
      </c>
      <c r="B63" s="1" t="s">
        <v>32</v>
      </c>
      <c r="C63" s="1">
        <v>301</v>
      </c>
      <c r="D63" s="1">
        <v>72</v>
      </c>
      <c r="E63" s="1">
        <v>244</v>
      </c>
      <c r="F63" s="1">
        <v>111</v>
      </c>
      <c r="G63" s="6">
        <v>0.36</v>
      </c>
      <c r="H63" s="1">
        <v>45</v>
      </c>
      <c r="I63" s="1" t="s">
        <v>33</v>
      </c>
      <c r="J63" s="1">
        <v>245</v>
      </c>
      <c r="K63" s="1">
        <f t="shared" si="15"/>
        <v>-1</v>
      </c>
      <c r="L63" s="1"/>
      <c r="M63" s="1"/>
      <c r="N63" s="1">
        <v>0</v>
      </c>
      <c r="O63" s="1"/>
      <c r="P63" s="1">
        <f t="shared" si="3"/>
        <v>48.8</v>
      </c>
      <c r="Q63" s="5">
        <f>12*P63-O63-N63-F63</f>
        <v>474.59999999999991</v>
      </c>
      <c r="R63" s="5">
        <f t="shared" si="4"/>
        <v>475</v>
      </c>
      <c r="S63" s="5">
        <f t="shared" si="5"/>
        <v>475</v>
      </c>
      <c r="T63" s="5"/>
      <c r="U63" s="5"/>
      <c r="V63" s="1"/>
      <c r="W63" s="1">
        <f t="shared" si="6"/>
        <v>12.008196721311476</v>
      </c>
      <c r="X63" s="1">
        <f t="shared" si="7"/>
        <v>2.2745901639344264</v>
      </c>
      <c r="Y63" s="1">
        <v>10.6</v>
      </c>
      <c r="Z63" s="1">
        <v>34.6</v>
      </c>
      <c r="AA63" s="1">
        <v>32</v>
      </c>
      <c r="AB63" s="1">
        <v>11.6</v>
      </c>
      <c r="AC63" s="1">
        <v>3.8</v>
      </c>
      <c r="AD63" s="1"/>
      <c r="AE63" s="1">
        <f t="shared" si="8"/>
        <v>171</v>
      </c>
      <c r="AF63" s="1">
        <f t="shared" si="9"/>
        <v>0</v>
      </c>
      <c r="AG63" s="1"/>
      <c r="AH63" s="1">
        <f t="shared" si="10"/>
        <v>146.40000000000009</v>
      </c>
      <c r="AI63" s="1">
        <f t="shared" si="11"/>
        <v>621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97</v>
      </c>
      <c r="B64" s="1" t="s">
        <v>35</v>
      </c>
      <c r="C64" s="1">
        <v>75.037999999999997</v>
      </c>
      <c r="D64" s="1">
        <v>8.4</v>
      </c>
      <c r="E64" s="1">
        <v>24.593</v>
      </c>
      <c r="F64" s="1">
        <v>52.426000000000002</v>
      </c>
      <c r="G64" s="6">
        <v>1</v>
      </c>
      <c r="H64" s="1">
        <v>45</v>
      </c>
      <c r="I64" s="1" t="s">
        <v>33</v>
      </c>
      <c r="J64" s="1">
        <v>24</v>
      </c>
      <c r="K64" s="1">
        <f t="shared" si="15"/>
        <v>0.59299999999999997</v>
      </c>
      <c r="L64" s="1"/>
      <c r="M64" s="1"/>
      <c r="N64" s="1">
        <v>0</v>
      </c>
      <c r="O64" s="1"/>
      <c r="P64" s="1">
        <f t="shared" si="3"/>
        <v>4.9185999999999996</v>
      </c>
      <c r="Q64" s="5">
        <f t="shared" si="13"/>
        <v>11.515799999999992</v>
      </c>
      <c r="R64" s="5">
        <f t="shared" si="4"/>
        <v>12</v>
      </c>
      <c r="S64" s="5">
        <f t="shared" si="5"/>
        <v>12</v>
      </c>
      <c r="T64" s="5"/>
      <c r="U64" s="5"/>
      <c r="V64" s="1"/>
      <c r="W64" s="1">
        <f t="shared" si="6"/>
        <v>13.098442646281464</v>
      </c>
      <c r="X64" s="1">
        <f t="shared" si="7"/>
        <v>10.658724027162203</v>
      </c>
      <c r="Y64" s="1">
        <v>4.2633999999999999</v>
      </c>
      <c r="Z64" s="1">
        <v>6.5635999999999992</v>
      </c>
      <c r="AA64" s="1">
        <v>6.9727999999999994</v>
      </c>
      <c r="AB64" s="1">
        <v>5.6280000000000001</v>
      </c>
      <c r="AC64" s="1">
        <v>10.332800000000001</v>
      </c>
      <c r="AD64" s="1"/>
      <c r="AE64" s="1">
        <f t="shared" si="8"/>
        <v>12</v>
      </c>
      <c r="AF64" s="1">
        <f t="shared" si="9"/>
        <v>0</v>
      </c>
      <c r="AG64" s="1"/>
      <c r="AH64" s="1">
        <f t="shared" si="10"/>
        <v>9.8372000000000028</v>
      </c>
      <c r="AI64" s="1">
        <f t="shared" si="11"/>
        <v>21.352999999999994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98</v>
      </c>
      <c r="B65" s="1" t="s">
        <v>32</v>
      </c>
      <c r="C65" s="1">
        <v>44</v>
      </c>
      <c r="D65" s="1">
        <v>90</v>
      </c>
      <c r="E65" s="1">
        <v>76</v>
      </c>
      <c r="F65" s="1">
        <v>37</v>
      </c>
      <c r="G65" s="6">
        <v>0.41</v>
      </c>
      <c r="H65" s="1">
        <v>45</v>
      </c>
      <c r="I65" s="1" t="s">
        <v>33</v>
      </c>
      <c r="J65" s="1">
        <v>105</v>
      </c>
      <c r="K65" s="1">
        <f t="shared" si="15"/>
        <v>-29</v>
      </c>
      <c r="L65" s="1"/>
      <c r="M65" s="1"/>
      <c r="N65" s="1">
        <v>20</v>
      </c>
      <c r="O65" s="1"/>
      <c r="P65" s="1">
        <f t="shared" si="3"/>
        <v>15.2</v>
      </c>
      <c r="Q65" s="5">
        <f t="shared" si="13"/>
        <v>140.6</v>
      </c>
      <c r="R65" s="5">
        <v>170</v>
      </c>
      <c r="S65" s="5">
        <f t="shared" si="5"/>
        <v>170</v>
      </c>
      <c r="T65" s="5"/>
      <c r="U65" s="5">
        <v>200</v>
      </c>
      <c r="V65" s="1"/>
      <c r="W65" s="1">
        <f t="shared" si="6"/>
        <v>14.934210526315789</v>
      </c>
      <c r="X65" s="1">
        <f t="shared" si="7"/>
        <v>3.75</v>
      </c>
      <c r="Y65" s="1">
        <v>11.4</v>
      </c>
      <c r="Z65" s="1">
        <v>15.2</v>
      </c>
      <c r="AA65" s="1">
        <v>12.4</v>
      </c>
      <c r="AB65" s="1">
        <v>6.6</v>
      </c>
      <c r="AC65" s="1">
        <v>9</v>
      </c>
      <c r="AD65" s="1"/>
      <c r="AE65" s="1">
        <f t="shared" si="8"/>
        <v>69.7</v>
      </c>
      <c r="AF65" s="1">
        <f t="shared" si="9"/>
        <v>0</v>
      </c>
      <c r="AG65" s="1"/>
      <c r="AH65" s="1">
        <f t="shared" si="10"/>
        <v>30.400000000000006</v>
      </c>
      <c r="AI65" s="1">
        <f t="shared" si="11"/>
        <v>171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99</v>
      </c>
      <c r="B66" s="1" t="s">
        <v>32</v>
      </c>
      <c r="C66" s="1">
        <v>68</v>
      </c>
      <c r="D66" s="1">
        <v>66</v>
      </c>
      <c r="E66" s="1">
        <v>77</v>
      </c>
      <c r="F66" s="1">
        <v>50</v>
      </c>
      <c r="G66" s="6">
        <v>0.41</v>
      </c>
      <c r="H66" s="1">
        <v>45</v>
      </c>
      <c r="I66" s="1" t="s">
        <v>33</v>
      </c>
      <c r="J66" s="1">
        <v>78</v>
      </c>
      <c r="K66" s="1">
        <f t="shared" si="15"/>
        <v>-1</v>
      </c>
      <c r="L66" s="1"/>
      <c r="M66" s="1"/>
      <c r="N66" s="1">
        <v>0</v>
      </c>
      <c r="O66" s="1"/>
      <c r="P66" s="1">
        <f t="shared" si="3"/>
        <v>15.4</v>
      </c>
      <c r="Q66" s="5">
        <f t="shared" si="13"/>
        <v>150.20000000000002</v>
      </c>
      <c r="R66" s="5">
        <f t="shared" si="4"/>
        <v>150</v>
      </c>
      <c r="S66" s="5">
        <f t="shared" si="5"/>
        <v>150</v>
      </c>
      <c r="T66" s="5"/>
      <c r="U66" s="5"/>
      <c r="V66" s="1"/>
      <c r="W66" s="1">
        <f t="shared" si="6"/>
        <v>12.987012987012987</v>
      </c>
      <c r="X66" s="1">
        <f t="shared" si="7"/>
        <v>3.2467532467532467</v>
      </c>
      <c r="Y66" s="1">
        <v>6.4</v>
      </c>
      <c r="Z66" s="1">
        <v>15.8</v>
      </c>
      <c r="AA66" s="1">
        <v>7.4</v>
      </c>
      <c r="AB66" s="1">
        <v>3.4</v>
      </c>
      <c r="AC66" s="1">
        <v>4.2</v>
      </c>
      <c r="AD66" s="1"/>
      <c r="AE66" s="1">
        <f t="shared" si="8"/>
        <v>61.499999999999993</v>
      </c>
      <c r="AF66" s="1">
        <f t="shared" si="9"/>
        <v>0</v>
      </c>
      <c r="AG66" s="1"/>
      <c r="AH66" s="1">
        <f t="shared" si="10"/>
        <v>30.799999999999983</v>
      </c>
      <c r="AI66" s="1">
        <f t="shared" si="11"/>
        <v>181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100</v>
      </c>
      <c r="B67" s="1" t="s">
        <v>32</v>
      </c>
      <c r="C67" s="1">
        <v>136</v>
      </c>
      <c r="D67" s="1">
        <v>8</v>
      </c>
      <c r="E67" s="1">
        <v>115</v>
      </c>
      <c r="F67" s="1"/>
      <c r="G67" s="6">
        <v>0.28000000000000003</v>
      </c>
      <c r="H67" s="1">
        <v>45</v>
      </c>
      <c r="I67" s="1" t="s">
        <v>33</v>
      </c>
      <c r="J67" s="1">
        <v>174</v>
      </c>
      <c r="K67" s="1">
        <f t="shared" si="15"/>
        <v>-59</v>
      </c>
      <c r="L67" s="1"/>
      <c r="M67" s="1"/>
      <c r="N67" s="1">
        <v>300</v>
      </c>
      <c r="O67" s="1">
        <v>50</v>
      </c>
      <c r="P67" s="1">
        <f t="shared" si="3"/>
        <v>23</v>
      </c>
      <c r="Q67" s="5">
        <v>50</v>
      </c>
      <c r="R67" s="5">
        <v>100</v>
      </c>
      <c r="S67" s="5">
        <f t="shared" si="5"/>
        <v>100</v>
      </c>
      <c r="T67" s="5"/>
      <c r="U67" s="5">
        <v>150</v>
      </c>
      <c r="V67" s="1"/>
      <c r="W67" s="1">
        <f t="shared" si="6"/>
        <v>19.565217391304348</v>
      </c>
      <c r="X67" s="1">
        <f t="shared" si="7"/>
        <v>15.217391304347826</v>
      </c>
      <c r="Y67" s="1">
        <v>35.799999999999997</v>
      </c>
      <c r="Z67" s="1">
        <v>12.6</v>
      </c>
      <c r="AA67" s="1">
        <v>23.8</v>
      </c>
      <c r="AB67" s="1">
        <v>28</v>
      </c>
      <c r="AC67" s="1">
        <v>23.4</v>
      </c>
      <c r="AD67" s="1"/>
      <c r="AE67" s="1">
        <f t="shared" si="8"/>
        <v>28.000000000000004</v>
      </c>
      <c r="AF67" s="1">
        <f t="shared" si="9"/>
        <v>0</v>
      </c>
      <c r="AG67" s="1"/>
      <c r="AH67" s="1">
        <f t="shared" si="10"/>
        <v>-55</v>
      </c>
      <c r="AI67" s="1">
        <f t="shared" si="11"/>
        <v>-5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101</v>
      </c>
      <c r="B68" s="1" t="s">
        <v>32</v>
      </c>
      <c r="C68" s="1">
        <v>318</v>
      </c>
      <c r="D68" s="1">
        <v>72</v>
      </c>
      <c r="E68" s="1">
        <v>154</v>
      </c>
      <c r="F68" s="1">
        <v>225</v>
      </c>
      <c r="G68" s="6">
        <v>0.35</v>
      </c>
      <c r="H68" s="1">
        <v>45</v>
      </c>
      <c r="I68" s="1" t="s">
        <v>33</v>
      </c>
      <c r="J68" s="1">
        <v>138</v>
      </c>
      <c r="K68" s="1">
        <f t="shared" si="15"/>
        <v>16</v>
      </c>
      <c r="L68" s="1"/>
      <c r="M68" s="1"/>
      <c r="N68" s="1">
        <v>0</v>
      </c>
      <c r="O68" s="1"/>
      <c r="P68" s="1">
        <f t="shared" si="3"/>
        <v>30.8</v>
      </c>
      <c r="Q68" s="5">
        <f t="shared" si="13"/>
        <v>175.40000000000003</v>
      </c>
      <c r="R68" s="5">
        <f t="shared" si="4"/>
        <v>175</v>
      </c>
      <c r="S68" s="5">
        <f t="shared" si="5"/>
        <v>175</v>
      </c>
      <c r="T68" s="5"/>
      <c r="U68" s="5"/>
      <c r="V68" s="1"/>
      <c r="W68" s="1">
        <f t="shared" si="6"/>
        <v>12.987012987012987</v>
      </c>
      <c r="X68" s="1">
        <f t="shared" si="7"/>
        <v>7.3051948051948052</v>
      </c>
      <c r="Y68" s="1">
        <v>1.8</v>
      </c>
      <c r="Z68" s="1">
        <v>20.8</v>
      </c>
      <c r="AA68" s="1">
        <v>33</v>
      </c>
      <c r="AB68" s="1">
        <v>8.6</v>
      </c>
      <c r="AC68" s="1">
        <v>17.8</v>
      </c>
      <c r="AD68" s="1"/>
      <c r="AE68" s="1">
        <f t="shared" si="8"/>
        <v>61.249999999999993</v>
      </c>
      <c r="AF68" s="1">
        <f t="shared" si="9"/>
        <v>0</v>
      </c>
      <c r="AG68" s="1"/>
      <c r="AH68" s="1">
        <f t="shared" si="10"/>
        <v>61.599999999999966</v>
      </c>
      <c r="AI68" s="1">
        <f t="shared" si="11"/>
        <v>237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102</v>
      </c>
      <c r="B69" s="1" t="s">
        <v>32</v>
      </c>
      <c r="C69" s="1">
        <v>639</v>
      </c>
      <c r="D69" s="1">
        <v>462</v>
      </c>
      <c r="E69" s="1">
        <v>572</v>
      </c>
      <c r="F69" s="1">
        <v>416</v>
      </c>
      <c r="G69" s="6">
        <v>0.4</v>
      </c>
      <c r="H69" s="1">
        <v>45</v>
      </c>
      <c r="I69" s="1" t="s">
        <v>33</v>
      </c>
      <c r="J69" s="1">
        <v>548</v>
      </c>
      <c r="K69" s="1">
        <f t="shared" si="15"/>
        <v>24</v>
      </c>
      <c r="L69" s="1"/>
      <c r="M69" s="1"/>
      <c r="N69" s="1">
        <v>100</v>
      </c>
      <c r="O69" s="1">
        <v>50</v>
      </c>
      <c r="P69" s="1">
        <f t="shared" si="3"/>
        <v>114.4</v>
      </c>
      <c r="Q69" s="5">
        <f t="shared" si="13"/>
        <v>921.2</v>
      </c>
      <c r="R69" s="5">
        <f t="shared" si="4"/>
        <v>921</v>
      </c>
      <c r="S69" s="5">
        <f t="shared" si="5"/>
        <v>921</v>
      </c>
      <c r="T69" s="5"/>
      <c r="U69" s="5"/>
      <c r="V69" s="1"/>
      <c r="W69" s="1">
        <f t="shared" si="6"/>
        <v>12.998251748251748</v>
      </c>
      <c r="X69" s="1">
        <f t="shared" si="7"/>
        <v>4.9475524475524475</v>
      </c>
      <c r="Y69" s="1">
        <v>83.4</v>
      </c>
      <c r="Z69" s="1">
        <v>108.2</v>
      </c>
      <c r="AA69" s="1">
        <v>53.2</v>
      </c>
      <c r="AB69" s="1">
        <v>58.6</v>
      </c>
      <c r="AC69" s="1">
        <v>126.4</v>
      </c>
      <c r="AD69" s="1"/>
      <c r="AE69" s="1">
        <f t="shared" si="8"/>
        <v>368.40000000000003</v>
      </c>
      <c r="AF69" s="1">
        <f t="shared" si="9"/>
        <v>0</v>
      </c>
      <c r="AG69" s="1"/>
      <c r="AH69" s="1">
        <f t="shared" si="10"/>
        <v>228.79999999999995</v>
      </c>
      <c r="AI69" s="1">
        <f t="shared" si="11"/>
        <v>1150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103</v>
      </c>
      <c r="B70" s="1" t="s">
        <v>32</v>
      </c>
      <c r="C70" s="1">
        <v>62</v>
      </c>
      <c r="D70" s="1">
        <v>200</v>
      </c>
      <c r="E70" s="1">
        <v>100</v>
      </c>
      <c r="F70" s="1">
        <v>157</v>
      </c>
      <c r="G70" s="6">
        <v>0.5</v>
      </c>
      <c r="H70" s="1">
        <v>120</v>
      </c>
      <c r="I70" s="1" t="s">
        <v>33</v>
      </c>
      <c r="J70" s="1">
        <v>99.2</v>
      </c>
      <c r="K70" s="1">
        <f t="shared" ref="K70:K97" si="16">E70-J70</f>
        <v>0.79999999999999716</v>
      </c>
      <c r="L70" s="1"/>
      <c r="M70" s="1"/>
      <c r="N70" s="1">
        <v>0</v>
      </c>
      <c r="O70" s="1"/>
      <c r="P70" s="1">
        <f t="shared" si="3"/>
        <v>20</v>
      </c>
      <c r="Q70" s="5">
        <f t="shared" si="13"/>
        <v>103</v>
      </c>
      <c r="R70" s="5">
        <v>150</v>
      </c>
      <c r="S70" s="5">
        <f t="shared" si="5"/>
        <v>150</v>
      </c>
      <c r="T70" s="5"/>
      <c r="U70" s="5">
        <v>150</v>
      </c>
      <c r="V70" s="1"/>
      <c r="W70" s="1">
        <f t="shared" si="6"/>
        <v>15.35</v>
      </c>
      <c r="X70" s="1">
        <f t="shared" si="7"/>
        <v>7.85</v>
      </c>
      <c r="Y70" s="1">
        <v>9.4</v>
      </c>
      <c r="Z70" s="1">
        <v>23.2</v>
      </c>
      <c r="AA70" s="1">
        <v>7.2</v>
      </c>
      <c r="AB70" s="1">
        <v>6.8</v>
      </c>
      <c r="AC70" s="1">
        <v>14.1</v>
      </c>
      <c r="AD70" s="1"/>
      <c r="AE70" s="1">
        <f t="shared" si="8"/>
        <v>75</v>
      </c>
      <c r="AF70" s="1">
        <f t="shared" si="9"/>
        <v>0</v>
      </c>
      <c r="AG70" s="1"/>
      <c r="AH70" s="1">
        <f t="shared" si="10"/>
        <v>40</v>
      </c>
      <c r="AI70" s="1">
        <f t="shared" si="11"/>
        <v>143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104</v>
      </c>
      <c r="B71" s="1" t="s">
        <v>35</v>
      </c>
      <c r="C71" s="1">
        <v>42.161999999999999</v>
      </c>
      <c r="D71" s="1">
        <v>0.55600000000000005</v>
      </c>
      <c r="E71" s="1">
        <v>27.707000000000001</v>
      </c>
      <c r="F71" s="1">
        <v>9.8119999999999994</v>
      </c>
      <c r="G71" s="6">
        <v>1</v>
      </c>
      <c r="H71" s="1">
        <v>45</v>
      </c>
      <c r="I71" s="1" t="s">
        <v>33</v>
      </c>
      <c r="J71" s="1">
        <v>29.2</v>
      </c>
      <c r="K71" s="1">
        <f t="shared" si="16"/>
        <v>-1.4929999999999986</v>
      </c>
      <c r="L71" s="1"/>
      <c r="M71" s="1"/>
      <c r="N71" s="1">
        <v>0</v>
      </c>
      <c r="O71" s="1"/>
      <c r="P71" s="1">
        <f t="shared" ref="P71:P97" si="17">E71/5</f>
        <v>5.5414000000000003</v>
      </c>
      <c r="Q71" s="5">
        <f>12*P71-O71-N71-F71</f>
        <v>56.68480000000001</v>
      </c>
      <c r="R71" s="5">
        <f t="shared" ref="R71:R80" si="18">ROUND(Q71,0)</f>
        <v>57</v>
      </c>
      <c r="S71" s="5">
        <f t="shared" ref="S71:S80" si="19">R71-T71</f>
        <v>57</v>
      </c>
      <c r="T71" s="5"/>
      <c r="U71" s="5"/>
      <c r="V71" s="1"/>
      <c r="W71" s="1">
        <f t="shared" ref="W71:W80" si="20">(F71+N71+O71+R71)/P71</f>
        <v>12.056880932616306</v>
      </c>
      <c r="X71" s="1">
        <f t="shared" ref="X71:X97" si="21">(F71+N71+O71)/P71</f>
        <v>1.7706716714187749</v>
      </c>
      <c r="Y71" s="1">
        <v>2.7978000000000001</v>
      </c>
      <c r="Z71" s="1">
        <v>2.2736000000000001</v>
      </c>
      <c r="AA71" s="1">
        <v>4.5415999999999999</v>
      </c>
      <c r="AB71" s="1">
        <v>4.9878</v>
      </c>
      <c r="AC71" s="1">
        <v>1.9026000000000001</v>
      </c>
      <c r="AD71" s="1"/>
      <c r="AE71" s="1">
        <f t="shared" ref="AE71:AE97" si="22">S71*G71</f>
        <v>57</v>
      </c>
      <c r="AF71" s="1">
        <f t="shared" ref="AF71:AF97" si="23">T71*G71</f>
        <v>0</v>
      </c>
      <c r="AG71" s="1"/>
      <c r="AH71" s="1">
        <f t="shared" ref="AH71:AH93" si="24">E71*3-F71-N71-O71-Q71</f>
        <v>16.624200000000002</v>
      </c>
      <c r="AI71" s="1">
        <f t="shared" ref="AI71:AI93" si="25">AH71+Q71</f>
        <v>73.309000000000012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105</v>
      </c>
      <c r="B72" s="1" t="s">
        <v>32</v>
      </c>
      <c r="C72" s="1">
        <v>18</v>
      </c>
      <c r="D72" s="1">
        <v>45</v>
      </c>
      <c r="E72" s="1">
        <v>50</v>
      </c>
      <c r="F72" s="1"/>
      <c r="G72" s="6">
        <v>0.33</v>
      </c>
      <c r="H72" s="1">
        <v>45</v>
      </c>
      <c r="I72" s="1" t="s">
        <v>33</v>
      </c>
      <c r="J72" s="1">
        <v>126</v>
      </c>
      <c r="K72" s="1">
        <f t="shared" si="16"/>
        <v>-76</v>
      </c>
      <c r="L72" s="1"/>
      <c r="M72" s="1"/>
      <c r="N72" s="1">
        <v>150</v>
      </c>
      <c r="O72" s="1">
        <v>50</v>
      </c>
      <c r="P72" s="1">
        <f t="shared" si="17"/>
        <v>10</v>
      </c>
      <c r="Q72" s="5">
        <v>20</v>
      </c>
      <c r="R72" s="5">
        <f t="shared" si="18"/>
        <v>20</v>
      </c>
      <c r="S72" s="5">
        <f t="shared" si="19"/>
        <v>20</v>
      </c>
      <c r="T72" s="5"/>
      <c r="U72" s="5"/>
      <c r="V72" s="1"/>
      <c r="W72" s="1">
        <f t="shared" si="20"/>
        <v>22</v>
      </c>
      <c r="X72" s="1">
        <f t="shared" si="21"/>
        <v>20</v>
      </c>
      <c r="Y72" s="1">
        <v>17.600000000000001</v>
      </c>
      <c r="Z72" s="1">
        <v>11.2</v>
      </c>
      <c r="AA72" s="1">
        <v>3.2</v>
      </c>
      <c r="AB72" s="1">
        <v>6.2</v>
      </c>
      <c r="AC72" s="1">
        <v>13</v>
      </c>
      <c r="AD72" s="1"/>
      <c r="AE72" s="1">
        <f t="shared" si="22"/>
        <v>6.6000000000000005</v>
      </c>
      <c r="AF72" s="1">
        <f t="shared" si="23"/>
        <v>0</v>
      </c>
      <c r="AG72" s="1"/>
      <c r="AH72" s="1">
        <f t="shared" si="24"/>
        <v>-70</v>
      </c>
      <c r="AI72" s="1">
        <f t="shared" si="25"/>
        <v>-50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106</v>
      </c>
      <c r="B73" s="1" t="s">
        <v>35</v>
      </c>
      <c r="C73" s="1">
        <v>12.936</v>
      </c>
      <c r="D73" s="1">
        <v>21.242000000000001</v>
      </c>
      <c r="E73" s="1">
        <v>4.8639999999999999</v>
      </c>
      <c r="F73" s="1">
        <v>16.783999999999999</v>
      </c>
      <c r="G73" s="6">
        <v>1</v>
      </c>
      <c r="H73" s="1">
        <v>45</v>
      </c>
      <c r="I73" s="1" t="s">
        <v>33</v>
      </c>
      <c r="J73" s="1">
        <v>14.2</v>
      </c>
      <c r="K73" s="1">
        <f t="shared" si="16"/>
        <v>-9.3359999999999985</v>
      </c>
      <c r="L73" s="1"/>
      <c r="M73" s="1"/>
      <c r="N73" s="1">
        <v>0</v>
      </c>
      <c r="O73" s="1"/>
      <c r="P73" s="1">
        <f t="shared" si="17"/>
        <v>0.9728</v>
      </c>
      <c r="Q73" s="5">
        <v>15</v>
      </c>
      <c r="R73" s="5">
        <f t="shared" si="18"/>
        <v>15</v>
      </c>
      <c r="S73" s="5">
        <f t="shared" si="19"/>
        <v>15</v>
      </c>
      <c r="T73" s="5"/>
      <c r="U73" s="5"/>
      <c r="V73" s="1"/>
      <c r="W73" s="1">
        <f t="shared" si="20"/>
        <v>32.672697368421055</v>
      </c>
      <c r="X73" s="1">
        <f t="shared" si="21"/>
        <v>17.253289473684209</v>
      </c>
      <c r="Y73" s="1">
        <v>1.5716000000000001</v>
      </c>
      <c r="Z73" s="1">
        <v>3.4194</v>
      </c>
      <c r="AA73" s="1">
        <v>0.79180000000000006</v>
      </c>
      <c r="AB73" s="1">
        <v>1.88</v>
      </c>
      <c r="AC73" s="1">
        <v>1.7296</v>
      </c>
      <c r="AD73" s="1"/>
      <c r="AE73" s="1">
        <f t="shared" si="22"/>
        <v>15</v>
      </c>
      <c r="AF73" s="1">
        <f t="shared" si="23"/>
        <v>0</v>
      </c>
      <c r="AG73" s="1"/>
      <c r="AH73" s="1">
        <f t="shared" si="24"/>
        <v>-17.192</v>
      </c>
      <c r="AI73" s="1">
        <f t="shared" si="25"/>
        <v>-2.1920000000000002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107</v>
      </c>
      <c r="B74" s="1" t="s">
        <v>32</v>
      </c>
      <c r="C74" s="1">
        <v>4</v>
      </c>
      <c r="D74" s="1">
        <v>47</v>
      </c>
      <c r="E74" s="1"/>
      <c r="F74" s="1">
        <v>40</v>
      </c>
      <c r="G74" s="6">
        <v>0.33</v>
      </c>
      <c r="H74" s="1">
        <v>45</v>
      </c>
      <c r="I74" s="1" t="s">
        <v>33</v>
      </c>
      <c r="J74" s="1"/>
      <c r="K74" s="1">
        <f t="shared" si="16"/>
        <v>0</v>
      </c>
      <c r="L74" s="1"/>
      <c r="M74" s="1"/>
      <c r="N74" s="1">
        <v>322</v>
      </c>
      <c r="O74" s="1">
        <v>50</v>
      </c>
      <c r="P74" s="1">
        <f t="shared" si="17"/>
        <v>0</v>
      </c>
      <c r="Q74" s="5"/>
      <c r="R74" s="5">
        <f t="shared" si="18"/>
        <v>0</v>
      </c>
      <c r="S74" s="5">
        <f t="shared" si="19"/>
        <v>0</v>
      </c>
      <c r="T74" s="5"/>
      <c r="U74" s="5"/>
      <c r="V74" s="1"/>
      <c r="W74" s="1" t="e">
        <f t="shared" si="20"/>
        <v>#DIV/0!</v>
      </c>
      <c r="X74" s="1" t="e">
        <f t="shared" si="21"/>
        <v>#DIV/0!</v>
      </c>
      <c r="Y74" s="1">
        <v>30.4</v>
      </c>
      <c r="Z74" s="1">
        <v>10.8</v>
      </c>
      <c r="AA74" s="1">
        <v>0</v>
      </c>
      <c r="AB74" s="1">
        <v>31.2</v>
      </c>
      <c r="AC74" s="1">
        <v>2.4</v>
      </c>
      <c r="AD74" s="1"/>
      <c r="AE74" s="1">
        <f t="shared" si="22"/>
        <v>0</v>
      </c>
      <c r="AF74" s="1">
        <f t="shared" si="23"/>
        <v>0</v>
      </c>
      <c r="AG74" s="1"/>
      <c r="AH74" s="1">
        <f t="shared" si="24"/>
        <v>-412</v>
      </c>
      <c r="AI74" s="1">
        <f t="shared" si="25"/>
        <v>-412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108</v>
      </c>
      <c r="B75" s="1" t="s">
        <v>35</v>
      </c>
      <c r="C75" s="1">
        <v>67.933999999999997</v>
      </c>
      <c r="D75" s="1">
        <v>31.818999999999999</v>
      </c>
      <c r="E75" s="1">
        <v>50.076000000000001</v>
      </c>
      <c r="F75" s="1">
        <v>32.398000000000003</v>
      </c>
      <c r="G75" s="6">
        <v>1</v>
      </c>
      <c r="H75" s="1">
        <v>45</v>
      </c>
      <c r="I75" s="1" t="s">
        <v>33</v>
      </c>
      <c r="J75" s="1">
        <v>48.2</v>
      </c>
      <c r="K75" s="1">
        <f t="shared" si="16"/>
        <v>1.8759999999999977</v>
      </c>
      <c r="L75" s="1"/>
      <c r="M75" s="1"/>
      <c r="N75" s="1">
        <v>0</v>
      </c>
      <c r="O75" s="1"/>
      <c r="P75" s="1">
        <f t="shared" si="17"/>
        <v>10.0152</v>
      </c>
      <c r="Q75" s="5">
        <f t="shared" ref="Q75:Q78" si="26">13*P75-O75-N75-F75</f>
        <v>97.799599999999998</v>
      </c>
      <c r="R75" s="5">
        <f t="shared" si="18"/>
        <v>98</v>
      </c>
      <c r="S75" s="5">
        <f t="shared" si="19"/>
        <v>98</v>
      </c>
      <c r="T75" s="5"/>
      <c r="U75" s="5"/>
      <c r="V75" s="1"/>
      <c r="W75" s="1">
        <f t="shared" si="20"/>
        <v>13.020009585430145</v>
      </c>
      <c r="X75" s="1">
        <f t="shared" si="21"/>
        <v>3.2348829778736325</v>
      </c>
      <c r="Y75" s="1">
        <v>3.2111999999999998</v>
      </c>
      <c r="Z75" s="1">
        <v>8.0244</v>
      </c>
      <c r="AA75" s="1">
        <v>7.9420000000000002</v>
      </c>
      <c r="AB75" s="1">
        <v>7.0242000000000004</v>
      </c>
      <c r="AC75" s="1">
        <v>10.0914</v>
      </c>
      <c r="AD75" s="1"/>
      <c r="AE75" s="1">
        <f t="shared" si="22"/>
        <v>98</v>
      </c>
      <c r="AF75" s="1">
        <f t="shared" si="23"/>
        <v>0</v>
      </c>
      <c r="AG75" s="1"/>
      <c r="AH75" s="1">
        <f t="shared" si="24"/>
        <v>20.030400000000014</v>
      </c>
      <c r="AI75" s="1">
        <f t="shared" si="25"/>
        <v>117.83000000000001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109</v>
      </c>
      <c r="B76" s="1" t="s">
        <v>32</v>
      </c>
      <c r="C76" s="1">
        <v>12</v>
      </c>
      <c r="D76" s="1">
        <v>179</v>
      </c>
      <c r="E76" s="1">
        <v>62</v>
      </c>
      <c r="F76" s="1">
        <v>118</v>
      </c>
      <c r="G76" s="6">
        <v>0.33</v>
      </c>
      <c r="H76" s="1">
        <v>45</v>
      </c>
      <c r="I76" s="1" t="s">
        <v>33</v>
      </c>
      <c r="J76" s="1">
        <v>91</v>
      </c>
      <c r="K76" s="1">
        <f t="shared" si="16"/>
        <v>-29</v>
      </c>
      <c r="L76" s="1"/>
      <c r="M76" s="1"/>
      <c r="N76" s="1">
        <v>0</v>
      </c>
      <c r="O76" s="1"/>
      <c r="P76" s="1">
        <f t="shared" si="17"/>
        <v>12.4</v>
      </c>
      <c r="Q76" s="5">
        <f t="shared" si="26"/>
        <v>43.200000000000017</v>
      </c>
      <c r="R76" s="5">
        <f t="shared" si="18"/>
        <v>43</v>
      </c>
      <c r="S76" s="5">
        <f t="shared" si="19"/>
        <v>43</v>
      </c>
      <c r="T76" s="5"/>
      <c r="U76" s="5"/>
      <c r="V76" s="1"/>
      <c r="W76" s="1">
        <f t="shared" si="20"/>
        <v>12.983870967741936</v>
      </c>
      <c r="X76" s="1">
        <f t="shared" si="21"/>
        <v>9.5161290322580641</v>
      </c>
      <c r="Y76" s="1">
        <v>6.8</v>
      </c>
      <c r="Z76" s="1">
        <v>20.6</v>
      </c>
      <c r="AA76" s="1">
        <v>5.4</v>
      </c>
      <c r="AB76" s="1">
        <v>9.6</v>
      </c>
      <c r="AC76" s="1">
        <v>13.2</v>
      </c>
      <c r="AD76" s="1"/>
      <c r="AE76" s="1">
        <f t="shared" si="22"/>
        <v>14.190000000000001</v>
      </c>
      <c r="AF76" s="1">
        <f t="shared" si="23"/>
        <v>0</v>
      </c>
      <c r="AG76" s="1"/>
      <c r="AH76" s="1">
        <f t="shared" si="24"/>
        <v>24.799999999999983</v>
      </c>
      <c r="AI76" s="1">
        <f t="shared" si="25"/>
        <v>68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110</v>
      </c>
      <c r="B77" s="1" t="s">
        <v>35</v>
      </c>
      <c r="C77" s="1">
        <v>19.001999999999999</v>
      </c>
      <c r="D77" s="1">
        <v>21.021999999999998</v>
      </c>
      <c r="E77" s="1">
        <v>15.295</v>
      </c>
      <c r="F77" s="1">
        <v>18.943999999999999</v>
      </c>
      <c r="G77" s="6">
        <v>1</v>
      </c>
      <c r="H77" s="1">
        <v>45</v>
      </c>
      <c r="I77" s="1" t="s">
        <v>33</v>
      </c>
      <c r="J77" s="1">
        <v>17.5</v>
      </c>
      <c r="K77" s="1">
        <f t="shared" si="16"/>
        <v>-2.2050000000000001</v>
      </c>
      <c r="L77" s="1"/>
      <c r="M77" s="1"/>
      <c r="N77" s="1">
        <v>0</v>
      </c>
      <c r="O77" s="1"/>
      <c r="P77" s="1">
        <f t="shared" si="17"/>
        <v>3.0590000000000002</v>
      </c>
      <c r="Q77" s="5">
        <f t="shared" si="26"/>
        <v>20.823000000000004</v>
      </c>
      <c r="R77" s="5">
        <f t="shared" si="18"/>
        <v>21</v>
      </c>
      <c r="S77" s="5">
        <f t="shared" si="19"/>
        <v>21</v>
      </c>
      <c r="T77" s="5"/>
      <c r="U77" s="5"/>
      <c r="V77" s="1"/>
      <c r="W77" s="1">
        <f t="shared" si="20"/>
        <v>13.057862046420398</v>
      </c>
      <c r="X77" s="1">
        <f t="shared" si="21"/>
        <v>6.1928734880679954</v>
      </c>
      <c r="Y77" s="1">
        <v>0.81120000000000003</v>
      </c>
      <c r="Z77" s="1">
        <v>2.2195999999999998</v>
      </c>
      <c r="AA77" s="1">
        <v>2.8250000000000002</v>
      </c>
      <c r="AB77" s="1">
        <v>-0.104</v>
      </c>
      <c r="AC77" s="1">
        <v>1.0546</v>
      </c>
      <c r="AD77" s="1"/>
      <c r="AE77" s="1">
        <f t="shared" si="22"/>
        <v>21</v>
      </c>
      <c r="AF77" s="1">
        <f t="shared" si="23"/>
        <v>0</v>
      </c>
      <c r="AG77" s="1"/>
      <c r="AH77" s="1">
        <f t="shared" si="24"/>
        <v>6.117999999999995</v>
      </c>
      <c r="AI77" s="1">
        <f t="shared" si="25"/>
        <v>26.940999999999999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111</v>
      </c>
      <c r="B78" s="1" t="s">
        <v>32</v>
      </c>
      <c r="C78" s="1">
        <v>31</v>
      </c>
      <c r="D78" s="1">
        <v>64</v>
      </c>
      <c r="E78" s="1">
        <v>69</v>
      </c>
      <c r="F78" s="1">
        <v>21</v>
      </c>
      <c r="G78" s="6">
        <v>0.66</v>
      </c>
      <c r="H78" s="1">
        <v>45</v>
      </c>
      <c r="I78" s="1" t="s">
        <v>33</v>
      </c>
      <c r="J78" s="1">
        <v>88</v>
      </c>
      <c r="K78" s="1">
        <f t="shared" si="16"/>
        <v>-19</v>
      </c>
      <c r="L78" s="1"/>
      <c r="M78" s="1"/>
      <c r="N78" s="1">
        <v>24</v>
      </c>
      <c r="O78" s="1"/>
      <c r="P78" s="1">
        <f t="shared" si="17"/>
        <v>13.8</v>
      </c>
      <c r="Q78" s="5">
        <f t="shared" si="26"/>
        <v>134.4</v>
      </c>
      <c r="R78" s="5">
        <f t="shared" si="18"/>
        <v>134</v>
      </c>
      <c r="S78" s="5">
        <f t="shared" si="19"/>
        <v>134</v>
      </c>
      <c r="T78" s="5"/>
      <c r="U78" s="5"/>
      <c r="V78" s="1"/>
      <c r="W78" s="1">
        <f t="shared" si="20"/>
        <v>12.971014492753623</v>
      </c>
      <c r="X78" s="1">
        <f t="shared" si="21"/>
        <v>3.2608695652173911</v>
      </c>
      <c r="Y78" s="1">
        <v>8.548</v>
      </c>
      <c r="Z78" s="1">
        <v>11</v>
      </c>
      <c r="AA78" s="1">
        <v>10.199999999999999</v>
      </c>
      <c r="AB78" s="1">
        <v>1.6</v>
      </c>
      <c r="AC78" s="1">
        <v>9.3480000000000008</v>
      </c>
      <c r="AD78" s="1"/>
      <c r="AE78" s="1">
        <f t="shared" si="22"/>
        <v>88.44</v>
      </c>
      <c r="AF78" s="1">
        <f t="shared" si="23"/>
        <v>0</v>
      </c>
      <c r="AG78" s="1"/>
      <c r="AH78" s="1">
        <f t="shared" si="24"/>
        <v>27.599999999999994</v>
      </c>
      <c r="AI78" s="1">
        <f t="shared" si="25"/>
        <v>162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112</v>
      </c>
      <c r="B79" s="1" t="s">
        <v>32</v>
      </c>
      <c r="C79" s="1">
        <v>49</v>
      </c>
      <c r="D79" s="1">
        <v>77</v>
      </c>
      <c r="E79" s="1">
        <v>53</v>
      </c>
      <c r="F79" s="1">
        <v>63</v>
      </c>
      <c r="G79" s="6">
        <v>0.66</v>
      </c>
      <c r="H79" s="1">
        <v>45</v>
      </c>
      <c r="I79" s="1" t="s">
        <v>33</v>
      </c>
      <c r="J79" s="1">
        <v>63.3</v>
      </c>
      <c r="K79" s="1">
        <f t="shared" si="16"/>
        <v>-10.299999999999997</v>
      </c>
      <c r="L79" s="1"/>
      <c r="M79" s="1"/>
      <c r="N79" s="1">
        <v>90</v>
      </c>
      <c r="O79" s="1"/>
      <c r="P79" s="1">
        <f t="shared" si="17"/>
        <v>10.6</v>
      </c>
      <c r="Q79" s="5">
        <v>30</v>
      </c>
      <c r="R79" s="5">
        <f t="shared" si="18"/>
        <v>30</v>
      </c>
      <c r="S79" s="5">
        <f t="shared" si="19"/>
        <v>30</v>
      </c>
      <c r="T79" s="5"/>
      <c r="U79" s="5"/>
      <c r="V79" s="1"/>
      <c r="W79" s="1">
        <f t="shared" si="20"/>
        <v>17.264150943396228</v>
      </c>
      <c r="X79" s="1">
        <f t="shared" si="21"/>
        <v>14.433962264150944</v>
      </c>
      <c r="Y79" s="1">
        <v>15</v>
      </c>
      <c r="Z79" s="1">
        <v>15.6</v>
      </c>
      <c r="AA79" s="1">
        <v>4.8</v>
      </c>
      <c r="AB79" s="1">
        <v>11.2</v>
      </c>
      <c r="AC79" s="1">
        <v>18.600000000000001</v>
      </c>
      <c r="AD79" s="1"/>
      <c r="AE79" s="1">
        <f t="shared" si="22"/>
        <v>19.8</v>
      </c>
      <c r="AF79" s="1">
        <f t="shared" si="23"/>
        <v>0</v>
      </c>
      <c r="AG79" s="1"/>
      <c r="AH79" s="1">
        <f t="shared" si="24"/>
        <v>-24</v>
      </c>
      <c r="AI79" s="1">
        <f t="shared" si="25"/>
        <v>6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114</v>
      </c>
      <c r="B80" s="1" t="s">
        <v>32</v>
      </c>
      <c r="C80" s="1">
        <v>16</v>
      </c>
      <c r="D80" s="1">
        <v>144</v>
      </c>
      <c r="E80" s="1">
        <v>60</v>
      </c>
      <c r="F80" s="1">
        <v>96</v>
      </c>
      <c r="G80" s="6">
        <v>0.33</v>
      </c>
      <c r="H80" s="1">
        <v>45</v>
      </c>
      <c r="I80" s="1" t="s">
        <v>33</v>
      </c>
      <c r="J80" s="1">
        <v>68</v>
      </c>
      <c r="K80" s="1">
        <f t="shared" si="16"/>
        <v>-8</v>
      </c>
      <c r="L80" s="1"/>
      <c r="M80" s="1"/>
      <c r="N80" s="1">
        <v>100</v>
      </c>
      <c r="O80" s="1">
        <v>50</v>
      </c>
      <c r="P80" s="1">
        <f t="shared" si="17"/>
        <v>12</v>
      </c>
      <c r="Q80" s="5"/>
      <c r="R80" s="5">
        <f t="shared" si="18"/>
        <v>0</v>
      </c>
      <c r="S80" s="5">
        <f t="shared" si="19"/>
        <v>0</v>
      </c>
      <c r="T80" s="5"/>
      <c r="U80" s="5"/>
      <c r="V80" s="1"/>
      <c r="W80" s="1">
        <f t="shared" si="20"/>
        <v>20.5</v>
      </c>
      <c r="X80" s="1">
        <f t="shared" si="21"/>
        <v>20.5</v>
      </c>
      <c r="Y80" s="1">
        <v>5.6</v>
      </c>
      <c r="Z80" s="1">
        <v>16.399999999999999</v>
      </c>
      <c r="AA80" s="1">
        <v>9.1999999999999993</v>
      </c>
      <c r="AB80" s="1">
        <v>8.8000000000000007</v>
      </c>
      <c r="AC80" s="1">
        <v>9.1999999999999993</v>
      </c>
      <c r="AD80" s="1"/>
      <c r="AE80" s="1">
        <f t="shared" si="22"/>
        <v>0</v>
      </c>
      <c r="AF80" s="1">
        <f t="shared" si="23"/>
        <v>0</v>
      </c>
      <c r="AG80" s="1"/>
      <c r="AH80" s="1">
        <f t="shared" si="24"/>
        <v>-66</v>
      </c>
      <c r="AI80" s="1">
        <f t="shared" si="25"/>
        <v>-66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1" t="s">
        <v>115</v>
      </c>
      <c r="B81" s="11" t="s">
        <v>32</v>
      </c>
      <c r="C81" s="11">
        <v>428</v>
      </c>
      <c r="D81" s="11">
        <v>2</v>
      </c>
      <c r="E81" s="11">
        <v>282</v>
      </c>
      <c r="F81" s="11">
        <v>130</v>
      </c>
      <c r="G81" s="12">
        <v>0</v>
      </c>
      <c r="H81" s="11">
        <v>45</v>
      </c>
      <c r="I81" s="11" t="s">
        <v>113</v>
      </c>
      <c r="J81" s="11">
        <v>258</v>
      </c>
      <c r="K81" s="11">
        <f t="shared" si="16"/>
        <v>24</v>
      </c>
      <c r="L81" s="11"/>
      <c r="M81" s="11"/>
      <c r="N81" s="11"/>
      <c r="O81" s="11"/>
      <c r="P81" s="11">
        <f t="shared" si="17"/>
        <v>56.4</v>
      </c>
      <c r="Q81" s="13"/>
      <c r="R81" s="13"/>
      <c r="S81" s="13"/>
      <c r="T81" s="13"/>
      <c r="U81" s="13"/>
      <c r="V81" s="11"/>
      <c r="W81" s="11">
        <f t="shared" ref="W81:W97" si="27">(F81+N81+O81+Q81)/P81</f>
        <v>2.3049645390070923</v>
      </c>
      <c r="X81" s="11">
        <f t="shared" si="21"/>
        <v>2.3049645390070923</v>
      </c>
      <c r="Y81" s="11">
        <v>26.2</v>
      </c>
      <c r="Z81" s="11">
        <v>34.4</v>
      </c>
      <c r="AA81" s="11">
        <v>54.2</v>
      </c>
      <c r="AB81" s="11">
        <v>9.8000000000000007</v>
      </c>
      <c r="AC81" s="11">
        <v>19</v>
      </c>
      <c r="AD81" s="11" t="s">
        <v>116</v>
      </c>
      <c r="AE81" s="11">
        <f t="shared" si="22"/>
        <v>0</v>
      </c>
      <c r="AF81" s="11">
        <f t="shared" si="23"/>
        <v>0</v>
      </c>
      <c r="AG81" s="1"/>
      <c r="AH81" s="1">
        <f t="shared" si="24"/>
        <v>716</v>
      </c>
      <c r="AI81" s="1">
        <f t="shared" si="25"/>
        <v>716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117</v>
      </c>
      <c r="B82" s="1" t="s">
        <v>32</v>
      </c>
      <c r="C82" s="1">
        <v>90</v>
      </c>
      <c r="D82" s="1">
        <v>48</v>
      </c>
      <c r="E82" s="1">
        <v>57</v>
      </c>
      <c r="F82" s="1">
        <v>79</v>
      </c>
      <c r="G82" s="6">
        <v>0.15</v>
      </c>
      <c r="H82" s="1">
        <v>60</v>
      </c>
      <c r="I82" s="1" t="s">
        <v>33</v>
      </c>
      <c r="J82" s="1">
        <v>51</v>
      </c>
      <c r="K82" s="1">
        <f t="shared" si="16"/>
        <v>6</v>
      </c>
      <c r="L82" s="1"/>
      <c r="M82" s="1"/>
      <c r="N82" s="1">
        <v>56</v>
      </c>
      <c r="O82" s="1"/>
      <c r="P82" s="1">
        <f t="shared" si="17"/>
        <v>11.4</v>
      </c>
      <c r="Q82" s="5">
        <f t="shared" ref="Q82:Q91" si="28">13*P82-O82-N82-F82</f>
        <v>13.200000000000017</v>
      </c>
      <c r="R82" s="5">
        <f t="shared" ref="R82:R93" si="29">ROUND(Q82,0)</f>
        <v>13</v>
      </c>
      <c r="S82" s="5">
        <f t="shared" ref="S82:S93" si="30">R82-T82</f>
        <v>13</v>
      </c>
      <c r="T82" s="5"/>
      <c r="U82" s="5"/>
      <c r="V82" s="1"/>
      <c r="W82" s="1">
        <f t="shared" ref="W82:W93" si="31">(F82+N82+O82+R82)/P82</f>
        <v>12.982456140350877</v>
      </c>
      <c r="X82" s="1">
        <f t="shared" si="21"/>
        <v>11.842105263157894</v>
      </c>
      <c r="Y82" s="1">
        <v>14.2</v>
      </c>
      <c r="Z82" s="1">
        <v>15.4</v>
      </c>
      <c r="AA82" s="1">
        <v>16.8</v>
      </c>
      <c r="AB82" s="1">
        <v>17.2</v>
      </c>
      <c r="AC82" s="1">
        <v>15.8</v>
      </c>
      <c r="AD82" s="1"/>
      <c r="AE82" s="1">
        <f t="shared" si="22"/>
        <v>1.95</v>
      </c>
      <c r="AF82" s="1">
        <f t="shared" si="23"/>
        <v>0</v>
      </c>
      <c r="AG82" s="1"/>
      <c r="AH82" s="1">
        <f t="shared" si="24"/>
        <v>22.799999999999983</v>
      </c>
      <c r="AI82" s="1">
        <f t="shared" si="25"/>
        <v>36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118</v>
      </c>
      <c r="B83" s="1" t="s">
        <v>32</v>
      </c>
      <c r="C83" s="1">
        <v>177</v>
      </c>
      <c r="D83" s="1"/>
      <c r="E83" s="1">
        <v>53</v>
      </c>
      <c r="F83" s="1">
        <v>122</v>
      </c>
      <c r="G83" s="6">
        <v>0.15</v>
      </c>
      <c r="H83" s="1">
        <v>60</v>
      </c>
      <c r="I83" s="1" t="s">
        <v>33</v>
      </c>
      <c r="J83" s="1">
        <v>47</v>
      </c>
      <c r="K83" s="1">
        <f t="shared" si="16"/>
        <v>6</v>
      </c>
      <c r="L83" s="1"/>
      <c r="M83" s="1"/>
      <c r="N83" s="1">
        <v>14</v>
      </c>
      <c r="O83" s="1"/>
      <c r="P83" s="1">
        <f t="shared" si="17"/>
        <v>10.6</v>
      </c>
      <c r="Q83" s="5">
        <v>12</v>
      </c>
      <c r="R83" s="5">
        <f t="shared" si="29"/>
        <v>12</v>
      </c>
      <c r="S83" s="5">
        <f t="shared" si="30"/>
        <v>12</v>
      </c>
      <c r="T83" s="5"/>
      <c r="U83" s="5"/>
      <c r="V83" s="1"/>
      <c r="W83" s="1">
        <f t="shared" si="31"/>
        <v>13.962264150943398</v>
      </c>
      <c r="X83" s="1">
        <f t="shared" si="21"/>
        <v>12.830188679245284</v>
      </c>
      <c r="Y83" s="1">
        <v>14.6</v>
      </c>
      <c r="Z83" s="1">
        <v>12</v>
      </c>
      <c r="AA83" s="1">
        <v>20</v>
      </c>
      <c r="AB83" s="1">
        <v>6.2</v>
      </c>
      <c r="AC83" s="1">
        <v>2.6</v>
      </c>
      <c r="AD83" s="1"/>
      <c r="AE83" s="1">
        <f t="shared" si="22"/>
        <v>1.7999999999999998</v>
      </c>
      <c r="AF83" s="1">
        <f t="shared" si="23"/>
        <v>0</v>
      </c>
      <c r="AG83" s="1"/>
      <c r="AH83" s="1">
        <f t="shared" si="24"/>
        <v>11</v>
      </c>
      <c r="AI83" s="1">
        <f t="shared" si="25"/>
        <v>23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119</v>
      </c>
      <c r="B84" s="1" t="s">
        <v>32</v>
      </c>
      <c r="C84" s="1">
        <v>128</v>
      </c>
      <c r="D84" s="1">
        <v>24</v>
      </c>
      <c r="E84" s="1">
        <v>61</v>
      </c>
      <c r="F84" s="1">
        <v>88</v>
      </c>
      <c r="G84" s="6">
        <v>0.15</v>
      </c>
      <c r="H84" s="1">
        <v>60</v>
      </c>
      <c r="I84" s="1" t="s">
        <v>33</v>
      </c>
      <c r="J84" s="1">
        <v>54</v>
      </c>
      <c r="K84" s="1">
        <f t="shared" si="16"/>
        <v>7</v>
      </c>
      <c r="L84" s="1"/>
      <c r="M84" s="1"/>
      <c r="N84" s="1">
        <v>0</v>
      </c>
      <c r="O84" s="1"/>
      <c r="P84" s="1">
        <f t="shared" si="17"/>
        <v>12.2</v>
      </c>
      <c r="Q84" s="5">
        <f t="shared" si="28"/>
        <v>70.599999999999994</v>
      </c>
      <c r="R84" s="5">
        <f t="shared" si="29"/>
        <v>71</v>
      </c>
      <c r="S84" s="5">
        <f t="shared" si="30"/>
        <v>71</v>
      </c>
      <c r="T84" s="5"/>
      <c r="U84" s="5"/>
      <c r="V84" s="1"/>
      <c r="W84" s="1">
        <f t="shared" si="31"/>
        <v>13.032786885245903</v>
      </c>
      <c r="X84" s="1">
        <f t="shared" si="21"/>
        <v>7.2131147540983607</v>
      </c>
      <c r="Y84" s="1">
        <v>6.2</v>
      </c>
      <c r="Z84" s="1">
        <v>11</v>
      </c>
      <c r="AA84" s="1">
        <v>16.600000000000001</v>
      </c>
      <c r="AB84" s="1">
        <v>11</v>
      </c>
      <c r="AC84" s="1">
        <v>1.6</v>
      </c>
      <c r="AD84" s="1" t="s">
        <v>120</v>
      </c>
      <c r="AE84" s="1">
        <f t="shared" si="22"/>
        <v>10.65</v>
      </c>
      <c r="AF84" s="1">
        <f t="shared" si="23"/>
        <v>0</v>
      </c>
      <c r="AG84" s="1"/>
      <c r="AH84" s="1">
        <f t="shared" si="24"/>
        <v>24.400000000000006</v>
      </c>
      <c r="AI84" s="1">
        <f t="shared" si="25"/>
        <v>95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121</v>
      </c>
      <c r="B85" s="1" t="s">
        <v>35</v>
      </c>
      <c r="C85" s="1">
        <v>844.14700000000005</v>
      </c>
      <c r="D85" s="1">
        <v>503.154</v>
      </c>
      <c r="E85" s="1">
        <v>823.47400000000005</v>
      </c>
      <c r="F85" s="1">
        <v>431.91800000000001</v>
      </c>
      <c r="G85" s="6">
        <v>1</v>
      </c>
      <c r="H85" s="1">
        <v>45</v>
      </c>
      <c r="I85" s="1" t="s">
        <v>37</v>
      </c>
      <c r="J85" s="1">
        <v>748</v>
      </c>
      <c r="K85" s="1">
        <f t="shared" si="16"/>
        <v>75.474000000000046</v>
      </c>
      <c r="L85" s="1"/>
      <c r="M85" s="1"/>
      <c r="N85" s="1">
        <v>400</v>
      </c>
      <c r="O85" s="1">
        <v>250</v>
      </c>
      <c r="P85" s="1">
        <f t="shared" si="17"/>
        <v>164.69480000000001</v>
      </c>
      <c r="Q85" s="5">
        <f>14*P85-O85-N85-F85</f>
        <v>1223.8092000000001</v>
      </c>
      <c r="R85" s="22">
        <v>1500</v>
      </c>
      <c r="S85" s="5">
        <f t="shared" si="30"/>
        <v>1200</v>
      </c>
      <c r="T85" s="22">
        <v>300</v>
      </c>
      <c r="U85" s="5"/>
      <c r="V85" s="1"/>
      <c r="W85" s="1">
        <f t="shared" si="31"/>
        <v>15.67698555145639</v>
      </c>
      <c r="X85" s="1">
        <f t="shared" si="21"/>
        <v>6.5692298724671332</v>
      </c>
      <c r="Y85" s="1">
        <v>145.76220000000001</v>
      </c>
      <c r="Z85" s="1">
        <v>164.2184</v>
      </c>
      <c r="AA85" s="1">
        <v>169.3236</v>
      </c>
      <c r="AB85" s="1">
        <v>178.34639999999999</v>
      </c>
      <c r="AC85" s="1">
        <v>194.17660000000001</v>
      </c>
      <c r="AD85" s="21" t="s">
        <v>148</v>
      </c>
      <c r="AE85" s="1">
        <f t="shared" si="22"/>
        <v>1200</v>
      </c>
      <c r="AF85" s="1">
        <f t="shared" si="23"/>
        <v>300</v>
      </c>
      <c r="AG85" s="1"/>
      <c r="AH85" s="1">
        <f t="shared" si="24"/>
        <v>164.69479999999976</v>
      </c>
      <c r="AI85" s="1">
        <f t="shared" si="25"/>
        <v>1388.5039999999999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122</v>
      </c>
      <c r="B86" s="1" t="s">
        <v>32</v>
      </c>
      <c r="C86" s="1">
        <v>66</v>
      </c>
      <c r="D86" s="1"/>
      <c r="E86" s="1">
        <v>54</v>
      </c>
      <c r="F86" s="1"/>
      <c r="G86" s="6">
        <v>0.1</v>
      </c>
      <c r="H86" s="1">
        <v>60</v>
      </c>
      <c r="I86" s="1" t="s">
        <v>33</v>
      </c>
      <c r="J86" s="1">
        <v>61</v>
      </c>
      <c r="K86" s="1">
        <f t="shared" si="16"/>
        <v>-7</v>
      </c>
      <c r="L86" s="1"/>
      <c r="M86" s="1"/>
      <c r="N86" s="1">
        <v>100</v>
      </c>
      <c r="O86" s="1"/>
      <c r="P86" s="1">
        <f t="shared" si="17"/>
        <v>10.8</v>
      </c>
      <c r="Q86" s="5">
        <f t="shared" si="28"/>
        <v>40.400000000000006</v>
      </c>
      <c r="R86" s="5">
        <v>80</v>
      </c>
      <c r="S86" s="5">
        <f t="shared" si="30"/>
        <v>80</v>
      </c>
      <c r="T86" s="5"/>
      <c r="U86" s="5">
        <v>150</v>
      </c>
      <c r="V86" s="1"/>
      <c r="W86" s="1">
        <f t="shared" si="31"/>
        <v>16.666666666666664</v>
      </c>
      <c r="X86" s="1">
        <f t="shared" si="21"/>
        <v>9.2592592592592595</v>
      </c>
      <c r="Y86" s="1">
        <v>11.6</v>
      </c>
      <c r="Z86" s="1">
        <v>7.4</v>
      </c>
      <c r="AA86" s="1">
        <v>10.8</v>
      </c>
      <c r="AB86" s="1">
        <v>5.4</v>
      </c>
      <c r="AC86" s="1">
        <v>14</v>
      </c>
      <c r="AD86" s="1"/>
      <c r="AE86" s="1">
        <f t="shared" si="22"/>
        <v>8</v>
      </c>
      <c r="AF86" s="1">
        <f t="shared" si="23"/>
        <v>0</v>
      </c>
      <c r="AG86" s="1"/>
      <c r="AH86" s="1">
        <f t="shared" si="24"/>
        <v>21.599999999999994</v>
      </c>
      <c r="AI86" s="1">
        <f t="shared" si="25"/>
        <v>62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123</v>
      </c>
      <c r="B87" s="1" t="s">
        <v>35</v>
      </c>
      <c r="C87" s="1">
        <v>69.611999999999995</v>
      </c>
      <c r="D87" s="1">
        <v>104.893</v>
      </c>
      <c r="E87" s="1">
        <v>65.641999999999996</v>
      </c>
      <c r="F87" s="1">
        <v>101.292</v>
      </c>
      <c r="G87" s="6">
        <v>1</v>
      </c>
      <c r="H87" s="1">
        <v>45</v>
      </c>
      <c r="I87" s="1" t="s">
        <v>33</v>
      </c>
      <c r="J87" s="1">
        <v>65</v>
      </c>
      <c r="K87" s="1">
        <f t="shared" si="16"/>
        <v>0.64199999999999591</v>
      </c>
      <c r="L87" s="1"/>
      <c r="M87" s="1"/>
      <c r="N87" s="1">
        <v>0</v>
      </c>
      <c r="O87" s="1"/>
      <c r="P87" s="1">
        <f t="shared" si="17"/>
        <v>13.128399999999999</v>
      </c>
      <c r="Q87" s="5">
        <f t="shared" si="28"/>
        <v>69.377199999999988</v>
      </c>
      <c r="R87" s="5">
        <v>85</v>
      </c>
      <c r="S87" s="5">
        <f t="shared" si="30"/>
        <v>85</v>
      </c>
      <c r="T87" s="5"/>
      <c r="U87" s="5">
        <v>100</v>
      </c>
      <c r="V87" s="1"/>
      <c r="W87" s="1">
        <f t="shared" si="31"/>
        <v>14.190000304682979</v>
      </c>
      <c r="X87" s="1">
        <f t="shared" si="21"/>
        <v>7.7154870357393142</v>
      </c>
      <c r="Y87" s="1">
        <v>9.5462000000000007</v>
      </c>
      <c r="Z87" s="1">
        <v>17.334599999999998</v>
      </c>
      <c r="AA87" s="1">
        <v>4.8179999999999996</v>
      </c>
      <c r="AB87" s="1">
        <v>15.388400000000001</v>
      </c>
      <c r="AC87" s="1">
        <v>13.7508</v>
      </c>
      <c r="AD87" s="1"/>
      <c r="AE87" s="1">
        <f t="shared" si="22"/>
        <v>85</v>
      </c>
      <c r="AF87" s="1">
        <f t="shared" si="23"/>
        <v>0</v>
      </c>
      <c r="AG87" s="1"/>
      <c r="AH87" s="1">
        <f t="shared" si="24"/>
        <v>26.256799999999998</v>
      </c>
      <c r="AI87" s="1">
        <f t="shared" si="25"/>
        <v>95.633999999999986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124</v>
      </c>
      <c r="B88" s="1" t="s">
        <v>35</v>
      </c>
      <c r="C88" s="1">
        <v>145.93700000000001</v>
      </c>
      <c r="D88" s="1">
        <v>33.493000000000002</v>
      </c>
      <c r="E88" s="16">
        <f>57.416+E97</f>
        <v>59.397999999999996</v>
      </c>
      <c r="F88" s="1">
        <v>116.1</v>
      </c>
      <c r="G88" s="6">
        <v>1</v>
      </c>
      <c r="H88" s="1">
        <v>60</v>
      </c>
      <c r="I88" s="1" t="s">
        <v>33</v>
      </c>
      <c r="J88" s="1">
        <v>56.1</v>
      </c>
      <c r="K88" s="1">
        <f t="shared" si="16"/>
        <v>3.2979999999999947</v>
      </c>
      <c r="L88" s="1"/>
      <c r="M88" s="1"/>
      <c r="N88" s="1">
        <v>0</v>
      </c>
      <c r="O88" s="1"/>
      <c r="P88" s="1">
        <f t="shared" si="17"/>
        <v>11.8796</v>
      </c>
      <c r="Q88" s="5">
        <f t="shared" si="28"/>
        <v>38.334800000000001</v>
      </c>
      <c r="R88" s="5">
        <v>60</v>
      </c>
      <c r="S88" s="5">
        <f t="shared" si="30"/>
        <v>60</v>
      </c>
      <c r="T88" s="5"/>
      <c r="U88" s="5">
        <v>150</v>
      </c>
      <c r="V88" s="1"/>
      <c r="W88" s="1">
        <f t="shared" si="31"/>
        <v>14.823731438768982</v>
      </c>
      <c r="X88" s="1">
        <f t="shared" si="21"/>
        <v>9.7730563318630246</v>
      </c>
      <c r="Y88" s="1">
        <v>6.2869999999999999</v>
      </c>
      <c r="Z88" s="1">
        <v>10.221</v>
      </c>
      <c r="AA88" s="1">
        <v>15.612</v>
      </c>
      <c r="AB88" s="1">
        <v>9.64</v>
      </c>
      <c r="AC88" s="1">
        <v>6.3959999999999999</v>
      </c>
      <c r="AD88" s="1"/>
      <c r="AE88" s="1">
        <f t="shared" si="22"/>
        <v>60</v>
      </c>
      <c r="AF88" s="1">
        <f t="shared" si="23"/>
        <v>0</v>
      </c>
      <c r="AG88" s="1"/>
      <c r="AH88" s="1">
        <f t="shared" si="24"/>
        <v>23.759199999999993</v>
      </c>
      <c r="AI88" s="1">
        <f t="shared" si="25"/>
        <v>62.093999999999994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125</v>
      </c>
      <c r="B89" s="1" t="s">
        <v>35</v>
      </c>
      <c r="C89" s="1">
        <v>52.774000000000001</v>
      </c>
      <c r="D89" s="1">
        <v>28.276</v>
      </c>
      <c r="E89" s="1">
        <v>19.052</v>
      </c>
      <c r="F89" s="1">
        <v>60</v>
      </c>
      <c r="G89" s="6">
        <v>1</v>
      </c>
      <c r="H89" s="1">
        <v>60</v>
      </c>
      <c r="I89" s="1" t="s">
        <v>33</v>
      </c>
      <c r="J89" s="1">
        <v>18.3</v>
      </c>
      <c r="K89" s="1">
        <f t="shared" si="16"/>
        <v>0.75199999999999889</v>
      </c>
      <c r="L89" s="1"/>
      <c r="M89" s="1"/>
      <c r="N89" s="1">
        <v>0</v>
      </c>
      <c r="O89" s="1"/>
      <c r="P89" s="1">
        <f t="shared" si="17"/>
        <v>3.8104</v>
      </c>
      <c r="Q89" s="5"/>
      <c r="R89" s="5">
        <v>10</v>
      </c>
      <c r="S89" s="5">
        <f t="shared" si="30"/>
        <v>10</v>
      </c>
      <c r="T89" s="5"/>
      <c r="U89" s="5">
        <v>60</v>
      </c>
      <c r="V89" s="1"/>
      <c r="W89" s="1">
        <f t="shared" si="31"/>
        <v>18.370774721813984</v>
      </c>
      <c r="X89" s="1">
        <f t="shared" si="21"/>
        <v>15.746378332983413</v>
      </c>
      <c r="Y89" s="1">
        <v>3.5628000000000002</v>
      </c>
      <c r="Z89" s="1">
        <v>6.2796000000000003</v>
      </c>
      <c r="AA89" s="1">
        <v>7.8578000000000001</v>
      </c>
      <c r="AB89" s="1">
        <v>5.9548000000000014</v>
      </c>
      <c r="AC89" s="1">
        <v>4.3335999999999997</v>
      </c>
      <c r="AD89" s="15" t="s">
        <v>48</v>
      </c>
      <c r="AE89" s="1">
        <f t="shared" si="22"/>
        <v>10</v>
      </c>
      <c r="AF89" s="1">
        <f t="shared" si="23"/>
        <v>0</v>
      </c>
      <c r="AG89" s="1"/>
      <c r="AH89" s="1">
        <f t="shared" si="24"/>
        <v>-2.8440000000000012</v>
      </c>
      <c r="AI89" s="1">
        <f t="shared" si="25"/>
        <v>-2.8440000000000012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126</v>
      </c>
      <c r="B90" s="1" t="s">
        <v>35</v>
      </c>
      <c r="C90" s="1">
        <v>276.85500000000002</v>
      </c>
      <c r="D90" s="1">
        <v>17.895</v>
      </c>
      <c r="E90" s="1">
        <v>101.315</v>
      </c>
      <c r="F90" s="1">
        <v>178.334</v>
      </c>
      <c r="G90" s="6">
        <v>1</v>
      </c>
      <c r="H90" s="1">
        <v>60</v>
      </c>
      <c r="I90" s="1" t="s">
        <v>39</v>
      </c>
      <c r="J90" s="1">
        <v>94</v>
      </c>
      <c r="K90" s="1">
        <f t="shared" si="16"/>
        <v>7.3149999999999977</v>
      </c>
      <c r="L90" s="1"/>
      <c r="M90" s="1"/>
      <c r="N90" s="1">
        <v>20</v>
      </c>
      <c r="O90" s="1"/>
      <c r="P90" s="1">
        <f t="shared" si="17"/>
        <v>20.262999999999998</v>
      </c>
      <c r="Q90" s="5">
        <f>14*P90-O90-N90-F90</f>
        <v>85.347999999999956</v>
      </c>
      <c r="R90" s="5">
        <v>110</v>
      </c>
      <c r="S90" s="5">
        <f t="shared" si="30"/>
        <v>110</v>
      </c>
      <c r="T90" s="5"/>
      <c r="U90" s="5">
        <v>200</v>
      </c>
      <c r="V90" s="1"/>
      <c r="W90" s="1">
        <f t="shared" si="31"/>
        <v>15.216601687805362</v>
      </c>
      <c r="X90" s="1">
        <f t="shared" si="21"/>
        <v>9.7879879583477276</v>
      </c>
      <c r="Y90" s="1">
        <v>12.980399999999999</v>
      </c>
      <c r="Z90" s="1">
        <v>15.0052</v>
      </c>
      <c r="AA90" s="1">
        <v>28.8078</v>
      </c>
      <c r="AB90" s="1">
        <v>15.690200000000001</v>
      </c>
      <c r="AC90" s="1">
        <v>15.282400000000001</v>
      </c>
      <c r="AD90" s="1"/>
      <c r="AE90" s="1">
        <f t="shared" si="22"/>
        <v>110</v>
      </c>
      <c r="AF90" s="1">
        <f t="shared" si="23"/>
        <v>0</v>
      </c>
      <c r="AG90" s="1"/>
      <c r="AH90" s="1">
        <f t="shared" si="24"/>
        <v>20.263000000000034</v>
      </c>
      <c r="AI90" s="1">
        <f t="shared" si="25"/>
        <v>105.61099999999999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127</v>
      </c>
      <c r="B91" s="1" t="s">
        <v>35</v>
      </c>
      <c r="C91" s="1">
        <v>89.992000000000004</v>
      </c>
      <c r="D91" s="1">
        <v>20.408000000000001</v>
      </c>
      <c r="E91" s="1">
        <v>69.837000000000003</v>
      </c>
      <c r="F91" s="1">
        <v>16.356000000000002</v>
      </c>
      <c r="G91" s="6">
        <v>1</v>
      </c>
      <c r="H91" s="1">
        <v>45</v>
      </c>
      <c r="I91" s="1" t="s">
        <v>33</v>
      </c>
      <c r="J91" s="1">
        <v>65</v>
      </c>
      <c r="K91" s="1">
        <f t="shared" si="16"/>
        <v>4.8370000000000033</v>
      </c>
      <c r="L91" s="1"/>
      <c r="M91" s="1"/>
      <c r="N91" s="1">
        <v>100</v>
      </c>
      <c r="O91" s="1"/>
      <c r="P91" s="1">
        <f t="shared" si="17"/>
        <v>13.967400000000001</v>
      </c>
      <c r="Q91" s="5">
        <f t="shared" si="28"/>
        <v>65.220200000000034</v>
      </c>
      <c r="R91" s="5">
        <v>80</v>
      </c>
      <c r="S91" s="5">
        <f t="shared" si="30"/>
        <v>80</v>
      </c>
      <c r="T91" s="5"/>
      <c r="U91" s="5">
        <v>100</v>
      </c>
      <c r="V91" s="15">
        <f>P91/(AA91/100)-100</f>
        <v>30.758860866146165</v>
      </c>
      <c r="W91" s="1">
        <f t="shared" si="31"/>
        <v>14.058164010481548</v>
      </c>
      <c r="X91" s="1">
        <f t="shared" si="21"/>
        <v>8.3305411171728441</v>
      </c>
      <c r="Y91" s="1">
        <v>11.8688</v>
      </c>
      <c r="Z91" s="1">
        <v>2.4567999999999999</v>
      </c>
      <c r="AA91" s="1">
        <v>10.681800000000001</v>
      </c>
      <c r="AB91" s="1">
        <v>6.1261999999999999</v>
      </c>
      <c r="AC91" s="1">
        <v>4.9290000000000003</v>
      </c>
      <c r="AD91" s="1"/>
      <c r="AE91" s="1">
        <f t="shared" si="22"/>
        <v>80</v>
      </c>
      <c r="AF91" s="1">
        <f t="shared" si="23"/>
        <v>0</v>
      </c>
      <c r="AG91" s="1"/>
      <c r="AH91" s="1">
        <f t="shared" si="24"/>
        <v>27.934799999999996</v>
      </c>
      <c r="AI91" s="1">
        <f t="shared" si="25"/>
        <v>93.15500000000003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128</v>
      </c>
      <c r="B92" s="1" t="s">
        <v>32</v>
      </c>
      <c r="C92" s="1">
        <v>200</v>
      </c>
      <c r="D92" s="1">
        <v>90</v>
      </c>
      <c r="E92" s="1">
        <v>268</v>
      </c>
      <c r="F92" s="1"/>
      <c r="G92" s="6">
        <v>0.18</v>
      </c>
      <c r="H92" s="1">
        <v>45</v>
      </c>
      <c r="I92" s="1" t="s">
        <v>33</v>
      </c>
      <c r="J92" s="1">
        <v>318</v>
      </c>
      <c r="K92" s="1">
        <f t="shared" si="16"/>
        <v>-50</v>
      </c>
      <c r="L92" s="1"/>
      <c r="M92" s="1"/>
      <c r="N92" s="1">
        <v>130</v>
      </c>
      <c r="O92" s="1"/>
      <c r="P92" s="1">
        <f t="shared" si="17"/>
        <v>53.6</v>
      </c>
      <c r="Q92" s="5">
        <f>12*P92-O92-N92-F92</f>
        <v>513.20000000000005</v>
      </c>
      <c r="R92" s="5">
        <v>600</v>
      </c>
      <c r="S92" s="5">
        <f t="shared" si="30"/>
        <v>600</v>
      </c>
      <c r="T92" s="5"/>
      <c r="U92" s="5">
        <v>700</v>
      </c>
      <c r="V92" s="1"/>
      <c r="W92" s="1">
        <f t="shared" si="31"/>
        <v>13.619402985074627</v>
      </c>
      <c r="X92" s="1">
        <f t="shared" si="21"/>
        <v>2.4253731343283582</v>
      </c>
      <c r="Y92" s="1">
        <v>29.2</v>
      </c>
      <c r="Z92" s="1">
        <v>32.6</v>
      </c>
      <c r="AA92" s="1">
        <v>28</v>
      </c>
      <c r="AB92" s="1">
        <v>20.6</v>
      </c>
      <c r="AC92" s="1">
        <v>8.1999999999999993</v>
      </c>
      <c r="AD92" s="1"/>
      <c r="AE92" s="1">
        <f t="shared" si="22"/>
        <v>108</v>
      </c>
      <c r="AF92" s="1">
        <f t="shared" si="23"/>
        <v>0</v>
      </c>
      <c r="AG92" s="1"/>
      <c r="AH92" s="1">
        <f t="shared" si="24"/>
        <v>160.79999999999995</v>
      </c>
      <c r="AI92" s="1">
        <f t="shared" si="25"/>
        <v>674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129</v>
      </c>
      <c r="B93" s="1" t="s">
        <v>32</v>
      </c>
      <c r="C93" s="1"/>
      <c r="D93" s="1"/>
      <c r="E93" s="1"/>
      <c r="F93" s="1"/>
      <c r="G93" s="6">
        <v>0.36</v>
      </c>
      <c r="H93" s="1">
        <v>45</v>
      </c>
      <c r="I93" s="1" t="s">
        <v>33</v>
      </c>
      <c r="J93" s="1"/>
      <c r="K93" s="1">
        <f t="shared" si="16"/>
        <v>0</v>
      </c>
      <c r="L93" s="1"/>
      <c r="M93" s="1"/>
      <c r="N93" s="1">
        <v>0</v>
      </c>
      <c r="O93" s="1"/>
      <c r="P93" s="1">
        <f t="shared" si="17"/>
        <v>0</v>
      </c>
      <c r="Q93" s="5">
        <v>300</v>
      </c>
      <c r="R93" s="5">
        <f t="shared" si="29"/>
        <v>300</v>
      </c>
      <c r="S93" s="5">
        <f t="shared" si="30"/>
        <v>300</v>
      </c>
      <c r="T93" s="5"/>
      <c r="U93" s="18"/>
      <c r="V93" s="19" t="s">
        <v>142</v>
      </c>
      <c r="W93" s="1" t="e">
        <f t="shared" si="31"/>
        <v>#DIV/0!</v>
      </c>
      <c r="X93" s="1" t="e">
        <f t="shared" si="21"/>
        <v>#DIV/0!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 t="s">
        <v>130</v>
      </c>
      <c r="AE93" s="1">
        <f t="shared" si="22"/>
        <v>108</v>
      </c>
      <c r="AF93" s="1">
        <f t="shared" si="23"/>
        <v>0</v>
      </c>
      <c r="AG93" s="1"/>
      <c r="AH93" s="1">
        <f t="shared" si="24"/>
        <v>-300</v>
      </c>
      <c r="AI93" s="1">
        <f t="shared" si="25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4" t="s">
        <v>131</v>
      </c>
      <c r="B94" s="11" t="s">
        <v>32</v>
      </c>
      <c r="C94" s="11"/>
      <c r="D94" s="11">
        <v>122</v>
      </c>
      <c r="E94" s="16">
        <v>106</v>
      </c>
      <c r="F94" s="11"/>
      <c r="G94" s="12">
        <v>0</v>
      </c>
      <c r="H94" s="11" t="e">
        <v>#N/A</v>
      </c>
      <c r="I94" s="11" t="s">
        <v>132</v>
      </c>
      <c r="J94" s="11">
        <v>107</v>
      </c>
      <c r="K94" s="11">
        <f t="shared" si="16"/>
        <v>-1</v>
      </c>
      <c r="L94" s="11"/>
      <c r="M94" s="11"/>
      <c r="N94" s="11"/>
      <c r="O94" s="11"/>
      <c r="P94" s="11">
        <f t="shared" si="17"/>
        <v>21.2</v>
      </c>
      <c r="Q94" s="13"/>
      <c r="R94" s="13"/>
      <c r="S94" s="13"/>
      <c r="T94" s="13"/>
      <c r="U94" s="13"/>
      <c r="V94" s="11"/>
      <c r="W94" s="11">
        <f t="shared" si="27"/>
        <v>0</v>
      </c>
      <c r="X94" s="11">
        <f t="shared" si="21"/>
        <v>0</v>
      </c>
      <c r="Y94" s="11">
        <v>11.6</v>
      </c>
      <c r="Z94" s="11">
        <v>4.8</v>
      </c>
      <c r="AA94" s="11">
        <v>0</v>
      </c>
      <c r="AB94" s="11">
        <v>0</v>
      </c>
      <c r="AC94" s="11">
        <v>0</v>
      </c>
      <c r="AD94" s="11"/>
      <c r="AE94" s="11">
        <f t="shared" si="22"/>
        <v>0</v>
      </c>
      <c r="AF94" s="11">
        <f t="shared" si="2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4" t="s">
        <v>133</v>
      </c>
      <c r="B95" s="11" t="s">
        <v>35</v>
      </c>
      <c r="C95" s="11"/>
      <c r="D95" s="11">
        <v>122.34</v>
      </c>
      <c r="E95" s="16">
        <v>107.524</v>
      </c>
      <c r="F95" s="11"/>
      <c r="G95" s="12">
        <v>0</v>
      </c>
      <c r="H95" s="11" t="e">
        <v>#N/A</v>
      </c>
      <c r="I95" s="11" t="s">
        <v>132</v>
      </c>
      <c r="J95" s="11">
        <v>106</v>
      </c>
      <c r="K95" s="11">
        <f t="shared" si="16"/>
        <v>1.5240000000000009</v>
      </c>
      <c r="L95" s="11"/>
      <c r="M95" s="11"/>
      <c r="N95" s="11"/>
      <c r="O95" s="11"/>
      <c r="P95" s="11">
        <f t="shared" si="17"/>
        <v>21.504799999999999</v>
      </c>
      <c r="Q95" s="13"/>
      <c r="R95" s="13"/>
      <c r="S95" s="13"/>
      <c r="T95" s="13"/>
      <c r="U95" s="13"/>
      <c r="V95" s="11"/>
      <c r="W95" s="11">
        <f t="shared" si="27"/>
        <v>0</v>
      </c>
      <c r="X95" s="11">
        <f t="shared" si="21"/>
        <v>0</v>
      </c>
      <c r="Y95" s="11">
        <v>19.232199999999999</v>
      </c>
      <c r="Z95" s="11">
        <v>4.0768000000000004</v>
      </c>
      <c r="AA95" s="11">
        <v>0</v>
      </c>
      <c r="AB95" s="11">
        <v>0</v>
      </c>
      <c r="AC95" s="11">
        <v>0</v>
      </c>
      <c r="AD95" s="11"/>
      <c r="AE95" s="11">
        <f t="shared" si="22"/>
        <v>0</v>
      </c>
      <c r="AF95" s="11">
        <f t="shared" si="2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4" t="s">
        <v>134</v>
      </c>
      <c r="B96" s="11" t="s">
        <v>32</v>
      </c>
      <c r="C96" s="11"/>
      <c r="D96" s="11">
        <v>3</v>
      </c>
      <c r="E96" s="16">
        <v>3</v>
      </c>
      <c r="F96" s="11"/>
      <c r="G96" s="12">
        <v>0</v>
      </c>
      <c r="H96" s="11" t="e">
        <v>#N/A</v>
      </c>
      <c r="I96" s="11" t="s">
        <v>132</v>
      </c>
      <c r="J96" s="11">
        <v>3</v>
      </c>
      <c r="K96" s="11">
        <f t="shared" si="16"/>
        <v>0</v>
      </c>
      <c r="L96" s="11"/>
      <c r="M96" s="11"/>
      <c r="N96" s="11"/>
      <c r="O96" s="11"/>
      <c r="P96" s="11">
        <f t="shared" si="17"/>
        <v>0.6</v>
      </c>
      <c r="Q96" s="13"/>
      <c r="R96" s="13"/>
      <c r="S96" s="13"/>
      <c r="T96" s="13"/>
      <c r="U96" s="13"/>
      <c r="V96" s="11"/>
      <c r="W96" s="11">
        <f t="shared" si="27"/>
        <v>0</v>
      </c>
      <c r="X96" s="11">
        <f t="shared" si="21"/>
        <v>0</v>
      </c>
      <c r="Y96" s="11">
        <v>0.4</v>
      </c>
      <c r="Z96" s="11">
        <v>0</v>
      </c>
      <c r="AA96" s="11">
        <v>0</v>
      </c>
      <c r="AB96" s="11">
        <v>0</v>
      </c>
      <c r="AC96" s="11">
        <v>0</v>
      </c>
      <c r="AD96" s="11"/>
      <c r="AE96" s="11">
        <f t="shared" si="22"/>
        <v>0</v>
      </c>
      <c r="AF96" s="11">
        <f t="shared" si="23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4" t="s">
        <v>135</v>
      </c>
      <c r="B97" s="11" t="s">
        <v>35</v>
      </c>
      <c r="C97" s="11"/>
      <c r="D97" s="11">
        <v>1.982</v>
      </c>
      <c r="E97" s="16">
        <v>1.982</v>
      </c>
      <c r="F97" s="11"/>
      <c r="G97" s="12">
        <v>0</v>
      </c>
      <c r="H97" s="11" t="e">
        <v>#N/A</v>
      </c>
      <c r="I97" s="11" t="s">
        <v>132</v>
      </c>
      <c r="J97" s="11">
        <v>1</v>
      </c>
      <c r="K97" s="11">
        <f t="shared" si="16"/>
        <v>0.98199999999999998</v>
      </c>
      <c r="L97" s="11"/>
      <c r="M97" s="11"/>
      <c r="N97" s="11"/>
      <c r="O97" s="11"/>
      <c r="P97" s="11">
        <f t="shared" si="17"/>
        <v>0.39639999999999997</v>
      </c>
      <c r="Q97" s="13"/>
      <c r="R97" s="13"/>
      <c r="S97" s="13"/>
      <c r="T97" s="13"/>
      <c r="U97" s="13"/>
      <c r="V97" s="11"/>
      <c r="W97" s="11">
        <f t="shared" si="27"/>
        <v>0</v>
      </c>
      <c r="X97" s="11">
        <f t="shared" si="21"/>
        <v>0</v>
      </c>
      <c r="Y97" s="11">
        <v>0.4</v>
      </c>
      <c r="Z97" s="11">
        <v>0</v>
      </c>
      <c r="AA97" s="11">
        <v>0</v>
      </c>
      <c r="AB97" s="11">
        <v>0</v>
      </c>
      <c r="AC97" s="11">
        <v>0</v>
      </c>
      <c r="AD97" s="11"/>
      <c r="AE97" s="11">
        <f t="shared" si="22"/>
        <v>0</v>
      </c>
      <c r="AF97" s="11">
        <f t="shared" si="23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E97" xr:uid="{07F06BCC-22B4-4EBB-A30C-37517B0B6A5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2024-09-10T11:58:11Z</dcterms:created>
  <dcterms:modified xsi:type="dcterms:W3CDTF">2024-09-11T13:32:46Z</dcterms:modified>
</cp:coreProperties>
</file>