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1CFF7BE9-1847-4C1B-92BC-0C3738E37A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P7" i="1"/>
  <c r="O39" i="1"/>
  <c r="T39" i="1" s="1"/>
  <c r="O38" i="1"/>
  <c r="S38" i="1" s="1"/>
  <c r="O7" i="1"/>
  <c r="T7" i="1" s="1"/>
  <c r="O8" i="1"/>
  <c r="T8" i="1" s="1"/>
  <c r="O9" i="1"/>
  <c r="T9" i="1" s="1"/>
  <c r="O10" i="1"/>
  <c r="T10" i="1" s="1"/>
  <c r="O23" i="1"/>
  <c r="T23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21" i="1"/>
  <c r="T21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6" i="1"/>
  <c r="S6" i="1" s="1"/>
  <c r="P8" i="1" l="1"/>
  <c r="P35" i="1"/>
  <c r="P5" i="1" s="1"/>
  <c r="S39" i="1"/>
  <c r="S36" i="1"/>
  <c r="S32" i="1"/>
  <c r="S29" i="1"/>
  <c r="S25" i="1"/>
  <c r="S19" i="1"/>
  <c r="S15" i="1"/>
  <c r="S11" i="1"/>
  <c r="S8" i="1"/>
  <c r="S34" i="1"/>
  <c r="S30" i="1"/>
  <c r="S27" i="1"/>
  <c r="S22" i="1"/>
  <c r="S17" i="1"/>
  <c r="S13" i="1"/>
  <c r="S10" i="1"/>
  <c r="T6" i="1"/>
  <c r="S35" i="1"/>
  <c r="S33" i="1"/>
  <c r="S31" i="1"/>
  <c r="S21" i="1"/>
  <c r="S28" i="1"/>
  <c r="S26" i="1"/>
  <c r="S24" i="1"/>
  <c r="S20" i="1"/>
  <c r="S18" i="1"/>
  <c r="S16" i="1"/>
  <c r="S14" i="1"/>
  <c r="S12" i="1"/>
  <c r="S23" i="1"/>
  <c r="S9" i="1"/>
  <c r="S7" i="1"/>
  <c r="T38" i="1"/>
  <c r="AF36" i="1"/>
  <c r="K36" i="1"/>
  <c r="AF35" i="1"/>
  <c r="K35" i="1"/>
  <c r="AF34" i="1"/>
  <c r="K34" i="1"/>
  <c r="AF33" i="1"/>
  <c r="K33" i="1"/>
  <c r="AF32" i="1"/>
  <c r="K32" i="1"/>
  <c r="AF31" i="1"/>
  <c r="K31" i="1"/>
  <c r="AF30" i="1"/>
  <c r="K30" i="1"/>
  <c r="K21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AF10" i="1"/>
  <c r="K10" i="1"/>
  <c r="AF9" i="1"/>
  <c r="K9" i="1"/>
  <c r="AF39" i="1"/>
  <c r="K39" i="1"/>
  <c r="AF38" i="1"/>
  <c r="K38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K5" i="1" l="1"/>
  <c r="AF5" i="1"/>
</calcChain>
</file>

<file path=xl/sharedStrings.xml><?xml version="1.0" encoding="utf-8"?>
<sst xmlns="http://schemas.openxmlformats.org/spreadsheetml/2006/main" count="125" uniqueCount="77">
  <si>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</si>
  <si>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</si>
  <si>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</si>
  <si>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</si>
  <si>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</si>
  <si>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</si>
  <si>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</si>
  <si>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</si>
  <si>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</si>
  <si>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</si>
  <si>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</si>
  <si>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</si>
  <si>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</si>
  <si>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</si>
  <si>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</si>
  <si>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</si>
  <si>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</si>
  <si>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</si>
  <si>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</si>
  <si>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</si>
  <si>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</si>
  <si>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</si>
  <si>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</si>
  <si>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</si>
  <si>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</si>
  <si>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</si>
  <si>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</si>
  <si>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</si>
  <si>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</si>
  <si>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</si>
  <si>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</si>
  <si>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</si>
  <si>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</si>
  <si>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</si>
  <si>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</si>
  <si>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</si>
  <si>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</si>
  <si>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</si>
  <si>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</si>
  <si>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</si>
  <si>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</si>
  <si>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</si>
  <si>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</si>
  <si>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</si>
  <si>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</si>
  <si>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</si>
  <si>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</si>
  <si>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</si>
  <si>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</si>
  <si>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</si>
  <si>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</si>
  <si>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</si>
  <si>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</si>
  <si>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</si>
  <si>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</si>
  <si>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</si>
  <si>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</si>
  <si>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</si>
  <si>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</si>
  <si>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</si>
  <si>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</si>
  <si>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</si>
  <si>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</si>
  <si>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</si>
  <si>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</si>
  <si>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</si>
  <si>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</si>
  <si>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</si>
  <si>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</si>
  <si>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</si>
  <si>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</si>
  <si>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</si>
  <si>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</si>
  <si>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</si>
  <si>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09,12,24 завод не отгрузил / 18,12,24 заказ 300кг (ответственность ТК и Зверева)</t>
  </si>
  <si>
    <t>заказ</t>
  </si>
  <si>
    <t>мало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</si>
</sst>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43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242.494</v>
      </c>
      <c r="F5" s="4">
        <f>SUM(F6:F498)</f>
        <v>917.99400000000003</v>
      </c>
      <c r="G5" s="8"/>
      <c r="H5" s="1"/>
      <c r="I5" s="1"/>
      <c r="J5" s="4">
        <f t="shared" ref="J5:Q5" si="0">SUM(J6:J498)</f>
        <v>285.77199999999999</v>
      </c>
      <c r="K5" s="4">
        <f t="shared" si="0"/>
        <v>-43.277999999999999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48.498799999999996</v>
      </c>
      <c r="P5" s="4">
        <f t="shared" si="0"/>
        <v>284.59999999999997</v>
      </c>
      <c r="Q5" s="4">
        <f t="shared" si="0"/>
        <v>0</v>
      </c>
      <c r="R5" s="1"/>
      <c r="S5" s="1"/>
      <c r="T5" s="1"/>
      <c r="U5" s="4">
        <f t="shared" ref="U5:AD5" si="1">SUM(U6:U498)</f>
        <v>55.818200000000004</v>
      </c>
      <c r="V5" s="4">
        <f t="shared" si="1"/>
        <v>39.753999999999998</v>
      </c>
      <c r="W5" s="4">
        <f t="shared" si="1"/>
        <v>84.668199999999999</v>
      </c>
      <c r="X5" s="4">
        <f t="shared" si="1"/>
        <v>20.093200000000003</v>
      </c>
      <c r="Y5" s="4">
        <f t="shared" si="1"/>
        <v>9.4544999999999995</v>
      </c>
      <c r="Z5" s="4">
        <f t="shared" si="1"/>
        <v>33.937600000000003</v>
      </c>
      <c r="AA5" s="4">
        <f t="shared" si="1"/>
        <v>28.1736</v>
      </c>
      <c r="AB5" s="4">
        <f t="shared" si="1"/>
        <v>12.722399999999999</v>
      </c>
      <c r="AC5" s="4">
        <f t="shared" si="1"/>
        <v>163.93180000000001</v>
      </c>
      <c r="AD5" s="4">
        <f t="shared" si="1"/>
        <v>1.5108000000000001</v>
      </c>
      <c r="AE5" s="1"/>
      <c r="AF5" s="4">
        <f>SUM(AF6:AF498)</f>
        <v>56.024000000000001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143</v>
      </c>
      <c r="D6" s="1"/>
      <c r="E6" s="1">
        <v>3</v>
      </c>
      <c r="F6" s="1">
        <v>140</v>
      </c>
      <c r="G6" s="8">
        <v>0.14000000000000001</v>
      </c>
      <c r="H6" s="1">
        <v>180</v>
      </c>
      <c r="I6" s="1">
        <v>9988421</v>
      </c>
      <c r="J6" s="1">
        <v>3</v>
      </c>
      <c r="K6" s="1">
        <f t="shared" ref="K6:K36" si="2">E6-J6</f>
        <v>0</v>
      </c>
      <c r="L6" s="1"/>
      <c r="M6" s="1"/>
      <c r="N6" s="1"/>
      <c r="O6" s="1">
        <f>E6/5</f>
        <v>0.6</v>
      </c>
      <c r="P6" s="5"/>
      <c r="Q6" s="5"/>
      <c r="R6" s="1"/>
      <c r="S6" s="1">
        <f>(F6+P6)/O6</f>
        <v>233.33333333333334</v>
      </c>
      <c r="T6" s="1">
        <f>F6/O6</f>
        <v>233.33333333333334</v>
      </c>
      <c r="U6" s="1">
        <v>3</v>
      </c>
      <c r="V6" s="1">
        <v>3</v>
      </c>
      <c r="W6" s="1">
        <v>0.6</v>
      </c>
      <c r="X6" s="1">
        <v>0.4</v>
      </c>
      <c r="Y6" s="1">
        <v>1.5</v>
      </c>
      <c r="Z6" s="1">
        <v>1.4</v>
      </c>
      <c r="AA6" s="1">
        <v>0.8</v>
      </c>
      <c r="AB6" s="1">
        <v>1.2</v>
      </c>
      <c r="AC6" s="1">
        <v>14.2</v>
      </c>
      <c r="AD6" s="1">
        <v>0</v>
      </c>
      <c r="AE6" s="32" t="s">
        <v>36</v>
      </c>
      <c r="AF6" s="1">
        <f t="shared" ref="AF6:AF1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74</v>
      </c>
      <c r="D7" s="1"/>
      <c r="E7" s="1">
        <v>23</v>
      </c>
      <c r="F7" s="1">
        <v>51</v>
      </c>
      <c r="G7" s="8">
        <v>0.18</v>
      </c>
      <c r="H7" s="1">
        <v>270</v>
      </c>
      <c r="I7" s="1">
        <v>9988438</v>
      </c>
      <c r="J7" s="1">
        <v>24</v>
      </c>
      <c r="K7" s="1">
        <f t="shared" si="2"/>
        <v>-1</v>
      </c>
      <c r="L7" s="1"/>
      <c r="M7" s="1"/>
      <c r="N7" s="1"/>
      <c r="O7" s="1">
        <f t="shared" ref="O7:O36" si="4">E7/5</f>
        <v>4.5999999999999996</v>
      </c>
      <c r="P7" s="5">
        <f>16*O7-F7</f>
        <v>22.599999999999994</v>
      </c>
      <c r="Q7" s="5"/>
      <c r="R7" s="1"/>
      <c r="S7" s="1">
        <f t="shared" ref="S7:S36" si="5">(F7+P7)/O7</f>
        <v>16</v>
      </c>
      <c r="T7" s="1">
        <f t="shared" ref="T7:T36" si="6">F7/O7</f>
        <v>11.086956521739131</v>
      </c>
      <c r="U7" s="1">
        <v>7</v>
      </c>
      <c r="V7" s="1">
        <v>4.2</v>
      </c>
      <c r="W7" s="1">
        <v>3.6</v>
      </c>
      <c r="X7" s="1">
        <v>1.4</v>
      </c>
      <c r="Y7" s="1">
        <v>1.5</v>
      </c>
      <c r="Z7" s="1">
        <v>3.2</v>
      </c>
      <c r="AA7" s="1">
        <v>1.2</v>
      </c>
      <c r="AB7" s="1">
        <v>0.8</v>
      </c>
      <c r="AC7" s="1">
        <v>13.6</v>
      </c>
      <c r="AD7" s="1">
        <v>0</v>
      </c>
      <c r="AE7" s="1"/>
      <c r="AF7" s="1">
        <f t="shared" si="3"/>
        <v>4.0679999999999987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66</v>
      </c>
      <c r="D8" s="1"/>
      <c r="E8" s="1">
        <v>21</v>
      </c>
      <c r="F8" s="1">
        <v>45</v>
      </c>
      <c r="G8" s="8">
        <v>0.18</v>
      </c>
      <c r="H8" s="1">
        <v>270</v>
      </c>
      <c r="I8" s="1">
        <v>9988445</v>
      </c>
      <c r="J8" s="1">
        <v>22</v>
      </c>
      <c r="K8" s="1">
        <f t="shared" si="2"/>
        <v>-1</v>
      </c>
      <c r="L8" s="1"/>
      <c r="M8" s="1"/>
      <c r="N8" s="1"/>
      <c r="O8" s="1">
        <f t="shared" si="4"/>
        <v>4.2</v>
      </c>
      <c r="P8" s="5">
        <f>16*O8-F8</f>
        <v>22.200000000000003</v>
      </c>
      <c r="Q8" s="5"/>
      <c r="R8" s="1"/>
      <c r="S8" s="1">
        <f t="shared" si="5"/>
        <v>16</v>
      </c>
      <c r="T8" s="1">
        <f t="shared" si="6"/>
        <v>10.714285714285714</v>
      </c>
      <c r="U8" s="1">
        <v>6.4</v>
      </c>
      <c r="V8" s="1">
        <v>5.2</v>
      </c>
      <c r="W8" s="1">
        <v>3.6</v>
      </c>
      <c r="X8" s="1">
        <v>1.6</v>
      </c>
      <c r="Y8" s="1">
        <v>1.5</v>
      </c>
      <c r="Z8" s="1">
        <v>3.4</v>
      </c>
      <c r="AA8" s="1">
        <v>1.2</v>
      </c>
      <c r="AB8" s="1">
        <v>0.8</v>
      </c>
      <c r="AC8" s="1">
        <v>13.8</v>
      </c>
      <c r="AD8" s="1">
        <v>0</v>
      </c>
      <c r="AE8" s="1"/>
      <c r="AF8" s="1">
        <f t="shared" si="3"/>
        <v>3.9960000000000004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>
        <v>58</v>
      </c>
      <c r="D9" s="1"/>
      <c r="E9" s="1">
        <v>3</v>
      </c>
      <c r="F9" s="1">
        <v>55</v>
      </c>
      <c r="G9" s="8">
        <v>0.4</v>
      </c>
      <c r="H9" s="1">
        <v>270</v>
      </c>
      <c r="I9" s="1">
        <v>9988452</v>
      </c>
      <c r="J9" s="1">
        <v>3</v>
      </c>
      <c r="K9" s="1">
        <f t="shared" si="2"/>
        <v>0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91.666666666666671</v>
      </c>
      <c r="T9" s="1">
        <f t="shared" si="6"/>
        <v>91.666666666666671</v>
      </c>
      <c r="U9" s="1">
        <v>1.6</v>
      </c>
      <c r="V9" s="1">
        <v>0.6</v>
      </c>
      <c r="W9" s="1">
        <v>0</v>
      </c>
      <c r="X9" s="1">
        <v>0</v>
      </c>
      <c r="Y9" s="1">
        <v>0</v>
      </c>
      <c r="Z9" s="1">
        <v>0.6</v>
      </c>
      <c r="AA9" s="1">
        <v>0</v>
      </c>
      <c r="AB9" s="1">
        <v>0</v>
      </c>
      <c r="AC9" s="1">
        <v>8.1999999999999993</v>
      </c>
      <c r="AD9" s="1">
        <v>0</v>
      </c>
      <c r="AE9" s="32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58</v>
      </c>
      <c r="D10" s="1"/>
      <c r="E10" s="1">
        <v>14</v>
      </c>
      <c r="F10" s="1">
        <v>44</v>
      </c>
      <c r="G10" s="8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>
        <f t="shared" si="4"/>
        <v>2.8</v>
      </c>
      <c r="P10" s="5"/>
      <c r="Q10" s="5"/>
      <c r="R10" s="1"/>
      <c r="S10" s="1">
        <f t="shared" si="5"/>
        <v>15.714285714285715</v>
      </c>
      <c r="T10" s="1">
        <f t="shared" si="6"/>
        <v>15.714285714285715</v>
      </c>
      <c r="U10" s="1">
        <v>4.5999999999999996</v>
      </c>
      <c r="V10" s="1">
        <v>4.4000000000000004</v>
      </c>
      <c r="W10" s="1">
        <v>2.4</v>
      </c>
      <c r="X10" s="1">
        <v>4</v>
      </c>
      <c r="Y10" s="1">
        <v>0</v>
      </c>
      <c r="Z10" s="1">
        <v>3.4</v>
      </c>
      <c r="AA10" s="1">
        <v>2.4</v>
      </c>
      <c r="AB10" s="1">
        <v>1.2</v>
      </c>
      <c r="AC10" s="1">
        <v>11.2</v>
      </c>
      <c r="AD10" s="1">
        <v>0</v>
      </c>
      <c r="AE10" s="31" t="s">
        <v>38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7" t="s">
        <v>47</v>
      </c>
      <c r="B11" s="1" t="s">
        <v>35</v>
      </c>
      <c r="C11" s="1"/>
      <c r="D11" s="1"/>
      <c r="E11" s="1"/>
      <c r="F11" s="1"/>
      <c r="G11" s="8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ref="AF11:AF29" si="7"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48</v>
      </c>
      <c r="B12" s="15" t="s">
        <v>45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4"/>
        <v>0</v>
      </c>
      <c r="P12" s="17"/>
      <c r="Q12" s="17"/>
      <c r="R12" s="15"/>
      <c r="S12" s="15" t="e">
        <f t="shared" si="5"/>
        <v>#DIV/0!</v>
      </c>
      <c r="T12" s="15" t="e">
        <f t="shared" si="6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 t="s">
        <v>49</v>
      </c>
      <c r="AF12" s="15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7" t="s">
        <v>50</v>
      </c>
      <c r="B13" s="1" t="s">
        <v>35</v>
      </c>
      <c r="C13" s="1"/>
      <c r="D13" s="1"/>
      <c r="E13" s="1"/>
      <c r="F13" s="1"/>
      <c r="G13" s="8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0.4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7" t="s">
        <v>51</v>
      </c>
      <c r="B14" s="1" t="s">
        <v>35</v>
      </c>
      <c r="C14" s="1"/>
      <c r="D14" s="1"/>
      <c r="E14" s="1"/>
      <c r="F14" s="1"/>
      <c r="G14" s="8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7" t="s">
        <v>52</v>
      </c>
      <c r="B15" s="1" t="s">
        <v>35</v>
      </c>
      <c r="C15" s="1"/>
      <c r="D15" s="1"/>
      <c r="E15" s="1"/>
      <c r="F15" s="1"/>
      <c r="G15" s="8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7" t="s">
        <v>53</v>
      </c>
      <c r="B16" s="1" t="s">
        <v>35</v>
      </c>
      <c r="C16" s="1"/>
      <c r="D16" s="1"/>
      <c r="E16" s="1"/>
      <c r="F16" s="1"/>
      <c r="G16" s="8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7" t="s">
        <v>54</v>
      </c>
      <c r="B17" s="1" t="s">
        <v>35</v>
      </c>
      <c r="C17" s="1"/>
      <c r="D17" s="1"/>
      <c r="E17" s="1"/>
      <c r="F17" s="1"/>
      <c r="G17" s="8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7" t="s">
        <v>55</v>
      </c>
      <c r="B18" s="1" t="s">
        <v>35</v>
      </c>
      <c r="C18" s="1"/>
      <c r="D18" s="1"/>
      <c r="E18" s="1"/>
      <c r="F18" s="1"/>
      <c r="G18" s="8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7" t="s">
        <v>56</v>
      </c>
      <c r="B19" s="1" t="s">
        <v>35</v>
      </c>
      <c r="C19" s="1"/>
      <c r="D19" s="1"/>
      <c r="E19" s="1"/>
      <c r="F19" s="1"/>
      <c r="G19" s="8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4" t="s">
        <v>57</v>
      </c>
      <c r="B20" s="25" t="s">
        <v>45</v>
      </c>
      <c r="C20" s="25"/>
      <c r="D20" s="25"/>
      <c r="E20" s="25"/>
      <c r="F20" s="26"/>
      <c r="G20" s="16">
        <v>1</v>
      </c>
      <c r="H20" s="15">
        <v>150</v>
      </c>
      <c r="I20" s="15">
        <v>5038596</v>
      </c>
      <c r="J20" s="15"/>
      <c r="K20" s="15">
        <f t="shared" si="2"/>
        <v>0</v>
      </c>
      <c r="L20" s="15"/>
      <c r="M20" s="15"/>
      <c r="N20" s="15"/>
      <c r="O20" s="15">
        <f t="shared" si="4"/>
        <v>0</v>
      </c>
      <c r="P20" s="17"/>
      <c r="Q20" s="17"/>
      <c r="R20" s="15"/>
      <c r="S20" s="15" t="e">
        <f t="shared" si="5"/>
        <v>#DIV/0!</v>
      </c>
      <c r="T20" s="15" t="e">
        <f t="shared" si="6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0.95399999999999996</v>
      </c>
      <c r="AA20" s="15">
        <v>0</v>
      </c>
      <c r="AB20" s="15">
        <v>0</v>
      </c>
      <c r="AC20" s="15">
        <v>11.438000000000001</v>
      </c>
      <c r="AD20" s="15">
        <v>0</v>
      </c>
      <c r="AE20" s="15" t="s">
        <v>49</v>
      </c>
      <c r="AF20" s="15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7" t="s">
        <v>66</v>
      </c>
      <c r="B21" s="28" t="s">
        <v>45</v>
      </c>
      <c r="C21" s="28">
        <v>3.2719999999999998</v>
      </c>
      <c r="D21" s="28"/>
      <c r="E21" s="28">
        <v>3.1720000000000002</v>
      </c>
      <c r="F21" s="29">
        <v>0.1</v>
      </c>
      <c r="G21" s="12">
        <v>0</v>
      </c>
      <c r="H21" s="11" t="e">
        <v>#N/A</v>
      </c>
      <c r="I21" s="11" t="s">
        <v>46</v>
      </c>
      <c r="J21" s="11">
        <v>3.2719999999999998</v>
      </c>
      <c r="K21" s="11">
        <f>E21-J21</f>
        <v>-9.9999999999999645E-2</v>
      </c>
      <c r="L21" s="11"/>
      <c r="M21" s="11"/>
      <c r="N21" s="11"/>
      <c r="O21" s="11">
        <f>E21/5</f>
        <v>0.63440000000000007</v>
      </c>
      <c r="P21" s="30"/>
      <c r="Q21" s="30"/>
      <c r="R21" s="11"/>
      <c r="S21" s="11">
        <f>(F21+P21)/O21</f>
        <v>0.1576292559899117</v>
      </c>
      <c r="T21" s="11">
        <f>F21/O21</f>
        <v>0.1576292559899117</v>
      </c>
      <c r="U21" s="11">
        <v>0</v>
      </c>
      <c r="V21" s="11">
        <v>0.64800000000000002</v>
      </c>
      <c r="W21" s="11">
        <v>7.4218000000000002</v>
      </c>
      <c r="X21" s="11">
        <v>1.4812000000000001</v>
      </c>
      <c r="Y21" s="11">
        <v>1.6725000000000001</v>
      </c>
      <c r="Z21" s="11">
        <v>0</v>
      </c>
      <c r="AA21" s="11">
        <v>10.7376</v>
      </c>
      <c r="AB21" s="11">
        <v>0</v>
      </c>
      <c r="AC21" s="11">
        <v>0</v>
      </c>
      <c r="AD21" s="11">
        <v>0</v>
      </c>
      <c r="AE21" s="11"/>
      <c r="AF21" s="1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58</v>
      </c>
      <c r="B22" s="22" t="s">
        <v>45</v>
      </c>
      <c r="C22" s="22"/>
      <c r="D22" s="22"/>
      <c r="E22" s="22"/>
      <c r="F22" s="23"/>
      <c r="G22" s="19">
        <v>1</v>
      </c>
      <c r="H22" s="18">
        <v>120</v>
      </c>
      <c r="I22" s="18">
        <v>8785204</v>
      </c>
      <c r="J22" s="18"/>
      <c r="K22" s="18">
        <f t="shared" si="2"/>
        <v>0</v>
      </c>
      <c r="L22" s="18"/>
      <c r="M22" s="18"/>
      <c r="N22" s="18"/>
      <c r="O22" s="18">
        <f t="shared" si="4"/>
        <v>0</v>
      </c>
      <c r="P22" s="20"/>
      <c r="Q22" s="20"/>
      <c r="R22" s="18"/>
      <c r="S22" s="18" t="e">
        <f t="shared" si="5"/>
        <v>#DIV/0!</v>
      </c>
      <c r="T22" s="18" t="e">
        <f t="shared" si="6"/>
        <v>#DIV/0!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 t="s">
        <v>59</v>
      </c>
      <c r="AF22" s="18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7" t="s">
        <v>44</v>
      </c>
      <c r="B23" s="28" t="s">
        <v>45</v>
      </c>
      <c r="C23" s="28">
        <v>49.593000000000004</v>
      </c>
      <c r="D23" s="28"/>
      <c r="E23" s="28"/>
      <c r="F23" s="29">
        <v>49.593000000000004</v>
      </c>
      <c r="G23" s="12">
        <v>0</v>
      </c>
      <c r="H23" s="11" t="e">
        <v>#N/A</v>
      </c>
      <c r="I23" s="11" t="s">
        <v>46</v>
      </c>
      <c r="J23" s="11"/>
      <c r="K23" s="11">
        <f>E23-J23</f>
        <v>0</v>
      </c>
      <c r="L23" s="11"/>
      <c r="M23" s="11"/>
      <c r="N23" s="11"/>
      <c r="O23" s="11">
        <f>E23/5</f>
        <v>0</v>
      </c>
      <c r="P23" s="30"/>
      <c r="Q23" s="30"/>
      <c r="R23" s="11"/>
      <c r="S23" s="11" t="e">
        <f>(F23+P23)/O23</f>
        <v>#DIV/0!</v>
      </c>
      <c r="T23" s="11" t="e">
        <f>F23/O23</f>
        <v>#DIV/0!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60</v>
      </c>
      <c r="B24" s="15" t="s">
        <v>45</v>
      </c>
      <c r="C24" s="15"/>
      <c r="D24" s="15"/>
      <c r="E24" s="15"/>
      <c r="F24" s="15"/>
      <c r="G24" s="16">
        <v>1</v>
      </c>
      <c r="H24" s="15">
        <v>180</v>
      </c>
      <c r="I24" s="15">
        <v>5038619</v>
      </c>
      <c r="J24" s="15"/>
      <c r="K24" s="15">
        <f t="shared" si="2"/>
        <v>0</v>
      </c>
      <c r="L24" s="15"/>
      <c r="M24" s="15"/>
      <c r="N24" s="15"/>
      <c r="O24" s="15">
        <f t="shared" si="4"/>
        <v>0</v>
      </c>
      <c r="P24" s="17"/>
      <c r="Q24" s="17"/>
      <c r="R24" s="15"/>
      <c r="S24" s="15" t="e">
        <f t="shared" si="5"/>
        <v>#DIV/0!</v>
      </c>
      <c r="T24" s="15" t="e">
        <f t="shared" si="6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 t="s">
        <v>49</v>
      </c>
      <c r="AF24" s="15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61</v>
      </c>
      <c r="B25" s="15" t="s">
        <v>45</v>
      </c>
      <c r="C25" s="15"/>
      <c r="D25" s="15"/>
      <c r="E25" s="15"/>
      <c r="F25" s="15"/>
      <c r="G25" s="16">
        <v>1</v>
      </c>
      <c r="H25" s="15">
        <v>150</v>
      </c>
      <c r="I25" s="15">
        <v>5038572</v>
      </c>
      <c r="J25" s="15"/>
      <c r="K25" s="15">
        <f t="shared" si="2"/>
        <v>0</v>
      </c>
      <c r="L25" s="15"/>
      <c r="M25" s="15"/>
      <c r="N25" s="15"/>
      <c r="O25" s="15">
        <f t="shared" si="4"/>
        <v>0</v>
      </c>
      <c r="P25" s="17"/>
      <c r="Q25" s="17"/>
      <c r="R25" s="15"/>
      <c r="S25" s="15" t="e">
        <f t="shared" si="5"/>
        <v>#DIV/0!</v>
      </c>
      <c r="T25" s="15" t="e">
        <f t="shared" si="6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49</v>
      </c>
      <c r="AF25" s="15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7" t="s">
        <v>62</v>
      </c>
      <c r="B26" s="1" t="s">
        <v>35</v>
      </c>
      <c r="C26" s="1"/>
      <c r="D26" s="1"/>
      <c r="E26" s="1"/>
      <c r="F26" s="1"/>
      <c r="G26" s="8">
        <v>0.1</v>
      </c>
      <c r="H26" s="1">
        <v>60</v>
      </c>
      <c r="I26" s="1">
        <v>8444170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7" t="s">
        <v>63</v>
      </c>
      <c r="B27" s="1" t="s">
        <v>45</v>
      </c>
      <c r="C27" s="1">
        <v>122.789</v>
      </c>
      <c r="D27" s="1"/>
      <c r="E27" s="1">
        <v>2.7629999999999999</v>
      </c>
      <c r="F27" s="1">
        <v>120.026</v>
      </c>
      <c r="G27" s="8">
        <v>1</v>
      </c>
      <c r="H27" s="1">
        <v>120</v>
      </c>
      <c r="I27" s="1">
        <v>5522704</v>
      </c>
      <c r="J27" s="1">
        <v>3.5</v>
      </c>
      <c r="K27" s="1">
        <f t="shared" si="2"/>
        <v>-0.7370000000000001</v>
      </c>
      <c r="L27" s="1"/>
      <c r="M27" s="1"/>
      <c r="N27" s="1"/>
      <c r="O27" s="1">
        <f t="shared" si="4"/>
        <v>0.55259999999999998</v>
      </c>
      <c r="P27" s="5"/>
      <c r="Q27" s="5"/>
      <c r="R27" s="1"/>
      <c r="S27" s="1">
        <f t="shared" si="5"/>
        <v>217.2023163228375</v>
      </c>
      <c r="T27" s="1">
        <f t="shared" si="6"/>
        <v>217.2023163228375</v>
      </c>
      <c r="U27" s="1">
        <v>0.50460000000000005</v>
      </c>
      <c r="V27" s="1">
        <v>0</v>
      </c>
      <c r="W27" s="1">
        <v>15.896800000000001</v>
      </c>
      <c r="X27" s="1">
        <v>0.5736</v>
      </c>
      <c r="Y27" s="1">
        <v>0</v>
      </c>
      <c r="Z27" s="1">
        <v>0</v>
      </c>
      <c r="AA27" s="1">
        <v>10.836</v>
      </c>
      <c r="AB27" s="1">
        <v>0</v>
      </c>
      <c r="AC27" s="1">
        <v>15.651999999999999</v>
      </c>
      <c r="AD27" s="1">
        <v>0</v>
      </c>
      <c r="AE27" s="32" t="s">
        <v>36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7" t="s">
        <v>64</v>
      </c>
      <c r="B28" s="1" t="s">
        <v>35</v>
      </c>
      <c r="C28" s="1">
        <v>91</v>
      </c>
      <c r="D28" s="1"/>
      <c r="E28" s="1">
        <v>8</v>
      </c>
      <c r="F28" s="1">
        <v>83</v>
      </c>
      <c r="G28" s="8">
        <v>0.14000000000000001</v>
      </c>
      <c r="H28" s="1">
        <v>180</v>
      </c>
      <c r="I28" s="1">
        <v>9988391</v>
      </c>
      <c r="J28" s="1">
        <v>7</v>
      </c>
      <c r="K28" s="1">
        <f t="shared" si="2"/>
        <v>1</v>
      </c>
      <c r="L28" s="1"/>
      <c r="M28" s="1"/>
      <c r="N28" s="1"/>
      <c r="O28" s="1">
        <f t="shared" si="4"/>
        <v>1.6</v>
      </c>
      <c r="P28" s="5"/>
      <c r="Q28" s="5"/>
      <c r="R28" s="1"/>
      <c r="S28" s="1">
        <f t="shared" si="5"/>
        <v>51.875</v>
      </c>
      <c r="T28" s="1">
        <f t="shared" si="6"/>
        <v>51.875</v>
      </c>
      <c r="U28" s="1">
        <v>4.4000000000000004</v>
      </c>
      <c r="V28" s="1">
        <v>3.6</v>
      </c>
      <c r="W28" s="1">
        <v>2.8</v>
      </c>
      <c r="X28" s="1">
        <v>1.4</v>
      </c>
      <c r="Y28" s="1">
        <v>1.5</v>
      </c>
      <c r="Z28" s="1">
        <v>2.4</v>
      </c>
      <c r="AA28" s="1">
        <v>1</v>
      </c>
      <c r="AB28" s="1">
        <v>1.8</v>
      </c>
      <c r="AC28" s="1">
        <v>13.6</v>
      </c>
      <c r="AD28" s="1">
        <v>0</v>
      </c>
      <c r="AE28" s="32" t="s">
        <v>36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7" t="s">
        <v>65</v>
      </c>
      <c r="B29" s="1" t="s">
        <v>35</v>
      </c>
      <c r="C29" s="1"/>
      <c r="D29" s="1"/>
      <c r="E29" s="1"/>
      <c r="F29" s="1"/>
      <c r="G29" s="8">
        <v>0.18</v>
      </c>
      <c r="H29" s="1">
        <v>270</v>
      </c>
      <c r="I29" s="1">
        <v>9988681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7" t="s">
        <v>67</v>
      </c>
      <c r="B30" s="1" t="s">
        <v>45</v>
      </c>
      <c r="C30" s="1"/>
      <c r="D30" s="1"/>
      <c r="E30" s="1"/>
      <c r="F30" s="1"/>
      <c r="G30" s="8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ref="AF30:AF36" si="8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7" t="s">
        <v>68</v>
      </c>
      <c r="B31" s="1" t="s">
        <v>35</v>
      </c>
      <c r="C31" s="1"/>
      <c r="D31" s="1"/>
      <c r="E31" s="1"/>
      <c r="F31" s="1"/>
      <c r="G31" s="8">
        <v>0.1</v>
      </c>
      <c r="H31" s="1">
        <v>60</v>
      </c>
      <c r="I31" s="1">
        <v>8444187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7" t="s">
        <v>69</v>
      </c>
      <c r="B32" s="1" t="s">
        <v>35</v>
      </c>
      <c r="C32" s="1"/>
      <c r="D32" s="1"/>
      <c r="E32" s="1"/>
      <c r="F32" s="1"/>
      <c r="G32" s="8">
        <v>0.1</v>
      </c>
      <c r="H32" s="1">
        <v>90</v>
      </c>
      <c r="I32" s="1">
        <v>8444194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7" t="s">
        <v>70</v>
      </c>
      <c r="B33" s="1" t="s">
        <v>35</v>
      </c>
      <c r="C33" s="1">
        <v>28</v>
      </c>
      <c r="D33" s="1">
        <v>33</v>
      </c>
      <c r="E33" s="1">
        <v>58</v>
      </c>
      <c r="F33" s="1"/>
      <c r="G33" s="8">
        <v>0.2</v>
      </c>
      <c r="H33" s="1">
        <v>120</v>
      </c>
      <c r="I33" s="1">
        <v>783798</v>
      </c>
      <c r="J33" s="1">
        <v>76</v>
      </c>
      <c r="K33" s="1">
        <f t="shared" si="2"/>
        <v>-18</v>
      </c>
      <c r="L33" s="1"/>
      <c r="M33" s="1"/>
      <c r="N33" s="1"/>
      <c r="O33" s="1">
        <f t="shared" si="4"/>
        <v>11.6</v>
      </c>
      <c r="P33" s="5">
        <f>11*O33-F33</f>
        <v>127.6</v>
      </c>
      <c r="Q33" s="5"/>
      <c r="R33" s="1"/>
      <c r="S33" s="1">
        <f t="shared" si="5"/>
        <v>11</v>
      </c>
      <c r="T33" s="1">
        <f t="shared" si="6"/>
        <v>0</v>
      </c>
      <c r="U33" s="1">
        <v>10.4</v>
      </c>
      <c r="V33" s="1">
        <v>3.8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8"/>
        <v>25.52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7" t="s">
        <v>71</v>
      </c>
      <c r="B34" s="1" t="s">
        <v>45</v>
      </c>
      <c r="C34" s="1">
        <v>192.05</v>
      </c>
      <c r="D34" s="1"/>
      <c r="E34" s="1">
        <v>15.914999999999999</v>
      </c>
      <c r="F34" s="1">
        <v>176.13499999999999</v>
      </c>
      <c r="G34" s="8">
        <v>1</v>
      </c>
      <c r="H34" s="1">
        <v>120</v>
      </c>
      <c r="I34" s="1">
        <v>783811</v>
      </c>
      <c r="J34" s="1">
        <v>17</v>
      </c>
      <c r="K34" s="1">
        <f t="shared" si="2"/>
        <v>-1.0850000000000009</v>
      </c>
      <c r="L34" s="1"/>
      <c r="M34" s="1"/>
      <c r="N34" s="1"/>
      <c r="O34" s="1">
        <f t="shared" si="4"/>
        <v>3.1829999999999998</v>
      </c>
      <c r="P34" s="5"/>
      <c r="Q34" s="5"/>
      <c r="R34" s="1"/>
      <c r="S34" s="1">
        <f t="shared" si="5"/>
        <v>55.336160854539742</v>
      </c>
      <c r="T34" s="1">
        <f t="shared" si="6"/>
        <v>55.336160854539742</v>
      </c>
      <c r="U34" s="1">
        <v>0</v>
      </c>
      <c r="V34" s="1">
        <v>0</v>
      </c>
      <c r="W34" s="1">
        <v>28.8752</v>
      </c>
      <c r="X34" s="1">
        <v>0</v>
      </c>
      <c r="Y34" s="1">
        <v>0</v>
      </c>
      <c r="Z34" s="1">
        <v>15.8888</v>
      </c>
      <c r="AA34" s="1">
        <v>0</v>
      </c>
      <c r="AB34" s="1">
        <v>6.2539999999999996</v>
      </c>
      <c r="AC34" s="1">
        <v>36.904600000000002</v>
      </c>
      <c r="AD34" s="1">
        <v>1.1108</v>
      </c>
      <c r="AE34" s="32" t="s">
        <v>36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7" t="s">
        <v>72</v>
      </c>
      <c r="B35" s="1" t="s">
        <v>35</v>
      </c>
      <c r="C35" s="1">
        <v>22</v>
      </c>
      <c r="D35" s="1">
        <v>33</v>
      </c>
      <c r="E35" s="1">
        <v>51</v>
      </c>
      <c r="F35" s="1"/>
      <c r="G35" s="8">
        <v>0.2</v>
      </c>
      <c r="H35" s="1">
        <v>120</v>
      </c>
      <c r="I35" s="1">
        <v>783804</v>
      </c>
      <c r="J35" s="1">
        <v>78</v>
      </c>
      <c r="K35" s="1">
        <f t="shared" si="2"/>
        <v>-27</v>
      </c>
      <c r="L35" s="1"/>
      <c r="M35" s="1"/>
      <c r="N35" s="1"/>
      <c r="O35" s="1">
        <f t="shared" si="4"/>
        <v>10.199999999999999</v>
      </c>
      <c r="P35" s="5">
        <f>11*O35-F35</f>
        <v>112.19999999999999</v>
      </c>
      <c r="Q35" s="5"/>
      <c r="R35" s="1"/>
      <c r="S35" s="1">
        <f t="shared" si="5"/>
        <v>11</v>
      </c>
      <c r="T35" s="1">
        <f t="shared" si="6"/>
        <v>0</v>
      </c>
      <c r="U35" s="1">
        <v>11.6</v>
      </c>
      <c r="V35" s="1">
        <v>10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 t="shared" si="8"/>
        <v>22.439999999999998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7" t="s">
        <v>73</v>
      </c>
      <c r="B36" s="1" t="s">
        <v>45</v>
      </c>
      <c r="C36" s="1">
        <v>193.78399999999999</v>
      </c>
      <c r="D36" s="1"/>
      <c r="E36" s="1">
        <v>39.643999999999998</v>
      </c>
      <c r="F36" s="1">
        <v>154.13999999999999</v>
      </c>
      <c r="G36" s="8">
        <v>1</v>
      </c>
      <c r="H36" s="1">
        <v>120</v>
      </c>
      <c r="I36" s="1">
        <v>783828</v>
      </c>
      <c r="J36" s="1">
        <v>35</v>
      </c>
      <c r="K36" s="1">
        <f t="shared" si="2"/>
        <v>4.6439999999999984</v>
      </c>
      <c r="L36" s="1"/>
      <c r="M36" s="1"/>
      <c r="N36" s="1"/>
      <c r="O36" s="1">
        <f t="shared" si="4"/>
        <v>7.9287999999999998</v>
      </c>
      <c r="P36" s="5"/>
      <c r="Q36" s="5"/>
      <c r="R36" s="1"/>
      <c r="S36" s="1">
        <f t="shared" si="5"/>
        <v>19.440520633639391</v>
      </c>
      <c r="T36" s="1">
        <f t="shared" si="6"/>
        <v>19.440520633639391</v>
      </c>
      <c r="U36" s="1">
        <v>6.3136000000000001</v>
      </c>
      <c r="V36" s="1">
        <v>4.306</v>
      </c>
      <c r="W36" s="1">
        <v>19.474399999999999</v>
      </c>
      <c r="X36" s="1">
        <v>9.2384000000000004</v>
      </c>
      <c r="Y36" s="1">
        <v>1.782</v>
      </c>
      <c r="Z36" s="1">
        <v>2.6947999999999999</v>
      </c>
      <c r="AA36" s="1">
        <v>0</v>
      </c>
      <c r="AB36" s="1">
        <v>0.66839999999999999</v>
      </c>
      <c r="AC36" s="1">
        <v>25.337199999999999</v>
      </c>
      <c r="AD36" s="1">
        <v>0</v>
      </c>
      <c r="AE36" s="33" t="s">
        <v>74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7" t="s">
        <v>40</v>
      </c>
      <c r="B38" s="1" t="s">
        <v>35</v>
      </c>
      <c r="C38" s="1"/>
      <c r="D38" s="1"/>
      <c r="E38" s="1"/>
      <c r="F38" s="1"/>
      <c r="G38" s="8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ref="O38:O39" si="9">E38/5</f>
        <v>0</v>
      </c>
      <c r="P38" s="5"/>
      <c r="Q38" s="5"/>
      <c r="R38" s="1"/>
      <c r="S38" s="1" t="e">
        <f t="shared" ref="S38:S39" si="10">(F38+P38)/O38</f>
        <v>#DIV/0!</v>
      </c>
      <c r="T38" s="1" t="e">
        <f t="shared" ref="T38:T39" si="11">F38/O38</f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7" t="s">
        <v>41</v>
      </c>
      <c r="B39" s="1" t="s">
        <v>35</v>
      </c>
      <c r="C39" s="1"/>
      <c r="D39" s="1"/>
      <c r="E39" s="1"/>
      <c r="F39" s="1"/>
      <c r="G39" s="8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>
        <f t="shared" si="9"/>
        <v>0</v>
      </c>
      <c r="P39" s="5"/>
      <c r="Q39" s="5"/>
      <c r="R39" s="1"/>
      <c r="S39" s="1" t="e">
        <f t="shared" si="10"/>
        <v>#DIV/0!</v>
      </c>
      <c r="T39" s="1" t="e">
        <f t="shared" si="11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7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7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36" xr:uid="{D0A6BA7B-2295-4CCA-A039-B5CB283BD7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2025-02-10T12:20:52Z</dcterms:created>
  <dcterms:modified xsi:type="dcterms:W3CDTF">2025-02-17T08:22:05Z</dcterms:modified>
</cp:coreProperties>
</file>