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"/>
    </mc:Choice>
  </mc:AlternateContent>
  <xr:revisionPtr revIDLastSave="0" documentId="13_ncr:1_{B0BF1434-24C3-4365-8326-D6E5F18341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1" l="1"/>
  <c r="AF9" i="1" s="1"/>
  <c r="P13" i="1"/>
  <c r="AF13" i="1" s="1"/>
  <c r="P31" i="1"/>
  <c r="AF31" i="1" s="1"/>
  <c r="P30" i="1"/>
  <c r="AF30" i="1" s="1"/>
  <c r="P36" i="1"/>
  <c r="P35" i="1"/>
  <c r="P28" i="1"/>
  <c r="AF27" i="1"/>
  <c r="P26" i="1"/>
  <c r="AF25" i="1"/>
  <c r="P19" i="1"/>
  <c r="P18" i="1"/>
  <c r="P15" i="1"/>
  <c r="P14" i="1"/>
  <c r="P11" i="1"/>
  <c r="P7" i="1"/>
  <c r="O40" i="1"/>
  <c r="T40" i="1" s="1"/>
  <c r="O39" i="1"/>
  <c r="S39" i="1" s="1"/>
  <c r="O7" i="1"/>
  <c r="T7" i="1" s="1"/>
  <c r="O8" i="1"/>
  <c r="T8" i="1" s="1"/>
  <c r="O9" i="1"/>
  <c r="T9" i="1" s="1"/>
  <c r="O10" i="1"/>
  <c r="T10" i="1" s="1"/>
  <c r="O23" i="1"/>
  <c r="T23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2" i="1"/>
  <c r="T22" i="1" s="1"/>
  <c r="O24" i="1"/>
  <c r="T24" i="1" s="1"/>
  <c r="O25" i="1"/>
  <c r="T25" i="1" s="1"/>
  <c r="O26" i="1"/>
  <c r="T26" i="1" s="1"/>
  <c r="O27" i="1"/>
  <c r="T27" i="1" s="1"/>
  <c r="O28" i="1"/>
  <c r="T28" i="1" s="1"/>
  <c r="O29" i="1"/>
  <c r="T29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T37" i="1" s="1"/>
  <c r="O6" i="1"/>
  <c r="S6" i="1" s="1"/>
  <c r="K37" i="1"/>
  <c r="AF36" i="1"/>
  <c r="K36" i="1"/>
  <c r="AF35" i="1"/>
  <c r="K35" i="1"/>
  <c r="K34" i="1"/>
  <c r="AF33" i="1"/>
  <c r="K33" i="1"/>
  <c r="AF32" i="1"/>
  <c r="K32" i="1"/>
  <c r="K31" i="1"/>
  <c r="K30" i="1"/>
  <c r="AF29" i="1"/>
  <c r="K29" i="1"/>
  <c r="AF28" i="1"/>
  <c r="K28" i="1"/>
  <c r="K27" i="1"/>
  <c r="AF26" i="1"/>
  <c r="K26" i="1"/>
  <c r="K25" i="1"/>
  <c r="AF24" i="1"/>
  <c r="K24" i="1"/>
  <c r="AF22" i="1"/>
  <c r="K22" i="1"/>
  <c r="AF21" i="1"/>
  <c r="K21" i="1"/>
  <c r="AF20" i="1"/>
  <c r="K20" i="1"/>
  <c r="AF19" i="1"/>
  <c r="K19" i="1"/>
  <c r="AF18" i="1"/>
  <c r="K18" i="1"/>
  <c r="AF17" i="1"/>
  <c r="K17" i="1"/>
  <c r="AF16" i="1"/>
  <c r="K16" i="1"/>
  <c r="AF15" i="1"/>
  <c r="K15" i="1"/>
  <c r="AF14" i="1"/>
  <c r="K14" i="1"/>
  <c r="K13" i="1"/>
  <c r="AF12" i="1"/>
  <c r="K12" i="1"/>
  <c r="AF11" i="1"/>
  <c r="K11" i="1"/>
  <c r="K23" i="1"/>
  <c r="AF10" i="1"/>
  <c r="K10" i="1"/>
  <c r="K9" i="1"/>
  <c r="K40" i="1"/>
  <c r="K39" i="1"/>
  <c r="AF8" i="1"/>
  <c r="K8" i="1"/>
  <c r="AF7" i="1"/>
  <c r="K7" i="1"/>
  <c r="AF6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P5" i="1" l="1"/>
  <c r="T6" i="1"/>
  <c r="S34" i="1"/>
  <c r="S30" i="1"/>
  <c r="S26" i="1"/>
  <c r="S21" i="1"/>
  <c r="S17" i="1"/>
  <c r="S13" i="1"/>
  <c r="S10" i="1"/>
  <c r="AF5" i="1"/>
  <c r="S36" i="1"/>
  <c r="S32" i="1"/>
  <c r="S28" i="1"/>
  <c r="S24" i="1"/>
  <c r="S19" i="1"/>
  <c r="S15" i="1"/>
  <c r="S11" i="1"/>
  <c r="S8" i="1"/>
  <c r="S37" i="1"/>
  <c r="S35" i="1"/>
  <c r="S33" i="1"/>
  <c r="S31" i="1"/>
  <c r="S29" i="1"/>
  <c r="S27" i="1"/>
  <c r="S25" i="1"/>
  <c r="S22" i="1"/>
  <c r="S20" i="1"/>
  <c r="S18" i="1"/>
  <c r="S16" i="1"/>
  <c r="S14" i="1"/>
  <c r="S12" i="1"/>
  <c r="S23" i="1"/>
  <c r="S9" i="1"/>
  <c r="S7" i="1"/>
  <c r="O5" i="1"/>
  <c r="S40" i="1"/>
  <c r="T39" i="1"/>
  <c r="K5" i="1"/>
</calcChain>
</file>

<file path=xl/sharedStrings.xml><?xml version="1.0" encoding="utf-8"?>
<sst xmlns="http://schemas.openxmlformats.org/spreadsheetml/2006/main" count="127" uniqueCount="79">
  <si>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</si>
  <si>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</si>
  <si>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</si>
  <si>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</si>
  <si>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</si>
  <si>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</si>
  <si>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</si>
  <si>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</si>
  <si>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</si>
  <si>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</si>
  <si>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</si>
  <si>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</si>
  <si>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</si>
  <si>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</si>
  <si>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</si>
  <si>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</si>
  <si>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</si>
  <si>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</si>
  <si>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</si>
  <si>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</si>
  <si>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</si>
  <si>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</si>
  <si>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</si>
  <si>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10,02,</t>
  </si>
  <si>
    <t>17,02,</t>
  </si>
  <si>
    <t>03,02,</t>
  </si>
  <si>
    <t>27,01,</t>
  </si>
  <si>
    <t>20,01,</t>
  </si>
  <si>
    <t>13,01,</t>
  </si>
  <si>
    <t>06,01,</t>
  </si>
  <si>
    <t>23,12,</t>
  </si>
  <si>
    <t>16,12,</t>
  </si>
  <si>
    <t>09,12,</t>
  </si>
  <si>
    <t>02,12,</t>
  </si>
  <si>
    <t>9988421 Творожный Сыр 60 % С маринованными огурчиками и укропом  Останкино</t>
  </si>
  <si>
    <t>шт</t>
  </si>
  <si>
    <t>13,01,25 завод не отгрузил / 23,12,24 завод не отгрузил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</si>
  <si>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</si>
  <si>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</si>
  <si>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</si>
  <si>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</si>
  <si>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</si>
  <si>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нужно увеличить продажи!!!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</si>
  <si>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</si>
  <si>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</si>
  <si>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</si>
  <si>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дубль</t>
  </si>
  <si>
    <t>Сыр "Пармезан" 40% кусок 180 гр  ОСТАНКИНО</t>
  </si>
  <si>
    <t>Сыр "Пармезан" с массовой долей жира в сухом веществе 40%  Останкино</t>
  </si>
  <si>
    <t>с 15,01,25 недоступен к заказу до конца февраля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</si>
  <si>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</si>
  <si>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</si>
  <si>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</si>
  <si>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</si>
  <si>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</si>
  <si>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</si>
  <si>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</si>
  <si>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</si>
  <si>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15,01,25 недоступен к заказу до конца февраля / 02,12,24 завод не отгрузил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</si>
  <si>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</si>
  <si>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</si>
  <si>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/ нет в бланке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</si>
  <si>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</si>
  <si>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</si>
  <si>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</si>
  <si>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</si>
  <si>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</si>
  <si>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</si>
  <si>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</si>
  <si>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</si>
  <si>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</si>
  <si>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13,01,25 завод не отгрузит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</si>
  <si>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</si>
  <si>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</si>
  <si>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</si>
  <si>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</si>
  <si>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</si>
  <si>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13,01,25 завод не отгрузил</t>
  </si>
  <si>
    <t>нужно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</si>
</sst>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164" fontId="1" fillId="5" borderId="1" xfId="1" applyNumberFormat="1" applyFill="1"/>
    <xf numFmtId="2" fontId="1" fillId="0" borderId="1" xfId="1" applyNumberFormat="1"/>
    <xf numFmtId="2" fontId="2" fillId="2" borderId="1" xfId="1" applyNumberFormat="1" applyFont="1" applyFill="1"/>
    <xf numFmtId="2" fontId="1" fillId="5" borderId="1" xfId="1" applyNumberFormat="1" applyFill="1"/>
    <xf numFmtId="2" fontId="0" fillId="0" borderId="0" xfId="0" applyNumberForma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  <xf numFmtId="164" fontId="4" fillId="0" borderId="1" xfId="1" applyNumberFormat="1" applyFont="1"/>
    <xf numFmtId="164" fontId="5" fillId="9" borderId="1" xfId="1" applyNumberFormat="1" applyFont="1" applyFill="1"/>
    <xf numFmtId="164" fontId="4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9" sqref="R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11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46" customWidth="1"/>
    <col min="32" max="32" width="7" customWidth="1"/>
    <col min="33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24</v>
      </c>
      <c r="O4" s="1" t="s">
        <v>24</v>
      </c>
      <c r="P4" s="1"/>
      <c r="Q4" s="1"/>
      <c r="R4" s="1"/>
      <c r="S4" s="1"/>
      <c r="T4" s="1"/>
      <c r="U4" s="1" t="s">
        <v>23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4955.3019999999997</v>
      </c>
      <c r="F5" s="4">
        <f>SUM(F6:F496)</f>
        <v>8982.0220000000008</v>
      </c>
      <c r="G5" s="8"/>
      <c r="H5" s="1"/>
      <c r="I5" s="1"/>
      <c r="J5" s="4">
        <f t="shared" ref="J5:Q5" si="0">SUM(J6:J496)</f>
        <v>5212.66</v>
      </c>
      <c r="K5" s="4">
        <f t="shared" si="0"/>
        <v>-257.358</v>
      </c>
      <c r="L5" s="4">
        <f t="shared" si="0"/>
        <v>0</v>
      </c>
      <c r="M5" s="4">
        <f t="shared" si="0"/>
        <v>0</v>
      </c>
      <c r="N5" s="4">
        <f t="shared" si="0"/>
        <v>4949.4853999999996</v>
      </c>
      <c r="O5" s="4">
        <f t="shared" si="0"/>
        <v>991.06040000000007</v>
      </c>
      <c r="P5" s="4">
        <f t="shared" si="0"/>
        <v>2937.9317999999998</v>
      </c>
      <c r="Q5" s="4">
        <f t="shared" si="0"/>
        <v>0</v>
      </c>
      <c r="R5" s="1"/>
      <c r="S5" s="1"/>
      <c r="T5" s="1"/>
      <c r="U5" s="4">
        <f t="shared" ref="U5:AD5" si="1">SUM(U6:U496)</f>
        <v>851.71080000000006</v>
      </c>
      <c r="V5" s="4">
        <f t="shared" si="1"/>
        <v>704.1898000000001</v>
      </c>
      <c r="W5" s="4">
        <f t="shared" si="1"/>
        <v>807.8649999999999</v>
      </c>
      <c r="X5" s="4">
        <f t="shared" si="1"/>
        <v>679.11940000000004</v>
      </c>
      <c r="Y5" s="4">
        <f t="shared" si="1"/>
        <v>863.89700000000005</v>
      </c>
      <c r="Z5" s="4">
        <f t="shared" si="1"/>
        <v>513.83699999999999</v>
      </c>
      <c r="AA5" s="4">
        <f t="shared" si="1"/>
        <v>992.95540000000005</v>
      </c>
      <c r="AB5" s="4">
        <f t="shared" si="1"/>
        <v>935.67059999999992</v>
      </c>
      <c r="AC5" s="4">
        <f t="shared" si="1"/>
        <v>1092.6188</v>
      </c>
      <c r="AD5" s="4">
        <f t="shared" si="1"/>
        <v>1076.6076</v>
      </c>
      <c r="AE5" s="1"/>
      <c r="AF5" s="4">
        <f>SUM(AF6:AF496)</f>
        <v>573.37580000000014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34</v>
      </c>
      <c r="B6" s="1" t="s">
        <v>35</v>
      </c>
      <c r="C6" s="1">
        <v>5</v>
      </c>
      <c r="D6" s="1">
        <v>17</v>
      </c>
      <c r="E6" s="1">
        <v>8</v>
      </c>
      <c r="F6" s="1">
        <v>13</v>
      </c>
      <c r="G6" s="8">
        <v>0.14000000000000001</v>
      </c>
      <c r="H6" s="1">
        <v>180</v>
      </c>
      <c r="I6" s="1">
        <v>9988421</v>
      </c>
      <c r="J6" s="1">
        <v>13</v>
      </c>
      <c r="K6" s="1">
        <f t="shared" ref="K6:K37" si="2">E6-J6</f>
        <v>-5</v>
      </c>
      <c r="L6" s="1"/>
      <c r="M6" s="1"/>
      <c r="N6" s="1">
        <v>40.200000000000003</v>
      </c>
      <c r="O6" s="1">
        <f>E6/5</f>
        <v>1.6</v>
      </c>
      <c r="P6" s="5"/>
      <c r="Q6" s="5"/>
      <c r="R6" s="1"/>
      <c r="S6" s="1">
        <f>(F6+N6+P6)/O6</f>
        <v>33.25</v>
      </c>
      <c r="T6" s="1">
        <f>(F6+N6)/O6</f>
        <v>33.25</v>
      </c>
      <c r="U6" s="1">
        <v>3.8</v>
      </c>
      <c r="V6" s="1">
        <v>2.6</v>
      </c>
      <c r="W6" s="1">
        <v>1</v>
      </c>
      <c r="X6" s="1">
        <v>-0.6</v>
      </c>
      <c r="Y6" s="1">
        <v>0</v>
      </c>
      <c r="Z6" s="1">
        <v>0</v>
      </c>
      <c r="AA6" s="1">
        <v>3.8</v>
      </c>
      <c r="AB6" s="1">
        <v>3.2</v>
      </c>
      <c r="AC6" s="1">
        <v>3.8</v>
      </c>
      <c r="AD6" s="1">
        <v>1.6</v>
      </c>
      <c r="AE6" s="1" t="s">
        <v>36</v>
      </c>
      <c r="AF6" s="1">
        <f t="shared" ref="AF6:AF22" si="3"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37</v>
      </c>
      <c r="B7" s="1" t="s">
        <v>35</v>
      </c>
      <c r="C7" s="1">
        <v>73</v>
      </c>
      <c r="D7" s="1">
        <v>32</v>
      </c>
      <c r="E7" s="1">
        <v>48</v>
      </c>
      <c r="F7" s="1">
        <v>57</v>
      </c>
      <c r="G7" s="8">
        <v>0.18</v>
      </c>
      <c r="H7" s="1">
        <v>270</v>
      </c>
      <c r="I7" s="1">
        <v>9988438</v>
      </c>
      <c r="J7" s="1">
        <v>48</v>
      </c>
      <c r="K7" s="1">
        <f t="shared" si="2"/>
        <v>0</v>
      </c>
      <c r="L7" s="1"/>
      <c r="M7" s="1"/>
      <c r="N7" s="1">
        <v>71.799999999999983</v>
      </c>
      <c r="O7" s="1">
        <f t="shared" ref="O7:O37" si="4">E7/5</f>
        <v>9.6</v>
      </c>
      <c r="P7" s="5">
        <f t="shared" ref="P7:P11" si="5">16*O7-N7-F7</f>
        <v>24.800000000000011</v>
      </c>
      <c r="Q7" s="5"/>
      <c r="R7" s="1"/>
      <c r="S7" s="1">
        <f t="shared" ref="S7:S37" si="6">(F7+N7+P7)/O7</f>
        <v>16</v>
      </c>
      <c r="T7" s="1">
        <f t="shared" ref="T7:T37" si="7">(F7+N7)/O7</f>
        <v>13.416666666666666</v>
      </c>
      <c r="U7" s="1">
        <v>10.8</v>
      </c>
      <c r="V7" s="1">
        <v>9.8000000000000007</v>
      </c>
      <c r="W7" s="1">
        <v>9.4</v>
      </c>
      <c r="X7" s="1">
        <v>8.8000000000000007</v>
      </c>
      <c r="Y7" s="1">
        <v>9</v>
      </c>
      <c r="Z7" s="1">
        <v>5</v>
      </c>
      <c r="AA7" s="1">
        <v>14</v>
      </c>
      <c r="AB7" s="1">
        <v>11.4</v>
      </c>
      <c r="AC7" s="1">
        <v>12.2</v>
      </c>
      <c r="AD7" s="1">
        <v>8</v>
      </c>
      <c r="AE7" s="1"/>
      <c r="AF7" s="1">
        <f t="shared" si="3"/>
        <v>4.4640000000000022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38</v>
      </c>
      <c r="B8" s="1" t="s">
        <v>35</v>
      </c>
      <c r="C8" s="1">
        <v>25</v>
      </c>
      <c r="D8" s="1"/>
      <c r="E8" s="1">
        <v>25</v>
      </c>
      <c r="F8" s="1"/>
      <c r="G8" s="8">
        <v>0.18</v>
      </c>
      <c r="H8" s="1">
        <v>270</v>
      </c>
      <c r="I8" s="1">
        <v>9988445</v>
      </c>
      <c r="J8" s="1">
        <v>38</v>
      </c>
      <c r="K8" s="1">
        <f t="shared" si="2"/>
        <v>-13</v>
      </c>
      <c r="L8" s="1"/>
      <c r="M8" s="1"/>
      <c r="N8" s="1">
        <v>109.4</v>
      </c>
      <c r="O8" s="1">
        <f t="shared" si="4"/>
        <v>5</v>
      </c>
      <c r="P8" s="5"/>
      <c r="Q8" s="5"/>
      <c r="R8" s="1"/>
      <c r="S8" s="1">
        <f t="shared" si="6"/>
        <v>21.880000000000003</v>
      </c>
      <c r="T8" s="1">
        <f t="shared" si="7"/>
        <v>21.880000000000003</v>
      </c>
      <c r="U8" s="1">
        <v>8.4</v>
      </c>
      <c r="V8" s="1">
        <v>2.4</v>
      </c>
      <c r="W8" s="1">
        <v>0.2</v>
      </c>
      <c r="X8" s="1">
        <v>7.4</v>
      </c>
      <c r="Y8" s="1">
        <v>6.2</v>
      </c>
      <c r="Z8" s="1">
        <v>5.5</v>
      </c>
      <c r="AA8" s="1">
        <v>14.4</v>
      </c>
      <c r="AB8" s="1">
        <v>9.4</v>
      </c>
      <c r="AC8" s="1">
        <v>10.4</v>
      </c>
      <c r="AD8" s="1">
        <v>8.6</v>
      </c>
      <c r="AE8" s="1"/>
      <c r="AF8" s="1">
        <f t="shared" si="3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41</v>
      </c>
      <c r="B9" s="1" t="s">
        <v>35</v>
      </c>
      <c r="C9" s="1">
        <v>47</v>
      </c>
      <c r="D9" s="1"/>
      <c r="E9" s="1">
        <v>26</v>
      </c>
      <c r="F9" s="1">
        <v>20</v>
      </c>
      <c r="G9" s="8">
        <v>0.4</v>
      </c>
      <c r="H9" s="1">
        <v>270</v>
      </c>
      <c r="I9" s="1">
        <v>9988452</v>
      </c>
      <c r="J9" s="1">
        <v>27</v>
      </c>
      <c r="K9" s="1">
        <f t="shared" si="2"/>
        <v>-1</v>
      </c>
      <c r="L9" s="1"/>
      <c r="M9" s="1"/>
      <c r="N9" s="1"/>
      <c r="O9" s="1">
        <f t="shared" si="4"/>
        <v>5.2</v>
      </c>
      <c r="P9" s="5">
        <f>14*O9-N9-F9</f>
        <v>52.8</v>
      </c>
      <c r="Q9" s="5"/>
      <c r="R9" s="1"/>
      <c r="S9" s="1">
        <f t="shared" si="6"/>
        <v>13.999999999999998</v>
      </c>
      <c r="T9" s="1">
        <f t="shared" si="7"/>
        <v>3.8461538461538458</v>
      </c>
      <c r="U9" s="1">
        <v>0.4</v>
      </c>
      <c r="V9" s="1">
        <v>2.8</v>
      </c>
      <c r="W9" s="1">
        <v>1.2</v>
      </c>
      <c r="X9" s="1">
        <v>5.2</v>
      </c>
      <c r="Y9" s="1">
        <v>2.4</v>
      </c>
      <c r="Z9" s="1">
        <v>2.5</v>
      </c>
      <c r="AA9" s="1">
        <v>1.2</v>
      </c>
      <c r="AB9" s="1">
        <v>4.4000000000000004</v>
      </c>
      <c r="AC9" s="1">
        <v>3</v>
      </c>
      <c r="AD9" s="1">
        <v>1.4</v>
      </c>
      <c r="AE9" s="1"/>
      <c r="AF9" s="1">
        <f t="shared" si="3"/>
        <v>21.12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35</v>
      </c>
      <c r="C10" s="1">
        <v>207</v>
      </c>
      <c r="D10" s="1"/>
      <c r="E10" s="1">
        <v>27</v>
      </c>
      <c r="F10" s="1">
        <v>178</v>
      </c>
      <c r="G10" s="8">
        <v>0.4</v>
      </c>
      <c r="H10" s="1">
        <v>270</v>
      </c>
      <c r="I10" s="1">
        <v>9988476</v>
      </c>
      <c r="J10" s="1">
        <v>32</v>
      </c>
      <c r="K10" s="1">
        <f t="shared" si="2"/>
        <v>-5</v>
      </c>
      <c r="L10" s="1"/>
      <c r="M10" s="1"/>
      <c r="N10" s="1"/>
      <c r="O10" s="1">
        <f t="shared" si="4"/>
        <v>5.4</v>
      </c>
      <c r="P10" s="5"/>
      <c r="Q10" s="5"/>
      <c r="R10" s="1"/>
      <c r="S10" s="1">
        <f t="shared" si="6"/>
        <v>32.962962962962962</v>
      </c>
      <c r="T10" s="1">
        <f t="shared" si="7"/>
        <v>32.962962962962962</v>
      </c>
      <c r="U10" s="1">
        <v>0.6</v>
      </c>
      <c r="V10" s="1">
        <v>2.2000000000000002</v>
      </c>
      <c r="W10" s="1">
        <v>0.6</v>
      </c>
      <c r="X10" s="1">
        <v>2.8</v>
      </c>
      <c r="Y10" s="1">
        <v>0.6</v>
      </c>
      <c r="Z10" s="1">
        <v>2.5</v>
      </c>
      <c r="AA10" s="1">
        <v>0.8</v>
      </c>
      <c r="AB10" s="1">
        <v>12.8</v>
      </c>
      <c r="AC10" s="1">
        <v>6.4</v>
      </c>
      <c r="AD10" s="1">
        <v>3.8</v>
      </c>
      <c r="AE10" s="31" t="s">
        <v>42</v>
      </c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47</v>
      </c>
      <c r="B11" s="1" t="s">
        <v>35</v>
      </c>
      <c r="C11" s="1">
        <v>76</v>
      </c>
      <c r="D11" s="1">
        <v>186</v>
      </c>
      <c r="E11" s="1">
        <v>68</v>
      </c>
      <c r="F11" s="1">
        <v>194</v>
      </c>
      <c r="G11" s="8">
        <v>0.18</v>
      </c>
      <c r="H11" s="1">
        <v>150</v>
      </c>
      <c r="I11" s="1">
        <v>5034819</v>
      </c>
      <c r="J11" s="1">
        <v>70</v>
      </c>
      <c r="K11" s="1">
        <f t="shared" si="2"/>
        <v>-2</v>
      </c>
      <c r="L11" s="1"/>
      <c r="M11" s="1"/>
      <c r="N11" s="1">
        <v>14.399999999999981</v>
      </c>
      <c r="O11" s="1">
        <f t="shared" si="4"/>
        <v>13.6</v>
      </c>
      <c r="P11" s="5">
        <f t="shared" si="5"/>
        <v>9.2000000000000171</v>
      </c>
      <c r="Q11" s="5"/>
      <c r="R11" s="1"/>
      <c r="S11" s="1">
        <f t="shared" si="6"/>
        <v>16</v>
      </c>
      <c r="T11" s="1">
        <f t="shared" si="7"/>
        <v>15.323529411764705</v>
      </c>
      <c r="U11" s="1">
        <v>17.399999999999999</v>
      </c>
      <c r="V11" s="1">
        <v>22</v>
      </c>
      <c r="W11" s="1">
        <v>4.4000000000000004</v>
      </c>
      <c r="X11" s="1">
        <v>15</v>
      </c>
      <c r="Y11" s="1">
        <v>24</v>
      </c>
      <c r="Z11" s="1">
        <v>10</v>
      </c>
      <c r="AA11" s="1">
        <v>22.2</v>
      </c>
      <c r="AB11" s="1">
        <v>18</v>
      </c>
      <c r="AC11" s="1">
        <v>11.4</v>
      </c>
      <c r="AD11" s="1">
        <v>6.8</v>
      </c>
      <c r="AE11" s="1"/>
      <c r="AF11" s="1">
        <f t="shared" si="3"/>
        <v>1.656000000000003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21" t="s">
        <v>48</v>
      </c>
      <c r="B12" s="21" t="s">
        <v>45</v>
      </c>
      <c r="C12" s="21"/>
      <c r="D12" s="21"/>
      <c r="E12" s="21"/>
      <c r="F12" s="21"/>
      <c r="G12" s="22">
        <v>1</v>
      </c>
      <c r="H12" s="21">
        <v>150</v>
      </c>
      <c r="I12" s="21">
        <v>5041251</v>
      </c>
      <c r="J12" s="21"/>
      <c r="K12" s="21">
        <f t="shared" si="2"/>
        <v>0</v>
      </c>
      <c r="L12" s="21"/>
      <c r="M12" s="21"/>
      <c r="N12" s="21"/>
      <c r="O12" s="21">
        <f t="shared" si="4"/>
        <v>0</v>
      </c>
      <c r="P12" s="23"/>
      <c r="Q12" s="23"/>
      <c r="R12" s="21"/>
      <c r="S12" s="21" t="e">
        <f t="shared" si="6"/>
        <v>#DIV/0!</v>
      </c>
      <c r="T12" s="21" t="e">
        <f t="shared" si="7"/>
        <v>#DIV/0!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11.401999999999999</v>
      </c>
      <c r="AE12" s="21" t="s">
        <v>49</v>
      </c>
      <c r="AF12" s="21">
        <f t="shared" si="3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50</v>
      </c>
      <c r="B13" s="1" t="s">
        <v>35</v>
      </c>
      <c r="C13" s="1">
        <v>167</v>
      </c>
      <c r="D13" s="1">
        <v>4</v>
      </c>
      <c r="E13" s="1">
        <v>145</v>
      </c>
      <c r="F13" s="1">
        <v>18</v>
      </c>
      <c r="G13" s="8">
        <v>0.1</v>
      </c>
      <c r="H13" s="1">
        <v>90</v>
      </c>
      <c r="I13" s="1">
        <v>8444163</v>
      </c>
      <c r="J13" s="1">
        <v>151</v>
      </c>
      <c r="K13" s="1">
        <f t="shared" si="2"/>
        <v>-6</v>
      </c>
      <c r="L13" s="1"/>
      <c r="M13" s="1"/>
      <c r="N13" s="1">
        <v>49</v>
      </c>
      <c r="O13" s="1">
        <f t="shared" si="4"/>
        <v>29</v>
      </c>
      <c r="P13" s="5">
        <f>14*O13-N13-F13</f>
        <v>339</v>
      </c>
      <c r="Q13" s="5"/>
      <c r="R13" s="1"/>
      <c r="S13" s="1">
        <f t="shared" si="6"/>
        <v>14</v>
      </c>
      <c r="T13" s="1">
        <f t="shared" si="7"/>
        <v>2.3103448275862069</v>
      </c>
      <c r="U13" s="1">
        <v>14.4</v>
      </c>
      <c r="V13" s="1">
        <v>6.4</v>
      </c>
      <c r="W13" s="1">
        <v>17</v>
      </c>
      <c r="X13" s="1">
        <v>16.600000000000001</v>
      </c>
      <c r="Y13" s="1">
        <v>13</v>
      </c>
      <c r="Z13" s="1">
        <v>20</v>
      </c>
      <c r="AA13" s="1">
        <v>13.4</v>
      </c>
      <c r="AB13" s="1">
        <v>18</v>
      </c>
      <c r="AC13" s="1">
        <v>15.4</v>
      </c>
      <c r="AD13" s="1">
        <v>20.399999999999999</v>
      </c>
      <c r="AE13" s="1"/>
      <c r="AF13" s="1">
        <f t="shared" si="3"/>
        <v>33.9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51</v>
      </c>
      <c r="B14" s="1" t="s">
        <v>35</v>
      </c>
      <c r="C14" s="1">
        <v>569</v>
      </c>
      <c r="D14" s="1">
        <v>5</v>
      </c>
      <c r="E14" s="1">
        <v>225</v>
      </c>
      <c r="F14" s="1">
        <v>332</v>
      </c>
      <c r="G14" s="8">
        <v>0.18</v>
      </c>
      <c r="H14" s="1">
        <v>150</v>
      </c>
      <c r="I14" s="1">
        <v>5038411</v>
      </c>
      <c r="J14" s="1">
        <v>233</v>
      </c>
      <c r="K14" s="1">
        <f t="shared" si="2"/>
        <v>-8</v>
      </c>
      <c r="L14" s="1"/>
      <c r="M14" s="1"/>
      <c r="N14" s="1">
        <v>302.8</v>
      </c>
      <c r="O14" s="1">
        <f t="shared" si="4"/>
        <v>45</v>
      </c>
      <c r="P14" s="5">
        <f t="shared" ref="P14:P19" si="8">16*O14-N14-F14</f>
        <v>85.199999999999989</v>
      </c>
      <c r="Q14" s="5"/>
      <c r="R14" s="1"/>
      <c r="S14" s="1">
        <f t="shared" si="6"/>
        <v>16</v>
      </c>
      <c r="T14" s="1">
        <f t="shared" si="7"/>
        <v>14.106666666666666</v>
      </c>
      <c r="U14" s="1">
        <v>54.8</v>
      </c>
      <c r="V14" s="1">
        <v>10.4</v>
      </c>
      <c r="W14" s="1">
        <v>47.2</v>
      </c>
      <c r="X14" s="1">
        <v>23</v>
      </c>
      <c r="Y14" s="1">
        <v>-0.2</v>
      </c>
      <c r="Z14" s="1">
        <v>0</v>
      </c>
      <c r="AA14" s="1">
        <v>43.8</v>
      </c>
      <c r="AB14" s="1">
        <v>28.6</v>
      </c>
      <c r="AC14" s="1">
        <v>48.2</v>
      </c>
      <c r="AD14" s="1">
        <v>50.6</v>
      </c>
      <c r="AE14" s="1"/>
      <c r="AF14" s="1">
        <f t="shared" si="3"/>
        <v>15.335999999999997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35</v>
      </c>
      <c r="C15" s="1">
        <v>495</v>
      </c>
      <c r="D15" s="1">
        <v>408</v>
      </c>
      <c r="E15" s="1">
        <v>299</v>
      </c>
      <c r="F15" s="1">
        <v>601</v>
      </c>
      <c r="G15" s="8">
        <v>0.18</v>
      </c>
      <c r="H15" s="1">
        <v>150</v>
      </c>
      <c r="I15" s="1">
        <v>5038459</v>
      </c>
      <c r="J15" s="1">
        <v>300</v>
      </c>
      <c r="K15" s="1">
        <f t="shared" si="2"/>
        <v>-1</v>
      </c>
      <c r="L15" s="1"/>
      <c r="M15" s="1"/>
      <c r="N15" s="1"/>
      <c r="O15" s="1">
        <f t="shared" si="4"/>
        <v>59.8</v>
      </c>
      <c r="P15" s="5">
        <f t="shared" si="8"/>
        <v>355.79999999999995</v>
      </c>
      <c r="Q15" s="5"/>
      <c r="R15" s="1"/>
      <c r="S15" s="1">
        <f t="shared" si="6"/>
        <v>16</v>
      </c>
      <c r="T15" s="1">
        <f t="shared" si="7"/>
        <v>10.050167224080267</v>
      </c>
      <c r="U15" s="1">
        <v>54</v>
      </c>
      <c r="V15" s="1">
        <v>34</v>
      </c>
      <c r="W15" s="1">
        <v>49.2</v>
      </c>
      <c r="X15" s="1">
        <v>24.6</v>
      </c>
      <c r="Y15" s="1">
        <v>53.6</v>
      </c>
      <c r="Z15" s="1">
        <v>18</v>
      </c>
      <c r="AA15" s="1">
        <v>0</v>
      </c>
      <c r="AB15" s="1">
        <v>29.2</v>
      </c>
      <c r="AC15" s="1">
        <v>59.4</v>
      </c>
      <c r="AD15" s="1">
        <v>16.600000000000001</v>
      </c>
      <c r="AE15" s="1"/>
      <c r="AF15" s="1">
        <f t="shared" si="3"/>
        <v>64.043999999999983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53</v>
      </c>
      <c r="B16" s="1" t="s">
        <v>35</v>
      </c>
      <c r="C16" s="1">
        <v>49</v>
      </c>
      <c r="D16" s="1"/>
      <c r="E16" s="1">
        <v>48</v>
      </c>
      <c r="F16" s="1"/>
      <c r="G16" s="8">
        <v>0.18</v>
      </c>
      <c r="H16" s="1">
        <v>150</v>
      </c>
      <c r="I16" s="1">
        <v>5038831</v>
      </c>
      <c r="J16" s="1">
        <v>73</v>
      </c>
      <c r="K16" s="1">
        <f t="shared" si="2"/>
        <v>-25</v>
      </c>
      <c r="L16" s="1"/>
      <c r="M16" s="1"/>
      <c r="N16" s="1">
        <v>383</v>
      </c>
      <c r="O16" s="1">
        <f t="shared" si="4"/>
        <v>9.6</v>
      </c>
      <c r="P16" s="5"/>
      <c r="Q16" s="5"/>
      <c r="R16" s="1"/>
      <c r="S16" s="1">
        <f t="shared" si="6"/>
        <v>39.895833333333336</v>
      </c>
      <c r="T16" s="1">
        <f t="shared" si="7"/>
        <v>39.895833333333336</v>
      </c>
      <c r="U16" s="1">
        <v>27</v>
      </c>
      <c r="V16" s="1">
        <v>5.4</v>
      </c>
      <c r="W16" s="1">
        <v>11.4</v>
      </c>
      <c r="X16" s="1">
        <v>10</v>
      </c>
      <c r="Y16" s="1">
        <v>5</v>
      </c>
      <c r="Z16" s="1">
        <v>7.5</v>
      </c>
      <c r="AA16" s="1">
        <v>21.2</v>
      </c>
      <c r="AB16" s="1">
        <v>16.2</v>
      </c>
      <c r="AC16" s="1">
        <v>14</v>
      </c>
      <c r="AD16" s="1">
        <v>27.2</v>
      </c>
      <c r="AE16" s="1"/>
      <c r="AF16" s="1">
        <f t="shared" si="3"/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54</v>
      </c>
      <c r="B17" s="1" t="s">
        <v>35</v>
      </c>
      <c r="C17" s="1">
        <v>68</v>
      </c>
      <c r="D17" s="1">
        <v>90</v>
      </c>
      <c r="E17" s="1">
        <v>81</v>
      </c>
      <c r="F17" s="1">
        <v>77</v>
      </c>
      <c r="G17" s="8">
        <v>0.18</v>
      </c>
      <c r="H17" s="1">
        <v>120</v>
      </c>
      <c r="I17" s="1">
        <v>5038855</v>
      </c>
      <c r="J17" s="1">
        <v>81</v>
      </c>
      <c r="K17" s="1">
        <f t="shared" si="2"/>
        <v>0</v>
      </c>
      <c r="L17" s="1"/>
      <c r="M17" s="1"/>
      <c r="N17" s="1">
        <v>300.8</v>
      </c>
      <c r="O17" s="1">
        <f t="shared" si="4"/>
        <v>16.2</v>
      </c>
      <c r="P17" s="5"/>
      <c r="Q17" s="5"/>
      <c r="R17" s="1"/>
      <c r="S17" s="1">
        <f t="shared" si="6"/>
        <v>23.320987654320991</v>
      </c>
      <c r="T17" s="1">
        <f t="shared" si="7"/>
        <v>23.320987654320991</v>
      </c>
      <c r="U17" s="1">
        <v>28.6</v>
      </c>
      <c r="V17" s="1">
        <v>18.8</v>
      </c>
      <c r="W17" s="1">
        <v>2.4</v>
      </c>
      <c r="X17" s="1">
        <v>18.399999999999999</v>
      </c>
      <c r="Y17" s="1">
        <v>25.8</v>
      </c>
      <c r="Z17" s="1">
        <v>8</v>
      </c>
      <c r="AA17" s="1">
        <v>15.2</v>
      </c>
      <c r="AB17" s="1">
        <v>20.2</v>
      </c>
      <c r="AC17" s="1">
        <v>2</v>
      </c>
      <c r="AD17" s="1">
        <v>0</v>
      </c>
      <c r="AE17" s="1"/>
      <c r="AF17" s="1">
        <f t="shared" si="3"/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55</v>
      </c>
      <c r="B18" s="1" t="s">
        <v>35</v>
      </c>
      <c r="C18" s="1">
        <v>955</v>
      </c>
      <c r="D18" s="1"/>
      <c r="E18" s="1">
        <v>417</v>
      </c>
      <c r="F18" s="1">
        <v>531</v>
      </c>
      <c r="G18" s="8">
        <v>0.18</v>
      </c>
      <c r="H18" s="1">
        <v>150</v>
      </c>
      <c r="I18" s="1">
        <v>5038435</v>
      </c>
      <c r="J18" s="1">
        <v>461</v>
      </c>
      <c r="K18" s="1">
        <f t="shared" si="2"/>
        <v>-44</v>
      </c>
      <c r="L18" s="1"/>
      <c r="M18" s="1"/>
      <c r="N18" s="1"/>
      <c r="O18" s="1">
        <f t="shared" si="4"/>
        <v>83.4</v>
      </c>
      <c r="P18" s="5">
        <f t="shared" si="8"/>
        <v>803.40000000000009</v>
      </c>
      <c r="Q18" s="5"/>
      <c r="R18" s="1"/>
      <c r="S18" s="1">
        <f t="shared" si="6"/>
        <v>16</v>
      </c>
      <c r="T18" s="1">
        <f t="shared" si="7"/>
        <v>6.3669064748201434</v>
      </c>
      <c r="U18" s="1">
        <v>52</v>
      </c>
      <c r="V18" s="1">
        <v>30</v>
      </c>
      <c r="W18" s="1">
        <v>72</v>
      </c>
      <c r="X18" s="1">
        <v>27.4</v>
      </c>
      <c r="Y18" s="1">
        <v>38.799999999999997</v>
      </c>
      <c r="Z18" s="1">
        <v>22</v>
      </c>
      <c r="AA18" s="1">
        <v>71.599999999999994</v>
      </c>
      <c r="AB18" s="1">
        <v>54.4</v>
      </c>
      <c r="AC18" s="1">
        <v>78.599999999999994</v>
      </c>
      <c r="AD18" s="1">
        <v>69.2</v>
      </c>
      <c r="AE18" s="1"/>
      <c r="AF18" s="1">
        <f t="shared" si="3"/>
        <v>144.61200000000002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35</v>
      </c>
      <c r="C19" s="1">
        <v>185</v>
      </c>
      <c r="D19" s="1"/>
      <c r="E19" s="1">
        <v>163</v>
      </c>
      <c r="F19" s="1">
        <v>9</v>
      </c>
      <c r="G19" s="8">
        <v>0.18</v>
      </c>
      <c r="H19" s="1">
        <v>120</v>
      </c>
      <c r="I19" s="1">
        <v>5038398</v>
      </c>
      <c r="J19" s="1">
        <v>170</v>
      </c>
      <c r="K19" s="1">
        <f t="shared" si="2"/>
        <v>-7</v>
      </c>
      <c r="L19" s="1"/>
      <c r="M19" s="1"/>
      <c r="N19" s="1">
        <v>366.4</v>
      </c>
      <c r="O19" s="1">
        <f t="shared" si="4"/>
        <v>32.6</v>
      </c>
      <c r="P19" s="5">
        <f t="shared" si="8"/>
        <v>146.20000000000005</v>
      </c>
      <c r="Q19" s="5"/>
      <c r="R19" s="1"/>
      <c r="S19" s="1">
        <f t="shared" si="6"/>
        <v>16</v>
      </c>
      <c r="T19" s="1">
        <f t="shared" si="7"/>
        <v>11.515337423312882</v>
      </c>
      <c r="U19" s="1">
        <v>34.4</v>
      </c>
      <c r="V19" s="1">
        <v>21.6</v>
      </c>
      <c r="W19" s="1">
        <v>24.6</v>
      </c>
      <c r="X19" s="1">
        <v>19.8</v>
      </c>
      <c r="Y19" s="1">
        <v>35.4</v>
      </c>
      <c r="Z19" s="1">
        <v>14</v>
      </c>
      <c r="AA19" s="1">
        <v>30.8</v>
      </c>
      <c r="AB19" s="1">
        <v>33</v>
      </c>
      <c r="AC19" s="1">
        <v>34.4</v>
      </c>
      <c r="AD19" s="1">
        <v>43.6</v>
      </c>
      <c r="AE19" s="1"/>
      <c r="AF19" s="1">
        <f t="shared" si="3"/>
        <v>26.316000000000006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21" t="s">
        <v>57</v>
      </c>
      <c r="B20" s="21" t="s">
        <v>45</v>
      </c>
      <c r="C20" s="21"/>
      <c r="D20" s="21"/>
      <c r="E20" s="21"/>
      <c r="F20" s="21"/>
      <c r="G20" s="22">
        <v>1</v>
      </c>
      <c r="H20" s="21">
        <v>150</v>
      </c>
      <c r="I20" s="21">
        <v>5038572</v>
      </c>
      <c r="J20" s="21"/>
      <c r="K20" s="21">
        <f t="shared" si="2"/>
        <v>0</v>
      </c>
      <c r="L20" s="21"/>
      <c r="M20" s="21"/>
      <c r="N20" s="21"/>
      <c r="O20" s="21">
        <f t="shared" si="4"/>
        <v>0</v>
      </c>
      <c r="P20" s="23"/>
      <c r="Q20" s="23"/>
      <c r="R20" s="21"/>
      <c r="S20" s="21" t="e">
        <f t="shared" si="6"/>
        <v>#DIV/0!</v>
      </c>
      <c r="T20" s="21" t="e">
        <f t="shared" si="7"/>
        <v>#DIV/0!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8.8460000000000001</v>
      </c>
      <c r="AD20" s="21">
        <v>5.3719999999999999</v>
      </c>
      <c r="AE20" s="21" t="s">
        <v>58</v>
      </c>
      <c r="AF20" s="21">
        <f t="shared" si="3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thickBot="1" x14ac:dyDescent="0.3">
      <c r="A21" s="21" t="s">
        <v>59</v>
      </c>
      <c r="B21" s="21" t="s">
        <v>45</v>
      </c>
      <c r="C21" s="21"/>
      <c r="D21" s="21"/>
      <c r="E21" s="21"/>
      <c r="F21" s="21"/>
      <c r="G21" s="22">
        <v>1</v>
      </c>
      <c r="H21" s="21">
        <v>150</v>
      </c>
      <c r="I21" s="21">
        <v>5038596</v>
      </c>
      <c r="J21" s="21"/>
      <c r="K21" s="21">
        <f t="shared" si="2"/>
        <v>0</v>
      </c>
      <c r="L21" s="21"/>
      <c r="M21" s="21"/>
      <c r="N21" s="21"/>
      <c r="O21" s="21">
        <f t="shared" si="4"/>
        <v>0</v>
      </c>
      <c r="P21" s="23"/>
      <c r="Q21" s="23"/>
      <c r="R21" s="21"/>
      <c r="S21" s="21" t="e">
        <f t="shared" si="6"/>
        <v>#DIV/0!</v>
      </c>
      <c r="T21" s="21" t="e">
        <f t="shared" si="7"/>
        <v>#DIV/0!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4.7507999999999999</v>
      </c>
      <c r="AB21" s="21">
        <v>26.5184</v>
      </c>
      <c r="AC21" s="21">
        <v>17.506799999999998</v>
      </c>
      <c r="AD21" s="21">
        <v>15.507999999999999</v>
      </c>
      <c r="AE21" s="21" t="s">
        <v>49</v>
      </c>
      <c r="AF21" s="21">
        <f t="shared" si="3"/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5" t="s">
        <v>60</v>
      </c>
      <c r="B22" s="16" t="s">
        <v>45</v>
      </c>
      <c r="C22" s="16"/>
      <c r="D22" s="16"/>
      <c r="E22" s="16"/>
      <c r="F22" s="17"/>
      <c r="G22" s="13">
        <v>1</v>
      </c>
      <c r="H22" s="12">
        <v>120</v>
      </c>
      <c r="I22" s="12">
        <v>8785204</v>
      </c>
      <c r="J22" s="12"/>
      <c r="K22" s="12">
        <f t="shared" si="2"/>
        <v>0</v>
      </c>
      <c r="L22" s="12"/>
      <c r="M22" s="12"/>
      <c r="N22" s="12"/>
      <c r="O22" s="12">
        <f t="shared" si="4"/>
        <v>0</v>
      </c>
      <c r="P22" s="14"/>
      <c r="Q22" s="14"/>
      <c r="R22" s="12"/>
      <c r="S22" s="12" t="e">
        <f t="shared" si="6"/>
        <v>#DIV/0!</v>
      </c>
      <c r="T22" s="12" t="e">
        <f t="shared" si="7"/>
        <v>#DIV/0!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 t="s">
        <v>61</v>
      </c>
      <c r="AF22" s="12">
        <f t="shared" si="3"/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thickBot="1" x14ac:dyDescent="0.3">
      <c r="A23" s="24" t="s">
        <v>44</v>
      </c>
      <c r="B23" s="25" t="s">
        <v>45</v>
      </c>
      <c r="C23" s="25">
        <v>52.087000000000003</v>
      </c>
      <c r="D23" s="25"/>
      <c r="E23" s="25">
        <v>42.978999999999999</v>
      </c>
      <c r="F23" s="26"/>
      <c r="G23" s="27">
        <v>0</v>
      </c>
      <c r="H23" s="28" t="e">
        <v>#N/A</v>
      </c>
      <c r="I23" s="28" t="s">
        <v>46</v>
      </c>
      <c r="J23" s="28">
        <v>73.5</v>
      </c>
      <c r="K23" s="28">
        <f>E23-J23</f>
        <v>-30.521000000000001</v>
      </c>
      <c r="L23" s="28"/>
      <c r="M23" s="28"/>
      <c r="N23" s="28"/>
      <c r="O23" s="28">
        <f>E23/5</f>
        <v>8.5958000000000006</v>
      </c>
      <c r="P23" s="29"/>
      <c r="Q23" s="29"/>
      <c r="R23" s="28"/>
      <c r="S23" s="28">
        <f>(F23+N23+P23)/O23</f>
        <v>0</v>
      </c>
      <c r="T23" s="28">
        <f>(F23+N23)/O23</f>
        <v>0</v>
      </c>
      <c r="U23" s="28">
        <v>28.477</v>
      </c>
      <c r="V23" s="28">
        <v>3.6516000000000002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/>
      <c r="AF23" s="28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62</v>
      </c>
      <c r="B24" s="1" t="s">
        <v>35</v>
      </c>
      <c r="C24" s="1">
        <v>82</v>
      </c>
      <c r="D24" s="1"/>
      <c r="E24" s="1">
        <v>80</v>
      </c>
      <c r="F24" s="1"/>
      <c r="G24" s="8">
        <v>0.1</v>
      </c>
      <c r="H24" s="1">
        <v>60</v>
      </c>
      <c r="I24" s="1">
        <v>8444170</v>
      </c>
      <c r="J24" s="1">
        <v>116</v>
      </c>
      <c r="K24" s="1">
        <f t="shared" si="2"/>
        <v>-36</v>
      </c>
      <c r="L24" s="1"/>
      <c r="M24" s="1"/>
      <c r="N24" s="1">
        <v>262.39999999999998</v>
      </c>
      <c r="O24" s="1">
        <f t="shared" si="4"/>
        <v>16</v>
      </c>
      <c r="P24" s="5"/>
      <c r="Q24" s="5"/>
      <c r="R24" s="1"/>
      <c r="S24" s="1">
        <f t="shared" si="6"/>
        <v>16.399999999999999</v>
      </c>
      <c r="T24" s="1">
        <f t="shared" si="7"/>
        <v>16.399999999999999</v>
      </c>
      <c r="U24" s="1">
        <v>24.6</v>
      </c>
      <c r="V24" s="1">
        <v>7.4</v>
      </c>
      <c r="W24" s="1">
        <v>-1.8</v>
      </c>
      <c r="X24" s="1">
        <v>-0.4</v>
      </c>
      <c r="Y24" s="1">
        <v>0.2</v>
      </c>
      <c r="Z24" s="1">
        <v>16</v>
      </c>
      <c r="AA24" s="1">
        <v>27.2</v>
      </c>
      <c r="AB24" s="1">
        <v>-2.2000000000000002</v>
      </c>
      <c r="AC24" s="1">
        <v>-0.4</v>
      </c>
      <c r="AD24" s="1">
        <v>23.8</v>
      </c>
      <c r="AE24" s="1"/>
      <c r="AF24" s="1">
        <f t="shared" ref="AF24:AF33" si="9">G24*P24</f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63</v>
      </c>
      <c r="B25" s="1" t="s">
        <v>45</v>
      </c>
      <c r="C25" s="1">
        <v>-2.1629999999999998</v>
      </c>
      <c r="D25" s="1">
        <v>294.00900000000001</v>
      </c>
      <c r="E25" s="1">
        <v>68.462000000000003</v>
      </c>
      <c r="F25" s="1">
        <v>219.76</v>
      </c>
      <c r="G25" s="8">
        <v>1</v>
      </c>
      <c r="H25" s="1">
        <v>120</v>
      </c>
      <c r="I25" s="1">
        <v>5522704</v>
      </c>
      <c r="J25" s="1">
        <v>80</v>
      </c>
      <c r="K25" s="1">
        <f t="shared" si="2"/>
        <v>-11.537999999999997</v>
      </c>
      <c r="L25" s="1"/>
      <c r="M25" s="1"/>
      <c r="N25" s="1"/>
      <c r="O25" s="1">
        <f t="shared" si="4"/>
        <v>13.692400000000001</v>
      </c>
      <c r="P25" s="5">
        <v>40</v>
      </c>
      <c r="Q25" s="5"/>
      <c r="R25" s="1"/>
      <c r="S25" s="1">
        <f t="shared" si="6"/>
        <v>18.97110805994566</v>
      </c>
      <c r="T25" s="1">
        <f t="shared" si="7"/>
        <v>16.049779439689168</v>
      </c>
      <c r="U25" s="1">
        <v>11.9176</v>
      </c>
      <c r="V25" s="1">
        <v>21.309799999999999</v>
      </c>
      <c r="W25" s="1">
        <v>17.591000000000001</v>
      </c>
      <c r="X25" s="1">
        <v>4.6947999999999999</v>
      </c>
      <c r="Y25" s="1">
        <v>20.207599999999999</v>
      </c>
      <c r="Z25" s="1">
        <v>26.31</v>
      </c>
      <c r="AA25" s="1">
        <v>28.830400000000001</v>
      </c>
      <c r="AB25" s="1">
        <v>21.288799999999998</v>
      </c>
      <c r="AC25" s="1">
        <v>27.651599999999998</v>
      </c>
      <c r="AD25" s="1">
        <v>25.984400000000001</v>
      </c>
      <c r="AE25" s="1"/>
      <c r="AF25" s="1">
        <f t="shared" si="9"/>
        <v>40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64</v>
      </c>
      <c r="B26" s="1" t="s">
        <v>35</v>
      </c>
      <c r="C26" s="1">
        <v>143</v>
      </c>
      <c r="D26" s="1"/>
      <c r="E26" s="1">
        <v>47</v>
      </c>
      <c r="F26" s="1">
        <v>93</v>
      </c>
      <c r="G26" s="8">
        <v>0.14000000000000001</v>
      </c>
      <c r="H26" s="1">
        <v>180</v>
      </c>
      <c r="I26" s="1">
        <v>9988391</v>
      </c>
      <c r="J26" s="1">
        <v>47</v>
      </c>
      <c r="K26" s="1">
        <f t="shared" si="2"/>
        <v>0</v>
      </c>
      <c r="L26" s="1"/>
      <c r="M26" s="1"/>
      <c r="N26" s="1"/>
      <c r="O26" s="1">
        <f t="shared" si="4"/>
        <v>9.4</v>
      </c>
      <c r="P26" s="5">
        <f t="shared" ref="P26:P28" si="10">16*O26-N26-F26</f>
        <v>57.400000000000006</v>
      </c>
      <c r="Q26" s="5"/>
      <c r="R26" s="1"/>
      <c r="S26" s="1">
        <f t="shared" si="6"/>
        <v>16</v>
      </c>
      <c r="T26" s="1">
        <f t="shared" si="7"/>
        <v>9.8936170212765955</v>
      </c>
      <c r="U26" s="1">
        <v>5.2</v>
      </c>
      <c r="V26" s="1">
        <v>4.8</v>
      </c>
      <c r="W26" s="1">
        <v>10.4</v>
      </c>
      <c r="X26" s="1">
        <v>6.2</v>
      </c>
      <c r="Y26" s="1">
        <v>4</v>
      </c>
      <c r="Z26" s="1">
        <v>6</v>
      </c>
      <c r="AA26" s="1">
        <v>8.4</v>
      </c>
      <c r="AB26" s="1">
        <v>10.4</v>
      </c>
      <c r="AC26" s="1">
        <v>5.4</v>
      </c>
      <c r="AD26" s="1">
        <v>3.2</v>
      </c>
      <c r="AE26" s="1"/>
      <c r="AF26" s="1">
        <f t="shared" si="9"/>
        <v>8.0360000000000014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65</v>
      </c>
      <c r="B27" s="1" t="s">
        <v>35</v>
      </c>
      <c r="C27" s="1">
        <v>206</v>
      </c>
      <c r="D27" s="1">
        <v>320</v>
      </c>
      <c r="E27" s="1">
        <v>81</v>
      </c>
      <c r="F27" s="1">
        <v>442</v>
      </c>
      <c r="G27" s="8">
        <v>0.18</v>
      </c>
      <c r="H27" s="1">
        <v>270</v>
      </c>
      <c r="I27" s="1">
        <v>9988681</v>
      </c>
      <c r="J27" s="1">
        <v>91</v>
      </c>
      <c r="K27" s="1">
        <f t="shared" si="2"/>
        <v>-10</v>
      </c>
      <c r="L27" s="1"/>
      <c r="M27" s="1"/>
      <c r="N27" s="1"/>
      <c r="O27" s="1">
        <f t="shared" si="4"/>
        <v>16.2</v>
      </c>
      <c r="P27" s="5"/>
      <c r="Q27" s="5"/>
      <c r="R27" s="1"/>
      <c r="S27" s="1">
        <f t="shared" si="6"/>
        <v>27.283950617283953</v>
      </c>
      <c r="T27" s="1">
        <f t="shared" si="7"/>
        <v>27.283950617283953</v>
      </c>
      <c r="U27" s="1">
        <v>19.600000000000001</v>
      </c>
      <c r="V27" s="1">
        <v>21.6</v>
      </c>
      <c r="W27" s="1">
        <v>21</v>
      </c>
      <c r="X27" s="1">
        <v>15</v>
      </c>
      <c r="Y27" s="1">
        <v>7.4</v>
      </c>
      <c r="Z27" s="1">
        <v>13.5</v>
      </c>
      <c r="AA27" s="1">
        <v>21.6</v>
      </c>
      <c r="AB27" s="1">
        <v>22.6</v>
      </c>
      <c r="AC27" s="1">
        <v>30</v>
      </c>
      <c r="AD27" s="1">
        <v>24.8</v>
      </c>
      <c r="AE27" s="32" t="s">
        <v>78</v>
      </c>
      <c r="AF27" s="1">
        <f t="shared" si="9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66</v>
      </c>
      <c r="B28" s="1" t="s">
        <v>45</v>
      </c>
      <c r="C28" s="1">
        <v>31.3</v>
      </c>
      <c r="D28" s="1">
        <v>19.155000000000001</v>
      </c>
      <c r="E28" s="1">
        <v>31.3</v>
      </c>
      <c r="F28" s="1">
        <v>15.994999999999999</v>
      </c>
      <c r="G28" s="8">
        <v>1</v>
      </c>
      <c r="H28" s="1">
        <v>120</v>
      </c>
      <c r="I28" s="1">
        <v>8785198</v>
      </c>
      <c r="J28" s="1">
        <v>40.659999999999997</v>
      </c>
      <c r="K28" s="1">
        <f t="shared" si="2"/>
        <v>-9.3599999999999959</v>
      </c>
      <c r="L28" s="1"/>
      <c r="M28" s="1"/>
      <c r="N28" s="1">
        <v>16.524000000000001</v>
      </c>
      <c r="O28" s="1">
        <f t="shared" si="4"/>
        <v>6.26</v>
      </c>
      <c r="P28" s="5">
        <f t="shared" si="10"/>
        <v>67.640999999999991</v>
      </c>
      <c r="Q28" s="5"/>
      <c r="R28" s="1"/>
      <c r="S28" s="1">
        <f t="shared" si="6"/>
        <v>16</v>
      </c>
      <c r="T28" s="1">
        <f t="shared" si="7"/>
        <v>5.1947284345047926</v>
      </c>
      <c r="U28" s="1">
        <v>3.7290000000000001</v>
      </c>
      <c r="V28" s="1">
        <v>2.5739999999999998</v>
      </c>
      <c r="W28" s="1">
        <v>-0.20799999999999999</v>
      </c>
      <c r="X28" s="1">
        <v>0</v>
      </c>
      <c r="Y28" s="1">
        <v>1.288</v>
      </c>
      <c r="Z28" s="1">
        <v>5.0549999999999997</v>
      </c>
      <c r="AA28" s="1">
        <v>5.1592000000000002</v>
      </c>
      <c r="AB28" s="1">
        <v>5.6543999999999999</v>
      </c>
      <c r="AC28" s="1">
        <v>17.4284</v>
      </c>
      <c r="AD28" s="1">
        <v>8.466800000000001</v>
      </c>
      <c r="AE28" s="1"/>
      <c r="AF28" s="1">
        <f t="shared" si="9"/>
        <v>67.640999999999991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21" t="s">
        <v>67</v>
      </c>
      <c r="B29" s="21" t="s">
        <v>45</v>
      </c>
      <c r="C29" s="21"/>
      <c r="D29" s="21"/>
      <c r="E29" s="21"/>
      <c r="F29" s="21"/>
      <c r="G29" s="22">
        <v>1</v>
      </c>
      <c r="H29" s="21">
        <v>180</v>
      </c>
      <c r="I29" s="21">
        <v>5038619</v>
      </c>
      <c r="J29" s="21">
        <v>3.5</v>
      </c>
      <c r="K29" s="21">
        <f t="shared" si="2"/>
        <v>-3.5</v>
      </c>
      <c r="L29" s="21"/>
      <c r="M29" s="21"/>
      <c r="N29" s="21"/>
      <c r="O29" s="21">
        <f t="shared" si="4"/>
        <v>0</v>
      </c>
      <c r="P29" s="23"/>
      <c r="Q29" s="23"/>
      <c r="R29" s="21"/>
      <c r="S29" s="21" t="e">
        <f t="shared" si="6"/>
        <v>#DIV/0!</v>
      </c>
      <c r="T29" s="21" t="e">
        <f t="shared" si="7"/>
        <v>#DIV/0!</v>
      </c>
      <c r="U29" s="21">
        <v>0</v>
      </c>
      <c r="V29" s="21">
        <v>2.0335999999999999</v>
      </c>
      <c r="W29" s="21">
        <v>6.3395999999999999</v>
      </c>
      <c r="X29" s="21">
        <v>0.65039999999999998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 t="s">
        <v>49</v>
      </c>
      <c r="AF29" s="21">
        <f t="shared" si="9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68</v>
      </c>
      <c r="B30" s="1" t="s">
        <v>35</v>
      </c>
      <c r="C30" s="1">
        <v>880</v>
      </c>
      <c r="D30" s="1"/>
      <c r="E30" s="1">
        <v>408</v>
      </c>
      <c r="F30" s="1">
        <v>460</v>
      </c>
      <c r="G30" s="8">
        <v>0.1</v>
      </c>
      <c r="H30" s="1">
        <v>60</v>
      </c>
      <c r="I30" s="1">
        <v>8444187</v>
      </c>
      <c r="J30" s="1">
        <v>413</v>
      </c>
      <c r="K30" s="1">
        <f t="shared" si="2"/>
        <v>-5</v>
      </c>
      <c r="L30" s="1"/>
      <c r="M30" s="1"/>
      <c r="N30" s="1"/>
      <c r="O30" s="1">
        <f t="shared" si="4"/>
        <v>81.599999999999994</v>
      </c>
      <c r="P30" s="5">
        <f>12*O30-N30-F30</f>
        <v>519.19999999999993</v>
      </c>
      <c r="Q30" s="5"/>
      <c r="R30" s="1"/>
      <c r="S30" s="1">
        <f t="shared" si="6"/>
        <v>12</v>
      </c>
      <c r="T30" s="1">
        <f t="shared" si="7"/>
        <v>5.6372549019607847</v>
      </c>
      <c r="U30" s="1">
        <v>23.8</v>
      </c>
      <c r="V30" s="1">
        <v>36.4</v>
      </c>
      <c r="W30" s="1">
        <v>62.8</v>
      </c>
      <c r="X30" s="1">
        <v>35.6</v>
      </c>
      <c r="Y30" s="1">
        <v>46</v>
      </c>
      <c r="Z30" s="1">
        <v>30.5</v>
      </c>
      <c r="AA30" s="1">
        <v>11.8</v>
      </c>
      <c r="AB30" s="1">
        <v>54.2</v>
      </c>
      <c r="AC30" s="1">
        <v>82.6</v>
      </c>
      <c r="AD30" s="1">
        <v>54.6</v>
      </c>
      <c r="AE30" s="1"/>
      <c r="AF30" s="1">
        <f t="shared" si="9"/>
        <v>51.919999999999995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69</v>
      </c>
      <c r="B31" s="1" t="s">
        <v>35</v>
      </c>
      <c r="C31" s="1">
        <v>684</v>
      </c>
      <c r="D31" s="1"/>
      <c r="E31" s="1">
        <v>250</v>
      </c>
      <c r="F31" s="1">
        <v>424</v>
      </c>
      <c r="G31" s="8">
        <v>0.1</v>
      </c>
      <c r="H31" s="1">
        <v>90</v>
      </c>
      <c r="I31" s="1">
        <v>8444194</v>
      </c>
      <c r="J31" s="1">
        <v>248</v>
      </c>
      <c r="K31" s="1">
        <f t="shared" si="2"/>
        <v>2</v>
      </c>
      <c r="L31" s="1"/>
      <c r="M31" s="1"/>
      <c r="N31" s="1"/>
      <c r="O31" s="1">
        <f t="shared" si="4"/>
        <v>50</v>
      </c>
      <c r="P31" s="5">
        <f>14*O31-N31-F31</f>
        <v>276</v>
      </c>
      <c r="Q31" s="5"/>
      <c r="R31" s="1"/>
      <c r="S31" s="1">
        <f t="shared" si="6"/>
        <v>14</v>
      </c>
      <c r="T31" s="1">
        <f t="shared" si="7"/>
        <v>8.48</v>
      </c>
      <c r="U31" s="1">
        <v>12.2</v>
      </c>
      <c r="V31" s="1">
        <v>23.2</v>
      </c>
      <c r="W31" s="1">
        <v>45.8</v>
      </c>
      <c r="X31" s="1">
        <v>15.2</v>
      </c>
      <c r="Y31" s="1">
        <v>31.8</v>
      </c>
      <c r="Z31" s="1">
        <v>18.5</v>
      </c>
      <c r="AA31" s="1">
        <v>38</v>
      </c>
      <c r="AB31" s="1">
        <v>36.200000000000003</v>
      </c>
      <c r="AC31" s="1">
        <v>39</v>
      </c>
      <c r="AD31" s="1">
        <v>41.4</v>
      </c>
      <c r="AE31" s="1"/>
      <c r="AF31" s="1">
        <f t="shared" si="9"/>
        <v>27.6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thickBot="1" x14ac:dyDescent="0.3">
      <c r="A32" s="1" t="s">
        <v>70</v>
      </c>
      <c r="B32" s="1" t="s">
        <v>35</v>
      </c>
      <c r="C32" s="1">
        <v>8</v>
      </c>
      <c r="D32" s="1">
        <v>260</v>
      </c>
      <c r="E32" s="1">
        <v>40</v>
      </c>
      <c r="F32" s="1">
        <v>207</v>
      </c>
      <c r="G32" s="8">
        <v>0.2</v>
      </c>
      <c r="H32" s="1">
        <v>120</v>
      </c>
      <c r="I32" s="1">
        <v>783798</v>
      </c>
      <c r="J32" s="1">
        <v>40</v>
      </c>
      <c r="K32" s="1">
        <f t="shared" si="2"/>
        <v>0</v>
      </c>
      <c r="L32" s="1"/>
      <c r="M32" s="1"/>
      <c r="N32" s="1"/>
      <c r="O32" s="1">
        <f t="shared" si="4"/>
        <v>8</v>
      </c>
      <c r="P32" s="5">
        <v>20</v>
      </c>
      <c r="Q32" s="5"/>
      <c r="R32" s="1"/>
      <c r="S32" s="1">
        <f t="shared" si="6"/>
        <v>28.375</v>
      </c>
      <c r="T32" s="1">
        <f t="shared" si="7"/>
        <v>25.875</v>
      </c>
      <c r="U32" s="1">
        <v>13.6</v>
      </c>
      <c r="V32" s="1">
        <v>21</v>
      </c>
      <c r="W32" s="1">
        <v>3.8</v>
      </c>
      <c r="X32" s="1">
        <v>0.4</v>
      </c>
      <c r="Y32" s="1">
        <v>9.4</v>
      </c>
      <c r="Z32" s="1">
        <v>8.5</v>
      </c>
      <c r="AA32" s="1">
        <v>4.8</v>
      </c>
      <c r="AB32" s="1">
        <v>11</v>
      </c>
      <c r="AC32" s="1">
        <v>29</v>
      </c>
      <c r="AD32" s="1">
        <v>22.6</v>
      </c>
      <c r="AE32" s="1" t="s">
        <v>71</v>
      </c>
      <c r="AF32" s="1">
        <f t="shared" si="9"/>
        <v>4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8" t="s">
        <v>72</v>
      </c>
      <c r="B33" s="19" t="s">
        <v>45</v>
      </c>
      <c r="C33" s="19">
        <v>166.249</v>
      </c>
      <c r="D33" s="19">
        <v>80.736999999999995</v>
      </c>
      <c r="E33" s="19">
        <v>37.625</v>
      </c>
      <c r="F33" s="20">
        <v>209.36099999999999</v>
      </c>
      <c r="G33" s="8">
        <v>1</v>
      </c>
      <c r="H33" s="1">
        <v>120</v>
      </c>
      <c r="I33" s="1">
        <v>783811</v>
      </c>
      <c r="J33" s="1">
        <v>42</v>
      </c>
      <c r="K33" s="1">
        <f t="shared" si="2"/>
        <v>-4.375</v>
      </c>
      <c r="L33" s="1"/>
      <c r="M33" s="1"/>
      <c r="N33" s="1"/>
      <c r="O33" s="1">
        <f t="shared" si="4"/>
        <v>7.5250000000000004</v>
      </c>
      <c r="P33" s="5"/>
      <c r="Q33" s="5"/>
      <c r="R33" s="1"/>
      <c r="S33" s="1">
        <f t="shared" si="6"/>
        <v>27.822059800664448</v>
      </c>
      <c r="T33" s="1">
        <f t="shared" si="7"/>
        <v>27.822059800664448</v>
      </c>
      <c r="U33" s="1">
        <v>6.3155999999999999</v>
      </c>
      <c r="V33" s="1">
        <v>12.602600000000001</v>
      </c>
      <c r="W33" s="1">
        <v>3.7505999999999999</v>
      </c>
      <c r="X33" s="1">
        <v>0</v>
      </c>
      <c r="Y33" s="1">
        <v>0</v>
      </c>
      <c r="Z33" s="1">
        <v>0</v>
      </c>
      <c r="AA33" s="1">
        <v>17.3688</v>
      </c>
      <c r="AB33" s="1">
        <v>11.6256</v>
      </c>
      <c r="AC33" s="1">
        <v>25.639199999999999</v>
      </c>
      <c r="AD33" s="1">
        <v>13.7058</v>
      </c>
      <c r="AE33" s="30" t="s">
        <v>36</v>
      </c>
      <c r="AF33" s="1">
        <f t="shared" si="9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thickBot="1" x14ac:dyDescent="0.3">
      <c r="A34" s="24" t="s">
        <v>73</v>
      </c>
      <c r="B34" s="25" t="s">
        <v>45</v>
      </c>
      <c r="C34" s="25">
        <v>-5.93</v>
      </c>
      <c r="D34" s="25">
        <v>21.774999999999999</v>
      </c>
      <c r="E34" s="25">
        <v>25.21</v>
      </c>
      <c r="F34" s="26">
        <v>-9.3650000000000002</v>
      </c>
      <c r="G34" s="27">
        <v>0</v>
      </c>
      <c r="H34" s="28" t="e">
        <v>#N/A</v>
      </c>
      <c r="I34" s="28" t="s">
        <v>46</v>
      </c>
      <c r="J34" s="28">
        <v>28</v>
      </c>
      <c r="K34" s="28">
        <f t="shared" si="2"/>
        <v>-2.7899999999999991</v>
      </c>
      <c r="L34" s="28"/>
      <c r="M34" s="28"/>
      <c r="N34" s="28"/>
      <c r="O34" s="28">
        <f t="shared" si="4"/>
        <v>5.0419999999999998</v>
      </c>
      <c r="P34" s="29"/>
      <c r="Q34" s="29"/>
      <c r="R34" s="28"/>
      <c r="S34" s="28">
        <f t="shared" si="6"/>
        <v>-1.8573978579928601</v>
      </c>
      <c r="T34" s="28">
        <f t="shared" si="7"/>
        <v>-1.8573978579928601</v>
      </c>
      <c r="U34" s="28">
        <v>1.1859999999999999</v>
      </c>
      <c r="V34" s="28">
        <v>1.2909999999999999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/>
      <c r="AF34" s="28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thickBot="1" x14ac:dyDescent="0.3">
      <c r="A35" s="1" t="s">
        <v>74</v>
      </c>
      <c r="B35" s="1" t="s">
        <v>35</v>
      </c>
      <c r="C35" s="1">
        <v>69</v>
      </c>
      <c r="D35" s="1">
        <v>140</v>
      </c>
      <c r="E35" s="1">
        <v>96</v>
      </c>
      <c r="F35" s="1">
        <v>112</v>
      </c>
      <c r="G35" s="8">
        <v>0.2</v>
      </c>
      <c r="H35" s="1">
        <v>120</v>
      </c>
      <c r="I35" s="1">
        <v>783804</v>
      </c>
      <c r="J35" s="1">
        <v>96</v>
      </c>
      <c r="K35" s="1">
        <f t="shared" si="2"/>
        <v>0</v>
      </c>
      <c r="L35" s="1"/>
      <c r="M35" s="1"/>
      <c r="N35" s="1">
        <v>97</v>
      </c>
      <c r="O35" s="1">
        <f t="shared" si="4"/>
        <v>19.2</v>
      </c>
      <c r="P35" s="5">
        <f>16*O35-N35-F35</f>
        <v>98.199999999999989</v>
      </c>
      <c r="Q35" s="5"/>
      <c r="R35" s="1"/>
      <c r="S35" s="1">
        <f t="shared" si="6"/>
        <v>16</v>
      </c>
      <c r="T35" s="1">
        <f t="shared" si="7"/>
        <v>10.885416666666668</v>
      </c>
      <c r="U35" s="1">
        <v>17.8</v>
      </c>
      <c r="V35" s="1">
        <v>16.8</v>
      </c>
      <c r="W35" s="1">
        <v>5.4</v>
      </c>
      <c r="X35" s="1">
        <v>1.2</v>
      </c>
      <c r="Y35" s="1">
        <v>14.6</v>
      </c>
      <c r="Z35" s="1">
        <v>10</v>
      </c>
      <c r="AA35" s="1">
        <v>22</v>
      </c>
      <c r="AB35" s="1">
        <v>13.2</v>
      </c>
      <c r="AC35" s="1">
        <v>25.2</v>
      </c>
      <c r="AD35" s="1">
        <v>29.8</v>
      </c>
      <c r="AE35" s="1" t="s">
        <v>77</v>
      </c>
      <c r="AF35" s="1">
        <f>G35*P35</f>
        <v>19.64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8" t="s">
        <v>75</v>
      </c>
      <c r="B36" s="19" t="s">
        <v>45</v>
      </c>
      <c r="C36" s="19">
        <v>387.17200000000003</v>
      </c>
      <c r="D36" s="19">
        <v>28.085999999999999</v>
      </c>
      <c r="E36" s="19">
        <v>143.256</v>
      </c>
      <c r="F36" s="20">
        <v>184.94900000000001</v>
      </c>
      <c r="G36" s="8">
        <v>1</v>
      </c>
      <c r="H36" s="1">
        <v>120</v>
      </c>
      <c r="I36" s="1">
        <v>783828</v>
      </c>
      <c r="J36" s="1">
        <v>140</v>
      </c>
      <c r="K36" s="1">
        <f t="shared" si="2"/>
        <v>3.2560000000000002</v>
      </c>
      <c r="L36" s="1"/>
      <c r="M36" s="1"/>
      <c r="N36" s="1">
        <v>435.76139999999992</v>
      </c>
      <c r="O36" s="1">
        <f t="shared" si="4"/>
        <v>28.651199999999999</v>
      </c>
      <c r="P36" s="5">
        <f>16*(O36+O37)-N36-F36-N37-F37</f>
        <v>43.090800000000058</v>
      </c>
      <c r="Q36" s="5"/>
      <c r="R36" s="1"/>
      <c r="S36" s="1">
        <f t="shared" si="6"/>
        <v>23.168355950187077</v>
      </c>
      <c r="T36" s="1">
        <f t="shared" si="7"/>
        <v>21.664377059250572</v>
      </c>
      <c r="U36" s="1">
        <v>41.551400000000001</v>
      </c>
      <c r="V36" s="1">
        <v>22.421600000000002</v>
      </c>
      <c r="W36" s="1">
        <v>37.0642</v>
      </c>
      <c r="X36" s="1">
        <v>13.067399999999999</v>
      </c>
      <c r="Y36" s="1">
        <v>44.108999999999988</v>
      </c>
      <c r="Z36" s="1">
        <v>29.225999999999999</v>
      </c>
      <c r="AA36" s="1">
        <v>40.232199999999999</v>
      </c>
      <c r="AB36" s="1">
        <v>48.471800000000002</v>
      </c>
      <c r="AC36" s="1">
        <v>29.8048</v>
      </c>
      <c r="AD36" s="1">
        <v>53.743600000000001</v>
      </c>
      <c r="AE36" s="1" t="s">
        <v>77</v>
      </c>
      <c r="AF36" s="1">
        <f>G36*P36</f>
        <v>43.090800000000058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thickBot="1" x14ac:dyDescent="0.3">
      <c r="A37" s="24" t="s">
        <v>76</v>
      </c>
      <c r="B37" s="25" t="s">
        <v>45</v>
      </c>
      <c r="C37" s="25">
        <v>-46.183</v>
      </c>
      <c r="D37" s="25">
        <v>77.974999999999994</v>
      </c>
      <c r="E37" s="25">
        <v>56.47</v>
      </c>
      <c r="F37" s="26">
        <v>-24.678000000000001</v>
      </c>
      <c r="G37" s="27">
        <v>0</v>
      </c>
      <c r="H37" s="28" t="e">
        <v>#N/A</v>
      </c>
      <c r="I37" s="28" t="s">
        <v>46</v>
      </c>
      <c r="J37" s="28">
        <v>56</v>
      </c>
      <c r="K37" s="28">
        <f t="shared" si="2"/>
        <v>0.46999999999999886</v>
      </c>
      <c r="L37" s="28"/>
      <c r="M37" s="28"/>
      <c r="N37" s="28"/>
      <c r="O37" s="28">
        <f t="shared" si="4"/>
        <v>11.294</v>
      </c>
      <c r="P37" s="29"/>
      <c r="Q37" s="29"/>
      <c r="R37" s="28"/>
      <c r="S37" s="28">
        <f t="shared" si="6"/>
        <v>-2.1850540109792811</v>
      </c>
      <c r="T37" s="28">
        <f t="shared" si="7"/>
        <v>-2.1850540109792811</v>
      </c>
      <c r="U37" s="28">
        <v>8.5342000000000002</v>
      </c>
      <c r="V37" s="28">
        <v>9.3056000000000001</v>
      </c>
      <c r="W37" s="28">
        <v>5.7276000000000007</v>
      </c>
      <c r="X37" s="28">
        <v>17.1068</v>
      </c>
      <c r="Y37" s="28">
        <v>26.892399999999999</v>
      </c>
      <c r="Z37" s="28">
        <v>29.745999999999999</v>
      </c>
      <c r="AA37" s="28">
        <v>21.814</v>
      </c>
      <c r="AB37" s="28">
        <v>18.9116</v>
      </c>
      <c r="AC37" s="28">
        <v>8.5419999999999998</v>
      </c>
      <c r="AD37" s="28">
        <v>22.225000000000001</v>
      </c>
      <c r="AE37" s="28"/>
      <c r="AF37" s="28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7"/>
      <c r="B38" s="7"/>
      <c r="C38" s="7"/>
      <c r="D38" s="7"/>
      <c r="E38" s="7"/>
      <c r="F38" s="7"/>
      <c r="G38" s="10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39</v>
      </c>
      <c r="B39" s="1" t="s">
        <v>35</v>
      </c>
      <c r="C39" s="1">
        <v>2082</v>
      </c>
      <c r="D39" s="1">
        <v>200</v>
      </c>
      <c r="E39" s="1">
        <v>401</v>
      </c>
      <c r="F39" s="1">
        <v>1881</v>
      </c>
      <c r="G39" s="8">
        <v>0.18</v>
      </c>
      <c r="H39" s="1">
        <v>120</v>
      </c>
      <c r="I39" s="1"/>
      <c r="J39" s="1">
        <v>415</v>
      </c>
      <c r="K39" s="1">
        <f>E39-J39</f>
        <v>-14</v>
      </c>
      <c r="L39" s="1"/>
      <c r="M39" s="1"/>
      <c r="N39" s="1"/>
      <c r="O39" s="1">
        <f t="shared" ref="O39:O40" si="11">E39/5</f>
        <v>80.2</v>
      </c>
      <c r="P39" s="5"/>
      <c r="Q39" s="5"/>
      <c r="R39" s="1"/>
      <c r="S39" s="1">
        <f t="shared" ref="S39:S40" si="12">(F39+N39+P39)/O39</f>
        <v>23.453865336658353</v>
      </c>
      <c r="T39" s="1">
        <f t="shared" ref="T39:T40" si="13">(F39+N39)/O39</f>
        <v>23.453865336658353</v>
      </c>
      <c r="U39" s="1">
        <v>68.400000000000006</v>
      </c>
      <c r="V39" s="1">
        <v>104.6</v>
      </c>
      <c r="W39" s="1">
        <v>95.2</v>
      </c>
      <c r="X39" s="1">
        <v>104.4</v>
      </c>
      <c r="Y39" s="1">
        <v>113.4</v>
      </c>
      <c r="Z39" s="1">
        <v>47.5</v>
      </c>
      <c r="AA39" s="1">
        <v>124.2</v>
      </c>
      <c r="AB39" s="1">
        <v>99.8</v>
      </c>
      <c r="AC39" s="1">
        <v>134.6</v>
      </c>
      <c r="AD39" s="1">
        <v>113.4</v>
      </c>
      <c r="AE39" s="1">
        <v>2860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40</v>
      </c>
      <c r="B40" s="1" t="s">
        <v>35</v>
      </c>
      <c r="C40" s="1">
        <v>3913</v>
      </c>
      <c r="D40" s="1">
        <v>400</v>
      </c>
      <c r="E40" s="1">
        <v>1567</v>
      </c>
      <c r="F40" s="1">
        <v>2737</v>
      </c>
      <c r="G40" s="8">
        <v>0.18</v>
      </c>
      <c r="H40" s="1">
        <v>120</v>
      </c>
      <c r="I40" s="1"/>
      <c r="J40" s="1">
        <v>1586</v>
      </c>
      <c r="K40" s="1">
        <f>E40-J40</f>
        <v>-19</v>
      </c>
      <c r="L40" s="1"/>
      <c r="M40" s="1"/>
      <c r="N40" s="1">
        <v>2500</v>
      </c>
      <c r="O40" s="1">
        <f t="shared" si="11"/>
        <v>313.39999999999998</v>
      </c>
      <c r="P40" s="5"/>
      <c r="Q40" s="5"/>
      <c r="R40" s="1"/>
      <c r="S40" s="1">
        <f t="shared" si="12"/>
        <v>16.710274409700066</v>
      </c>
      <c r="T40" s="1">
        <f t="shared" si="13"/>
        <v>16.710274409700066</v>
      </c>
      <c r="U40" s="1">
        <v>258.2</v>
      </c>
      <c r="V40" s="1">
        <v>224.8</v>
      </c>
      <c r="W40" s="1">
        <v>254.4</v>
      </c>
      <c r="X40" s="1">
        <v>287.60000000000002</v>
      </c>
      <c r="Y40" s="1">
        <v>331</v>
      </c>
      <c r="Z40" s="1">
        <v>158</v>
      </c>
      <c r="AA40" s="1">
        <v>364.4</v>
      </c>
      <c r="AB40" s="1">
        <v>299.2</v>
      </c>
      <c r="AC40" s="1">
        <v>312.60000000000002</v>
      </c>
      <c r="AD40" s="1">
        <v>348.8</v>
      </c>
      <c r="AE40" s="1">
        <v>2860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</sheetData>
  <autoFilter ref="A3:AF37" xr:uid="{05D26150-4F3C-4029-B89F-5DAF1DDF0C75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2025-02-17T08:31:57Z</dcterms:created>
  <dcterms:modified xsi:type="dcterms:W3CDTF">2025-02-17T08:42:05Z</dcterms:modified>
</cp:coreProperties>
</file>