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2,25 Ост КИ филиалы\"/>
    </mc:Choice>
  </mc:AlternateContent>
  <xr:revisionPtr revIDLastSave="0" documentId="13_ncr:1_{4939E03D-AA07-4633-A857-BCD04DB7C06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7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6" i="1"/>
  <c r="S5" i="1"/>
  <c r="R5" i="1" l="1"/>
  <c r="AJ5" i="1"/>
  <c r="Q8" i="1"/>
  <c r="Q21" i="1"/>
  <c r="Q24" i="1"/>
  <c r="Q25" i="1"/>
  <c r="Q30" i="1"/>
  <c r="Q31" i="1"/>
  <c r="Q32" i="1"/>
  <c r="Q43" i="1"/>
  <c r="Q49" i="1"/>
  <c r="Q59" i="1"/>
  <c r="Q61" i="1"/>
  <c r="Q65" i="1"/>
  <c r="Q66" i="1"/>
  <c r="Q69" i="1"/>
  <c r="Q72" i="1"/>
  <c r="Q73" i="1"/>
  <c r="Q74" i="1"/>
  <c r="Q75" i="1"/>
  <c r="Q77" i="1"/>
  <c r="Q81" i="1"/>
  <c r="Q82" i="1"/>
  <c r="Q83" i="1"/>
  <c r="Q84" i="1"/>
  <c r="Q85" i="1"/>
  <c r="Q86" i="1"/>
  <c r="Q88" i="1"/>
  <c r="Q91" i="1"/>
  <c r="Q92" i="1"/>
  <c r="Q95" i="1"/>
  <c r="Q96" i="1"/>
  <c r="Q98" i="1"/>
  <c r="Q101" i="1"/>
  <c r="E41" i="1" l="1"/>
  <c r="O41" i="1" s="1"/>
  <c r="O97" i="1"/>
  <c r="V97" i="1" s="1"/>
  <c r="O62" i="1"/>
  <c r="V62" i="1" s="1"/>
  <c r="O101" i="1"/>
  <c r="V101" i="1" s="1"/>
  <c r="O99" i="1"/>
  <c r="V99" i="1" s="1"/>
  <c r="O60" i="1"/>
  <c r="V60" i="1" s="1"/>
  <c r="O22" i="1"/>
  <c r="V22" i="1" s="1"/>
  <c r="O7" i="1"/>
  <c r="P7" i="1" s="1"/>
  <c r="O8" i="1"/>
  <c r="V8" i="1" s="1"/>
  <c r="O9" i="1"/>
  <c r="P9" i="1" s="1"/>
  <c r="O10" i="1"/>
  <c r="O11" i="1"/>
  <c r="P11" i="1" s="1"/>
  <c r="O12" i="1"/>
  <c r="P12" i="1" s="1"/>
  <c r="O13" i="1"/>
  <c r="P13" i="1" s="1"/>
  <c r="O14" i="1"/>
  <c r="O15" i="1"/>
  <c r="P15" i="1" s="1"/>
  <c r="O16" i="1"/>
  <c r="O17" i="1"/>
  <c r="P17" i="1" s="1"/>
  <c r="O18" i="1"/>
  <c r="O19" i="1"/>
  <c r="P19" i="1" s="1"/>
  <c r="O20" i="1"/>
  <c r="O21" i="1"/>
  <c r="V21" i="1" s="1"/>
  <c r="O23" i="1"/>
  <c r="P23" i="1" s="1"/>
  <c r="Q23" i="1" s="1"/>
  <c r="O24" i="1"/>
  <c r="V24" i="1" s="1"/>
  <c r="O25" i="1"/>
  <c r="V25" i="1" s="1"/>
  <c r="O26" i="1"/>
  <c r="P26" i="1" s="1"/>
  <c r="O27" i="1"/>
  <c r="P27" i="1" s="1"/>
  <c r="O28" i="1"/>
  <c r="O29" i="1"/>
  <c r="P29" i="1" s="1"/>
  <c r="O30" i="1"/>
  <c r="V30" i="1" s="1"/>
  <c r="O32" i="1"/>
  <c r="V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Q39" i="1" s="1"/>
  <c r="O40" i="1"/>
  <c r="P40" i="1" s="1"/>
  <c r="Q40" i="1" s="1"/>
  <c r="O42" i="1"/>
  <c r="P42" i="1" s="1"/>
  <c r="O43" i="1"/>
  <c r="V43" i="1" s="1"/>
  <c r="O44" i="1"/>
  <c r="P44" i="1" s="1"/>
  <c r="Q44" i="1" s="1"/>
  <c r="O45" i="1"/>
  <c r="V45" i="1" s="1"/>
  <c r="O46" i="1"/>
  <c r="P46" i="1" s="1"/>
  <c r="O47" i="1"/>
  <c r="O48" i="1"/>
  <c r="P48" i="1" s="1"/>
  <c r="O49" i="1"/>
  <c r="V49" i="1" s="1"/>
  <c r="O50" i="1"/>
  <c r="P50" i="1" s="1"/>
  <c r="O51" i="1"/>
  <c r="O52" i="1"/>
  <c r="P52" i="1" s="1"/>
  <c r="O53" i="1"/>
  <c r="P53" i="1" s="1"/>
  <c r="O54" i="1"/>
  <c r="P54" i="1" s="1"/>
  <c r="O55" i="1"/>
  <c r="P55" i="1" s="1"/>
  <c r="O56" i="1"/>
  <c r="P56" i="1" s="1"/>
  <c r="O57" i="1"/>
  <c r="O58" i="1"/>
  <c r="P58" i="1" s="1"/>
  <c r="O59" i="1"/>
  <c r="V59" i="1" s="1"/>
  <c r="O61" i="1"/>
  <c r="V61" i="1" s="1"/>
  <c r="O63" i="1"/>
  <c r="O64" i="1"/>
  <c r="P64" i="1" s="1"/>
  <c r="Q64" i="1" s="1"/>
  <c r="O65" i="1"/>
  <c r="V65" i="1" s="1"/>
  <c r="O66" i="1"/>
  <c r="V66" i="1" s="1"/>
  <c r="O67" i="1"/>
  <c r="O68" i="1"/>
  <c r="P68" i="1" s="1"/>
  <c r="O69" i="1"/>
  <c r="V69" i="1" s="1"/>
  <c r="O70" i="1"/>
  <c r="P70" i="1" s="1"/>
  <c r="O71" i="1"/>
  <c r="P71" i="1" s="1"/>
  <c r="O72" i="1"/>
  <c r="V72" i="1" s="1"/>
  <c r="O74" i="1"/>
  <c r="V74" i="1" s="1"/>
  <c r="O75" i="1"/>
  <c r="V75" i="1" s="1"/>
  <c r="O76" i="1"/>
  <c r="O77" i="1"/>
  <c r="V77" i="1" s="1"/>
  <c r="O78" i="1"/>
  <c r="P78" i="1" s="1"/>
  <c r="O79" i="1"/>
  <c r="P79" i="1" s="1"/>
  <c r="Q79" i="1" s="1"/>
  <c r="O80" i="1"/>
  <c r="P80" i="1" s="1"/>
  <c r="O81" i="1"/>
  <c r="V81" i="1" s="1"/>
  <c r="O82" i="1"/>
  <c r="V82" i="1" s="1"/>
  <c r="O84" i="1"/>
  <c r="V84" i="1" s="1"/>
  <c r="O86" i="1"/>
  <c r="V86" i="1" s="1"/>
  <c r="O87" i="1"/>
  <c r="P87" i="1" s="1"/>
  <c r="O88" i="1"/>
  <c r="V88" i="1" s="1"/>
  <c r="O89" i="1"/>
  <c r="P89" i="1" s="1"/>
  <c r="O90" i="1"/>
  <c r="P90" i="1" s="1"/>
  <c r="O91" i="1"/>
  <c r="V91" i="1" s="1"/>
  <c r="O92" i="1"/>
  <c r="V92" i="1" s="1"/>
  <c r="O93" i="1"/>
  <c r="P93" i="1" s="1"/>
  <c r="Q93" i="1" s="1"/>
  <c r="O94" i="1"/>
  <c r="P94" i="1" s="1"/>
  <c r="O95" i="1"/>
  <c r="V95" i="1" s="1"/>
  <c r="O96" i="1"/>
  <c r="W96" i="1" s="1"/>
  <c r="O98" i="1"/>
  <c r="W98" i="1" s="1"/>
  <c r="O100" i="1"/>
  <c r="V100" i="1" s="1"/>
  <c r="O73" i="1"/>
  <c r="W73" i="1" s="1"/>
  <c r="O31" i="1"/>
  <c r="V31" i="1" s="1"/>
  <c r="O102" i="1"/>
  <c r="P102" i="1" s="1"/>
  <c r="O85" i="1"/>
  <c r="W85" i="1" s="1"/>
  <c r="O83" i="1"/>
  <c r="V83" i="1" s="1"/>
  <c r="O6" i="1"/>
  <c r="V6" i="1" s="1"/>
  <c r="V85" i="1" l="1"/>
  <c r="V102" i="1"/>
  <c r="V93" i="1"/>
  <c r="V89" i="1"/>
  <c r="V87" i="1"/>
  <c r="V79" i="1"/>
  <c r="V70" i="1"/>
  <c r="V68" i="1"/>
  <c r="V64" i="1"/>
  <c r="V58" i="1"/>
  <c r="V56" i="1"/>
  <c r="V54" i="1"/>
  <c r="V52" i="1"/>
  <c r="V50" i="1"/>
  <c r="V48" i="1"/>
  <c r="V46" i="1"/>
  <c r="V44" i="1"/>
  <c r="V42" i="1"/>
  <c r="V39" i="1"/>
  <c r="V37" i="1"/>
  <c r="V35" i="1"/>
  <c r="V33" i="1"/>
  <c r="V26" i="1"/>
  <c r="V19" i="1"/>
  <c r="V17" i="1"/>
  <c r="V15" i="1"/>
  <c r="V13" i="1"/>
  <c r="V11" i="1"/>
  <c r="V9" i="1"/>
  <c r="V7" i="1"/>
  <c r="V73" i="1"/>
  <c r="V94" i="1"/>
  <c r="V90" i="1"/>
  <c r="V80" i="1"/>
  <c r="V78" i="1"/>
  <c r="V71" i="1"/>
  <c r="V55" i="1"/>
  <c r="V53" i="1"/>
  <c r="V40" i="1"/>
  <c r="V38" i="1"/>
  <c r="V36" i="1"/>
  <c r="V34" i="1"/>
  <c r="V29" i="1"/>
  <c r="V27" i="1"/>
  <c r="V23" i="1"/>
  <c r="V12" i="1"/>
  <c r="V96" i="1"/>
  <c r="V98" i="1"/>
  <c r="W31" i="1"/>
  <c r="P20" i="1"/>
  <c r="P18" i="1"/>
  <c r="P16" i="1"/>
  <c r="P14" i="1"/>
  <c r="P10" i="1"/>
  <c r="P41" i="1"/>
  <c r="W83" i="1"/>
  <c r="W102" i="1"/>
  <c r="P28" i="1"/>
  <c r="P47" i="1"/>
  <c r="Q47" i="1" s="1"/>
  <c r="P51" i="1"/>
  <c r="P57" i="1"/>
  <c r="P63" i="1"/>
  <c r="P67" i="1"/>
  <c r="P76" i="1"/>
  <c r="W97" i="1"/>
  <c r="W62" i="1"/>
  <c r="W100" i="1"/>
  <c r="W101" i="1"/>
  <c r="W99" i="1"/>
  <c r="W60" i="1"/>
  <c r="W22" i="1"/>
  <c r="W95" i="1"/>
  <c r="W92" i="1"/>
  <c r="W89" i="1"/>
  <c r="W84" i="1"/>
  <c r="W79" i="1"/>
  <c r="W75" i="1"/>
  <c r="W70" i="1"/>
  <c r="W66" i="1"/>
  <c r="W61" i="1"/>
  <c r="W56" i="1"/>
  <c r="W52" i="1"/>
  <c r="W48" i="1"/>
  <c r="W44" i="1"/>
  <c r="W40" i="1"/>
  <c r="W36" i="1"/>
  <c r="W32" i="1"/>
  <c r="W27" i="1"/>
  <c r="W23" i="1"/>
  <c r="W18" i="1"/>
  <c r="W14" i="1"/>
  <c r="W10" i="1"/>
  <c r="W91" i="1"/>
  <c r="W87" i="1"/>
  <c r="W81" i="1"/>
  <c r="W77" i="1"/>
  <c r="W72" i="1"/>
  <c r="W68" i="1"/>
  <c r="W64" i="1"/>
  <c r="W58" i="1"/>
  <c r="W54" i="1"/>
  <c r="W50" i="1"/>
  <c r="W46" i="1"/>
  <c r="W42" i="1"/>
  <c r="W38" i="1"/>
  <c r="W34" i="1"/>
  <c r="W29" i="1"/>
  <c r="W25" i="1"/>
  <c r="W20" i="1"/>
  <c r="W16" i="1"/>
  <c r="W12" i="1"/>
  <c r="W8" i="1"/>
  <c r="W6" i="1"/>
  <c r="W94" i="1"/>
  <c r="W93" i="1"/>
  <c r="W90" i="1"/>
  <c r="W88" i="1"/>
  <c r="W86" i="1"/>
  <c r="W82" i="1"/>
  <c r="W80" i="1"/>
  <c r="W78" i="1"/>
  <c r="W76" i="1"/>
  <c r="W74" i="1"/>
  <c r="W71" i="1"/>
  <c r="W69" i="1"/>
  <c r="W67" i="1"/>
  <c r="W65" i="1"/>
  <c r="W63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0" i="1"/>
  <c r="W28" i="1"/>
  <c r="W26" i="1"/>
  <c r="W24" i="1"/>
  <c r="W21" i="1"/>
  <c r="W19" i="1"/>
  <c r="W17" i="1"/>
  <c r="W15" i="1"/>
  <c r="W13" i="1"/>
  <c r="W11" i="1"/>
  <c r="W9" i="1"/>
  <c r="W7" i="1"/>
  <c r="K83" i="1"/>
  <c r="K85" i="1"/>
  <c r="K102" i="1"/>
  <c r="K31" i="1"/>
  <c r="K97" i="1"/>
  <c r="K62" i="1"/>
  <c r="K73" i="1"/>
  <c r="K101" i="1"/>
  <c r="K100" i="1"/>
  <c r="K99" i="1"/>
  <c r="K60" i="1"/>
  <c r="K22" i="1"/>
  <c r="K98" i="1"/>
  <c r="K96" i="1"/>
  <c r="K95" i="1"/>
  <c r="K94" i="1"/>
  <c r="K93" i="1"/>
  <c r="K92" i="1"/>
  <c r="K91" i="1"/>
  <c r="K90" i="1"/>
  <c r="K89" i="1"/>
  <c r="K88" i="1"/>
  <c r="K87" i="1"/>
  <c r="K86" i="1"/>
  <c r="K84" i="1"/>
  <c r="K82" i="1"/>
  <c r="K81" i="1"/>
  <c r="K80" i="1"/>
  <c r="K79" i="1"/>
  <c r="K78" i="1"/>
  <c r="K77" i="1"/>
  <c r="K76" i="1"/>
  <c r="K75" i="1"/>
  <c r="K74" i="1"/>
  <c r="K72" i="1"/>
  <c r="K71" i="1"/>
  <c r="K70" i="1"/>
  <c r="K69" i="1"/>
  <c r="K68" i="1"/>
  <c r="K67" i="1"/>
  <c r="K66" i="1"/>
  <c r="K65" i="1"/>
  <c r="K64" i="1"/>
  <c r="K63" i="1"/>
  <c r="K61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V67" i="1" l="1"/>
  <c r="V57" i="1"/>
  <c r="V47" i="1"/>
  <c r="V41" i="1"/>
  <c r="V14" i="1"/>
  <c r="V18" i="1"/>
  <c r="Q5" i="1"/>
  <c r="V76" i="1"/>
  <c r="V63" i="1"/>
  <c r="V51" i="1"/>
  <c r="V28" i="1"/>
  <c r="V10" i="1"/>
  <c r="V16" i="1"/>
  <c r="V20" i="1"/>
  <c r="P5" i="1"/>
  <c r="K5" i="1"/>
  <c r="AI5" i="1" l="1"/>
</calcChain>
</file>

<file path=xl/sharedStrings.xml><?xml version="1.0" encoding="utf-8"?>
<sst xmlns="http://schemas.openxmlformats.org/spreadsheetml/2006/main" count="385" uniqueCount="175">
  <si>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</si>
  <si>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</si>
  <si>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</si>
  <si>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</si>
  <si>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</si>
  <si>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</si>
  <si>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</si>
  <si>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</si>
  <si>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</si>
  <si>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</si>
  <si>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</si>
  <si>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</si>
  <si>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</si>
  <si>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</si>
  <si>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</si>
  <si>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</si>
  <si>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</si>
  <si>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</si>
  <si>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</si>
  <si>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</si>
  <si>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</si>
  <si>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</si>
  <si>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</si>
  <si>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</si>
  <si>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</si>
  <si>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</si>
  <si>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</si>
  <si>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</si>
  <si>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</si>
  <si>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</si>
  <si>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</si>
  <si>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</si>
  <si>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</si>
  <si>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</si>
  <si>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</si>
  <si>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2675 РУССКАЯ ГОСТ вар п/о  Останкино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</si>
  <si>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</si>
  <si>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</si>
  <si>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</si>
  <si>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</si>
  <si>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</si>
  <si>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нужно увеличить продажи!!!</t>
  </si>
  <si>
    <t>3287 САЛЯМИ ИТАЛЬЯНСКАЯ с/к в/у ОСТАНКИНО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</si>
  <si>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</si>
  <si>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</si>
  <si>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</si>
  <si>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</si>
  <si>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</si>
  <si>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</si>
  <si>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</si>
  <si>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27кг из 102кг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</si>
  <si>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</si>
  <si>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</si>
  <si>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</si>
  <si>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</si>
  <si>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</si>
  <si>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</si>
  <si>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</si>
  <si>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</si>
  <si>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</si>
  <si>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</si>
  <si>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</si>
  <si>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</si>
  <si>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</si>
  <si>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</si>
  <si>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</si>
  <si>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</si>
  <si>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</si>
  <si>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</si>
  <si>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09,01,25 в уценку 378 шт.</t>
  </si>
  <si>
    <t>6206 СВИНИНА ПО-ДОМАШНЕМУ к/в мл/к в/у 0,3кг  Останкино</t>
  </si>
  <si>
    <t>ротация завода на 7090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</si>
  <si>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</si>
  <si>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</si>
  <si>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</si>
  <si>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</si>
  <si>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</si>
  <si>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</si>
  <si>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</si>
  <si>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</si>
  <si>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</si>
  <si>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</si>
  <si>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</si>
  <si>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</si>
  <si>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</si>
  <si>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</si>
  <si>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</si>
  <si>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</si>
  <si>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</si>
  <si>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</si>
  <si>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</si>
  <si>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</si>
  <si>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</si>
  <si>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</si>
  <si>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</si>
  <si>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</si>
  <si>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</si>
  <si>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</si>
  <si>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</si>
  <si>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</si>
  <si>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</si>
  <si>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</si>
  <si>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</si>
  <si>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</si>
  <si>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</si>
  <si>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</si>
  <si>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</si>
  <si>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</si>
  <si>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</si>
  <si>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</si>
  <si>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</si>
  <si>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</si>
  <si>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</si>
  <si>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</si>
  <si>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</si>
  <si>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</si>
  <si>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</si>
  <si>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</si>
  <si>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</si>
  <si>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</si>
  <si>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</si>
  <si>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</si>
  <si>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09,01,25 в уценку 85 шт.</t>
  </si>
  <si>
    <t>6796 ОСТАНКИНСКАЯ в/к в/у  Останкино</t>
  </si>
  <si>
    <t>6801 ОСТАНКИНСКАЯ вар п/о 0,4кг 8 шт  Останкино</t>
  </si>
  <si>
    <t>ротация на 7126</t>
  </si>
  <si>
    <t>6802 ОСТАНКИНСКАЯ вар п/о  Останкино</t>
  </si>
  <si>
    <t>ротация на 7125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</si>
  <si>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</si>
  <si>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</si>
  <si>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</si>
  <si>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</si>
  <si>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</si>
  <si>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</si>
  <si>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</si>
  <si>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</si>
  <si>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</si>
  <si>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</si>
  <si>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</si>
  <si>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</si>
  <si>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</si>
  <si>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</si>
  <si>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</si>
  <si>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</si>
  <si>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</si>
  <si>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</si>
  <si>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</si>
  <si>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</si>
  <si>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</si>
  <si>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</si>
  <si>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</si>
  <si>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</si>
  <si>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</si>
  <si>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</si>
  <si>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</si>
  <si>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</si>
  <si>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</si>
  <si>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7103 БЕКОН Останкино с/к с/н в/у 1/180_50с  Останкино</t>
  </si>
  <si>
    <t>вместо 6919</t>
  </si>
  <si>
    <t>7125 МОЛОЧНАЯ Останкино вар п/о</t>
  </si>
  <si>
    <t>7126 МОЛОЧНАЯ Останкино вар п/о 0.4кг</t>
  </si>
  <si>
    <t>дубль на 6448</t>
  </si>
  <si>
    <t>нужно увеличить продажи / есть дубль</t>
  </si>
  <si>
    <t>вместо 6865</t>
  </si>
  <si>
    <t>вместо 5698 (31,01,25)</t>
  </si>
  <si>
    <t>вместо 6206 (31,01,25)</t>
  </si>
  <si>
    <t>новинка / вместо 6802</t>
  </si>
  <si>
    <t>новинка / вместо 6801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</si>
  <si>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</si>
  <si>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Распродаем</t>
  </si>
  <si>
    <t>приоритет</t>
  </si>
  <si>
    <t>итого</t>
  </si>
  <si>
    <t>заказ</t>
  </si>
  <si>
    <t>15,02,</t>
  </si>
  <si>
    <t>17,02,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</si>
</sst>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164" fontId="4" fillId="8" borderId="1" xfId="1" applyNumberFormat="1" applyFont="1" applyFill="1"/>
    <xf numFmtId="164" fontId="1" fillId="8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4" fillId="6" borderId="1" xfId="1" applyNumberFormat="1" applyFont="1" applyFill="1"/>
    <xf numFmtId="164" fontId="6" fillId="6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1" sqref="U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20" width="7" customWidth="1"/>
    <col min="21" max="21" width="21" customWidth="1"/>
    <col min="22" max="23" width="5" customWidth="1"/>
    <col min="24" max="33" width="6" customWidth="1"/>
    <col min="34" max="34" width="29.5703125" customWidth="1"/>
    <col min="35" max="36" width="7" customWidth="1"/>
    <col min="37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171</v>
      </c>
      <c r="R3" s="3" t="s">
        <v>172</v>
      </c>
      <c r="S3" s="3" t="s">
        <v>172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173</v>
      </c>
      <c r="S4" s="1" t="s">
        <v>174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173</v>
      </c>
      <c r="AJ4" s="1" t="s">
        <v>174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SUM(E6:E486)</f>
        <v>16504.832000000002</v>
      </c>
      <c r="F5" s="4">
        <f>SUM(F6:F486)</f>
        <v>16802.771000000001</v>
      </c>
      <c r="G5" s="7"/>
      <c r="H5" s="1"/>
      <c r="I5" s="1"/>
      <c r="J5" s="4">
        <f t="shared" ref="J5:T5" si="0">SUM(J6:J486)</f>
        <v>16923.71</v>
      </c>
      <c r="K5" s="4">
        <f t="shared" si="0"/>
        <v>-418.87799999999982</v>
      </c>
      <c r="L5" s="4">
        <f t="shared" si="0"/>
        <v>0</v>
      </c>
      <c r="M5" s="4">
        <f t="shared" si="0"/>
        <v>0</v>
      </c>
      <c r="N5" s="4">
        <f t="shared" si="0"/>
        <v>1910</v>
      </c>
      <c r="O5" s="4">
        <f t="shared" si="0"/>
        <v>3300.9663999999998</v>
      </c>
      <c r="P5" s="4">
        <f t="shared" si="0"/>
        <v>19657.755000000001</v>
      </c>
      <c r="Q5" s="4">
        <f t="shared" si="0"/>
        <v>23201</v>
      </c>
      <c r="R5" s="4">
        <f t="shared" si="0"/>
        <v>11937</v>
      </c>
      <c r="S5" s="4">
        <f t="shared" ref="S5" si="1">SUM(S6:S486)</f>
        <v>11264</v>
      </c>
      <c r="T5" s="4">
        <f t="shared" si="0"/>
        <v>22184</v>
      </c>
      <c r="U5" s="1"/>
      <c r="V5" s="1"/>
      <c r="W5" s="1"/>
      <c r="X5" s="4">
        <f t="shared" ref="X5:AG5" si="2">SUM(X6:X486)</f>
        <v>2239.8228000000008</v>
      </c>
      <c r="Y5" s="4">
        <f t="shared" si="2"/>
        <v>2510.1804000000006</v>
      </c>
      <c r="Z5" s="4">
        <f t="shared" si="2"/>
        <v>2894.9927999999977</v>
      </c>
      <c r="AA5" s="4">
        <f t="shared" si="2"/>
        <v>2611.5147999999999</v>
      </c>
      <c r="AB5" s="4">
        <f t="shared" si="2"/>
        <v>4460.5028000000029</v>
      </c>
      <c r="AC5" s="4">
        <f t="shared" si="2"/>
        <v>3600.6800000000007</v>
      </c>
      <c r="AD5" s="4">
        <f t="shared" si="2"/>
        <v>2890.2920000000008</v>
      </c>
      <c r="AE5" s="4">
        <f t="shared" si="2"/>
        <v>2643.9983999999999</v>
      </c>
      <c r="AF5" s="4">
        <f t="shared" si="2"/>
        <v>2995.732199999999</v>
      </c>
      <c r="AG5" s="4">
        <f t="shared" si="2"/>
        <v>2868.0905999999995</v>
      </c>
      <c r="AH5" s="1"/>
      <c r="AI5" s="4">
        <f>SUM(AI6:AI486)</f>
        <v>6159.98</v>
      </c>
      <c r="AJ5" s="4">
        <f>SUM(AJ6:AJ486)</f>
        <v>5551.62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3.9950000000000001</v>
      </c>
      <c r="D6" s="1">
        <v>78.013999999999996</v>
      </c>
      <c r="E6" s="1">
        <v>10.916</v>
      </c>
      <c r="F6" s="1">
        <v>71.012</v>
      </c>
      <c r="G6" s="7">
        <v>1</v>
      </c>
      <c r="H6" s="1" t="e">
        <v>#N/A</v>
      </c>
      <c r="I6" s="1" t="s">
        <v>37</v>
      </c>
      <c r="J6" s="1">
        <v>15.3</v>
      </c>
      <c r="K6" s="1">
        <f t="shared" ref="K6:K39" si="3">E6-J6</f>
        <v>-4.3840000000000003</v>
      </c>
      <c r="L6" s="1"/>
      <c r="M6" s="1"/>
      <c r="N6" s="1"/>
      <c r="O6" s="1">
        <f>E6/5</f>
        <v>2.1832000000000003</v>
      </c>
      <c r="P6" s="29"/>
      <c r="Q6" s="29"/>
      <c r="R6" s="29"/>
      <c r="S6" s="29"/>
      <c r="T6" s="29"/>
      <c r="U6" s="14" t="s">
        <v>169</v>
      </c>
      <c r="V6" s="1">
        <f>(F6+N6+Q6)/O6</f>
        <v>32.526566507878343</v>
      </c>
      <c r="W6" s="1">
        <f>(F6+N6)/O6</f>
        <v>32.526566507878343</v>
      </c>
      <c r="X6" s="1">
        <v>2.7162000000000002</v>
      </c>
      <c r="Y6" s="1">
        <v>6.2464000000000004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4" t="s">
        <v>168</v>
      </c>
      <c r="AI6" s="1">
        <f>G6*R6</f>
        <v>0</v>
      </c>
      <c r="AJ6" s="1">
        <f>S6*G6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40</v>
      </c>
      <c r="C7" s="1">
        <v>264</v>
      </c>
      <c r="D7" s="1">
        <v>104</v>
      </c>
      <c r="E7" s="1">
        <v>312</v>
      </c>
      <c r="F7" s="1">
        <v>16</v>
      </c>
      <c r="G7" s="7">
        <v>0.4</v>
      </c>
      <c r="H7" s="1">
        <v>60</v>
      </c>
      <c r="I7" s="1" t="s">
        <v>37</v>
      </c>
      <c r="J7" s="1">
        <v>316</v>
      </c>
      <c r="K7" s="1">
        <f t="shared" si="3"/>
        <v>-4</v>
      </c>
      <c r="L7" s="1"/>
      <c r="M7" s="1"/>
      <c r="N7" s="1"/>
      <c r="O7" s="1">
        <f t="shared" ref="O7:O75" si="4">E7/5</f>
        <v>62.4</v>
      </c>
      <c r="P7" s="5">
        <f>8*O7-N7-F7</f>
        <v>483.2</v>
      </c>
      <c r="Q7" s="5">
        <v>550</v>
      </c>
      <c r="R7" s="5">
        <f>Q7-S7</f>
        <v>270</v>
      </c>
      <c r="S7" s="5">
        <v>280</v>
      </c>
      <c r="T7" s="5">
        <v>630</v>
      </c>
      <c r="U7" s="1"/>
      <c r="V7" s="1">
        <f t="shared" ref="V7:V70" si="5">(F7+N7+Q7)/O7</f>
        <v>9.0705128205128212</v>
      </c>
      <c r="W7" s="1">
        <f t="shared" ref="W7:W75" si="6">(F7+N7)/O7</f>
        <v>0.25641025641025644</v>
      </c>
      <c r="X7" s="1">
        <v>18.399999999999999</v>
      </c>
      <c r="Y7" s="1">
        <v>28.6</v>
      </c>
      <c r="Z7" s="1">
        <v>33.4</v>
      </c>
      <c r="AA7" s="1">
        <v>38.200000000000003</v>
      </c>
      <c r="AB7" s="1">
        <v>90.67</v>
      </c>
      <c r="AC7" s="1">
        <v>57.87</v>
      </c>
      <c r="AD7" s="1">
        <v>53.4</v>
      </c>
      <c r="AE7" s="1">
        <v>41</v>
      </c>
      <c r="AF7" s="1">
        <v>47.6</v>
      </c>
      <c r="AG7" s="1">
        <v>61.2</v>
      </c>
      <c r="AH7" s="1"/>
      <c r="AI7" s="1">
        <f t="shared" ref="AI7:AI70" si="7">G7*R7</f>
        <v>108</v>
      </c>
      <c r="AJ7" s="1">
        <f t="shared" ref="AJ7:AJ70" si="8">S7*G7</f>
        <v>112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36</v>
      </c>
      <c r="C8" s="1">
        <v>64.037000000000006</v>
      </c>
      <c r="D8" s="1">
        <v>38.972000000000001</v>
      </c>
      <c r="E8" s="1">
        <v>13.507999999999999</v>
      </c>
      <c r="F8" s="1">
        <v>85.986000000000004</v>
      </c>
      <c r="G8" s="7">
        <v>1</v>
      </c>
      <c r="H8" s="1">
        <v>120</v>
      </c>
      <c r="I8" s="1" t="s">
        <v>37</v>
      </c>
      <c r="J8" s="1">
        <v>13.7</v>
      </c>
      <c r="K8" s="1">
        <f t="shared" si="3"/>
        <v>-0.19200000000000017</v>
      </c>
      <c r="L8" s="1"/>
      <c r="M8" s="1"/>
      <c r="N8" s="1"/>
      <c r="O8" s="1">
        <f t="shared" si="4"/>
        <v>2.7016</v>
      </c>
      <c r="P8" s="5"/>
      <c r="Q8" s="5">
        <f t="shared" ref="Q8:Q69" si="9">ROUND(P8,0)</f>
        <v>0</v>
      </c>
      <c r="R8" s="5">
        <f t="shared" ref="R8:R71" si="10">Q8-S8</f>
        <v>0</v>
      </c>
      <c r="S8" s="5"/>
      <c r="T8" s="5"/>
      <c r="U8" s="1"/>
      <c r="V8" s="1">
        <f t="shared" si="5"/>
        <v>31.827805744743856</v>
      </c>
      <c r="W8" s="1">
        <f t="shared" si="6"/>
        <v>31.827805744743856</v>
      </c>
      <c r="X8" s="1">
        <v>3.383</v>
      </c>
      <c r="Y8" s="1">
        <v>6.8041999999999998</v>
      </c>
      <c r="Z8" s="1">
        <v>5.9198000000000004</v>
      </c>
      <c r="AA8" s="1">
        <v>9.7275999999999989</v>
      </c>
      <c r="AB8" s="1">
        <v>16.0426</v>
      </c>
      <c r="AC8" s="1">
        <v>13.5334</v>
      </c>
      <c r="AD8" s="1">
        <v>9.0620000000000012</v>
      </c>
      <c r="AE8" s="1">
        <v>6.5140000000000002</v>
      </c>
      <c r="AF8" s="1">
        <v>8.7629999999999999</v>
      </c>
      <c r="AG8" s="1">
        <v>7.7153999999999998</v>
      </c>
      <c r="AH8" s="26" t="s">
        <v>41</v>
      </c>
      <c r="AI8" s="1">
        <f t="shared" si="7"/>
        <v>0</v>
      </c>
      <c r="AJ8" s="1">
        <f t="shared" si="8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36</v>
      </c>
      <c r="C9" s="1">
        <v>823.53700000000003</v>
      </c>
      <c r="D9" s="1">
        <v>151.13800000000001</v>
      </c>
      <c r="E9" s="1">
        <v>383.93700000000001</v>
      </c>
      <c r="F9" s="1">
        <v>530.15800000000002</v>
      </c>
      <c r="G9" s="7">
        <v>1</v>
      </c>
      <c r="H9" s="1">
        <v>60</v>
      </c>
      <c r="I9" s="1" t="s">
        <v>45</v>
      </c>
      <c r="J9" s="1">
        <v>377.2</v>
      </c>
      <c r="K9" s="1">
        <f t="shared" si="3"/>
        <v>6.7370000000000232</v>
      </c>
      <c r="L9" s="1"/>
      <c r="M9" s="1"/>
      <c r="N9" s="1"/>
      <c r="O9" s="1">
        <f t="shared" si="4"/>
        <v>76.787400000000005</v>
      </c>
      <c r="P9" s="5">
        <f>14*O9-N9-F9</f>
        <v>544.86559999999997</v>
      </c>
      <c r="Q9" s="5">
        <v>620</v>
      </c>
      <c r="R9" s="5">
        <f t="shared" si="10"/>
        <v>310</v>
      </c>
      <c r="S9" s="5">
        <v>310</v>
      </c>
      <c r="T9" s="5">
        <v>620</v>
      </c>
      <c r="U9" s="1"/>
      <c r="V9" s="1">
        <f t="shared" si="5"/>
        <v>14.978473030731601</v>
      </c>
      <c r="W9" s="1">
        <f t="shared" si="6"/>
        <v>6.9042316838439639</v>
      </c>
      <c r="X9" s="1">
        <v>62.173000000000002</v>
      </c>
      <c r="Y9" s="1">
        <v>71.738</v>
      </c>
      <c r="Z9" s="1">
        <v>89.2744</v>
      </c>
      <c r="AA9" s="1">
        <v>88.975400000000008</v>
      </c>
      <c r="AB9" s="1">
        <v>123.6306</v>
      </c>
      <c r="AC9" s="1">
        <v>113.3492</v>
      </c>
      <c r="AD9" s="1">
        <v>90.313000000000002</v>
      </c>
      <c r="AE9" s="1">
        <v>78.627200000000002</v>
      </c>
      <c r="AF9" s="1">
        <v>83.799599999999998</v>
      </c>
      <c r="AG9" s="1">
        <v>94.222200000000001</v>
      </c>
      <c r="AH9" s="1"/>
      <c r="AI9" s="1">
        <f t="shared" si="7"/>
        <v>310</v>
      </c>
      <c r="AJ9" s="1">
        <f t="shared" si="8"/>
        <v>310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46</v>
      </c>
      <c r="B10" s="1" t="s">
        <v>36</v>
      </c>
      <c r="C10" s="1">
        <v>62.468000000000004</v>
      </c>
      <c r="D10" s="1">
        <v>0.47499999999999998</v>
      </c>
      <c r="E10" s="1">
        <v>20.687000000000001</v>
      </c>
      <c r="F10" s="1">
        <v>37.466000000000001</v>
      </c>
      <c r="G10" s="7">
        <v>1</v>
      </c>
      <c r="H10" s="1">
        <v>120</v>
      </c>
      <c r="I10" s="1" t="s">
        <v>37</v>
      </c>
      <c r="J10" s="1">
        <v>19.8</v>
      </c>
      <c r="K10" s="1">
        <f t="shared" si="3"/>
        <v>0.88700000000000045</v>
      </c>
      <c r="L10" s="1"/>
      <c r="M10" s="1"/>
      <c r="N10" s="1"/>
      <c r="O10" s="1">
        <f t="shared" si="4"/>
        <v>4.1374000000000004</v>
      </c>
      <c r="P10" s="5">
        <f t="shared" ref="P10:P20" si="11">13*O10-N10-F10</f>
        <v>16.320200000000007</v>
      </c>
      <c r="Q10" s="5">
        <v>25</v>
      </c>
      <c r="R10" s="5">
        <f t="shared" si="10"/>
        <v>25</v>
      </c>
      <c r="S10" s="5"/>
      <c r="T10" s="5">
        <v>25</v>
      </c>
      <c r="U10" s="1"/>
      <c r="V10" s="1">
        <f t="shared" si="5"/>
        <v>15.097887562237153</v>
      </c>
      <c r="W10" s="1">
        <f t="shared" si="6"/>
        <v>9.0554454488326002</v>
      </c>
      <c r="X10" s="1">
        <v>3.7877999999999998</v>
      </c>
      <c r="Y10" s="1">
        <v>4.3263999999999996</v>
      </c>
      <c r="Z10" s="1">
        <v>6.0389999999999997</v>
      </c>
      <c r="AA10" s="1">
        <v>6.2492000000000001</v>
      </c>
      <c r="AB10" s="1">
        <v>13.7844</v>
      </c>
      <c r="AC10" s="1">
        <v>14.958</v>
      </c>
      <c r="AD10" s="1">
        <v>8.8971999999999998</v>
      </c>
      <c r="AE10" s="1">
        <v>6.0996000000000006</v>
      </c>
      <c r="AF10" s="1">
        <v>6.6383999999999999</v>
      </c>
      <c r="AG10" s="1">
        <v>6.1685999999999996</v>
      </c>
      <c r="AH10" s="1"/>
      <c r="AI10" s="1">
        <f t="shared" si="7"/>
        <v>25</v>
      </c>
      <c r="AJ10" s="1">
        <f t="shared" si="8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36</v>
      </c>
      <c r="C11" s="1">
        <v>114.05</v>
      </c>
      <c r="D11" s="1">
        <v>182.75</v>
      </c>
      <c r="E11" s="1">
        <v>100.608</v>
      </c>
      <c r="F11" s="1">
        <v>179.82</v>
      </c>
      <c r="G11" s="7">
        <v>1</v>
      </c>
      <c r="H11" s="1" t="e">
        <v>#N/A</v>
      </c>
      <c r="I11" s="1" t="s">
        <v>37</v>
      </c>
      <c r="J11" s="1">
        <v>98.1</v>
      </c>
      <c r="K11" s="1">
        <f t="shared" si="3"/>
        <v>2.5080000000000098</v>
      </c>
      <c r="L11" s="1"/>
      <c r="M11" s="1"/>
      <c r="N11" s="1"/>
      <c r="O11" s="1">
        <f t="shared" si="4"/>
        <v>20.121600000000001</v>
      </c>
      <c r="P11" s="5">
        <f t="shared" si="11"/>
        <v>81.760800000000017</v>
      </c>
      <c r="Q11" s="5">
        <v>100</v>
      </c>
      <c r="R11" s="5">
        <f t="shared" si="10"/>
        <v>100</v>
      </c>
      <c r="S11" s="5"/>
      <c r="T11" s="5">
        <v>120</v>
      </c>
      <c r="U11" s="1"/>
      <c r="V11" s="1">
        <f t="shared" si="5"/>
        <v>13.9064487913486</v>
      </c>
      <c r="W11" s="1">
        <f t="shared" si="6"/>
        <v>8.9366650763358777</v>
      </c>
      <c r="X11" s="1">
        <v>17.269600000000001</v>
      </c>
      <c r="Y11" s="1">
        <v>24.165199999999999</v>
      </c>
      <c r="Z11" s="1">
        <v>21.401199999999999</v>
      </c>
      <c r="AA11" s="1">
        <v>22.9404</v>
      </c>
      <c r="AB11" s="1">
        <v>39.593000000000004</v>
      </c>
      <c r="AC11" s="1">
        <v>29.288399999999999</v>
      </c>
      <c r="AD11" s="1">
        <v>6.7518000000000002</v>
      </c>
      <c r="AE11" s="1">
        <v>17.618400000000001</v>
      </c>
      <c r="AF11" s="1">
        <v>28.970800000000001</v>
      </c>
      <c r="AG11" s="1">
        <v>14.8994</v>
      </c>
      <c r="AH11" s="1"/>
      <c r="AI11" s="1">
        <f t="shared" si="7"/>
        <v>100</v>
      </c>
      <c r="AJ11" s="1">
        <f t="shared" si="8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36</v>
      </c>
      <c r="C12" s="1">
        <v>251.989</v>
      </c>
      <c r="D12" s="1">
        <v>0.22700000000000001</v>
      </c>
      <c r="E12" s="1">
        <v>96.619</v>
      </c>
      <c r="F12" s="1">
        <v>138.19</v>
      </c>
      <c r="G12" s="7">
        <v>1</v>
      </c>
      <c r="H12" s="1">
        <v>60</v>
      </c>
      <c r="I12" s="1" t="s">
        <v>45</v>
      </c>
      <c r="J12" s="1">
        <v>97</v>
      </c>
      <c r="K12" s="1">
        <f t="shared" si="3"/>
        <v>-0.38100000000000023</v>
      </c>
      <c r="L12" s="1"/>
      <c r="M12" s="1"/>
      <c r="N12" s="1"/>
      <c r="O12" s="1">
        <f t="shared" si="4"/>
        <v>19.323799999999999</v>
      </c>
      <c r="P12" s="5">
        <f t="shared" ref="P12:P13" si="12">14*O12-N12-F12</f>
        <v>132.34319999999997</v>
      </c>
      <c r="Q12" s="5">
        <v>150</v>
      </c>
      <c r="R12" s="5">
        <f t="shared" si="10"/>
        <v>150</v>
      </c>
      <c r="S12" s="5"/>
      <c r="T12" s="5">
        <v>152</v>
      </c>
      <c r="U12" s="1"/>
      <c r="V12" s="1">
        <f t="shared" si="5"/>
        <v>14.913733323673398</v>
      </c>
      <c r="W12" s="1">
        <f t="shared" si="6"/>
        <v>7.1512849439551234</v>
      </c>
      <c r="X12" s="1">
        <v>15.6462</v>
      </c>
      <c r="Y12" s="1">
        <v>12.8026</v>
      </c>
      <c r="Z12" s="1">
        <v>25.327200000000001</v>
      </c>
      <c r="AA12" s="1">
        <v>21.779</v>
      </c>
      <c r="AB12" s="1">
        <v>16.9132</v>
      </c>
      <c r="AC12" s="1">
        <v>17.2392</v>
      </c>
      <c r="AD12" s="1">
        <v>18.432600000000001</v>
      </c>
      <c r="AE12" s="1">
        <v>18.175799999999999</v>
      </c>
      <c r="AF12" s="1">
        <v>23.593</v>
      </c>
      <c r="AG12" s="1">
        <v>11.558999999999999</v>
      </c>
      <c r="AH12" s="1"/>
      <c r="AI12" s="1">
        <f t="shared" si="7"/>
        <v>150</v>
      </c>
      <c r="AJ12" s="1">
        <f t="shared" si="8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36</v>
      </c>
      <c r="C13" s="1">
        <v>617.82299999999998</v>
      </c>
      <c r="D13" s="1">
        <v>293.04500000000002</v>
      </c>
      <c r="E13" s="1">
        <v>303.14699999999999</v>
      </c>
      <c r="F13" s="1">
        <v>548.14499999999998</v>
      </c>
      <c r="G13" s="7">
        <v>1</v>
      </c>
      <c r="H13" s="1">
        <v>60</v>
      </c>
      <c r="I13" s="1" t="s">
        <v>45</v>
      </c>
      <c r="J13" s="1">
        <v>295.89999999999998</v>
      </c>
      <c r="K13" s="1">
        <f t="shared" si="3"/>
        <v>7.2470000000000141</v>
      </c>
      <c r="L13" s="1"/>
      <c r="M13" s="1"/>
      <c r="N13" s="1"/>
      <c r="O13" s="1">
        <f t="shared" si="4"/>
        <v>60.629399999999997</v>
      </c>
      <c r="P13" s="5">
        <f t="shared" si="12"/>
        <v>300.66660000000002</v>
      </c>
      <c r="Q13" s="5">
        <v>360</v>
      </c>
      <c r="R13" s="5">
        <f t="shared" si="10"/>
        <v>180</v>
      </c>
      <c r="S13" s="5">
        <v>180</v>
      </c>
      <c r="T13" s="5">
        <v>361</v>
      </c>
      <c r="U13" s="1"/>
      <c r="V13" s="1">
        <f t="shared" si="5"/>
        <v>14.978624231808331</v>
      </c>
      <c r="W13" s="1">
        <f t="shared" si="6"/>
        <v>9.0409108452335012</v>
      </c>
      <c r="X13" s="1">
        <v>56.204999999999998</v>
      </c>
      <c r="Y13" s="1">
        <v>55.48</v>
      </c>
      <c r="Z13" s="1">
        <v>73.773200000000003</v>
      </c>
      <c r="AA13" s="1">
        <v>75.239400000000003</v>
      </c>
      <c r="AB13" s="1">
        <v>97.432400000000001</v>
      </c>
      <c r="AC13" s="1">
        <v>89.1708</v>
      </c>
      <c r="AD13" s="1">
        <v>77.976599999999991</v>
      </c>
      <c r="AE13" s="1">
        <v>71.8</v>
      </c>
      <c r="AF13" s="1">
        <v>68.773800000000008</v>
      </c>
      <c r="AG13" s="1">
        <v>69.569199999999995</v>
      </c>
      <c r="AH13" s="1" t="s">
        <v>50</v>
      </c>
      <c r="AI13" s="1">
        <f t="shared" si="7"/>
        <v>180</v>
      </c>
      <c r="AJ13" s="1">
        <f t="shared" si="8"/>
        <v>180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51</v>
      </c>
      <c r="B14" s="1" t="s">
        <v>40</v>
      </c>
      <c r="C14" s="1">
        <v>463</v>
      </c>
      <c r="D14" s="1">
        <v>1</v>
      </c>
      <c r="E14" s="1">
        <v>166</v>
      </c>
      <c r="F14" s="1">
        <v>259</v>
      </c>
      <c r="G14" s="7">
        <v>0.25</v>
      </c>
      <c r="H14" s="1">
        <v>120</v>
      </c>
      <c r="I14" s="1" t="s">
        <v>37</v>
      </c>
      <c r="J14" s="1">
        <v>175</v>
      </c>
      <c r="K14" s="1">
        <f t="shared" si="3"/>
        <v>-9</v>
      </c>
      <c r="L14" s="1"/>
      <c r="M14" s="1"/>
      <c r="N14" s="1"/>
      <c r="O14" s="1">
        <f t="shared" si="4"/>
        <v>33.200000000000003</v>
      </c>
      <c r="P14" s="5">
        <f t="shared" si="11"/>
        <v>172.60000000000002</v>
      </c>
      <c r="Q14" s="5">
        <v>240</v>
      </c>
      <c r="R14" s="5">
        <f t="shared" si="10"/>
        <v>120</v>
      </c>
      <c r="S14" s="5">
        <v>120</v>
      </c>
      <c r="T14" s="5">
        <v>240</v>
      </c>
      <c r="U14" s="1"/>
      <c r="V14" s="1">
        <f t="shared" si="5"/>
        <v>15.03012048192771</v>
      </c>
      <c r="W14" s="1">
        <f t="shared" si="6"/>
        <v>7.8012048192771077</v>
      </c>
      <c r="X14" s="1">
        <v>21</v>
      </c>
      <c r="Y14" s="1">
        <v>33</v>
      </c>
      <c r="Z14" s="1">
        <v>48.4</v>
      </c>
      <c r="AA14" s="1">
        <v>21.6</v>
      </c>
      <c r="AB14" s="1">
        <v>79.8</v>
      </c>
      <c r="AC14" s="1">
        <v>49</v>
      </c>
      <c r="AD14" s="1">
        <v>36.200000000000003</v>
      </c>
      <c r="AE14" s="1">
        <v>39</v>
      </c>
      <c r="AF14" s="1">
        <v>47</v>
      </c>
      <c r="AG14" s="1">
        <v>45.4</v>
      </c>
      <c r="AH14" s="1"/>
      <c r="AI14" s="1">
        <f t="shared" si="7"/>
        <v>30</v>
      </c>
      <c r="AJ14" s="1">
        <f t="shared" si="8"/>
        <v>30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36</v>
      </c>
      <c r="C15" s="1">
        <v>637.41999999999996</v>
      </c>
      <c r="D15" s="1">
        <v>296.29899999999998</v>
      </c>
      <c r="E15" s="1">
        <v>340.97</v>
      </c>
      <c r="F15" s="1">
        <v>540.63099999999997</v>
      </c>
      <c r="G15" s="7">
        <v>1</v>
      </c>
      <c r="H15" s="1">
        <v>45</v>
      </c>
      <c r="I15" s="1" t="s">
        <v>53</v>
      </c>
      <c r="J15" s="1">
        <v>320.61</v>
      </c>
      <c r="K15" s="1">
        <f t="shared" si="3"/>
        <v>20.360000000000014</v>
      </c>
      <c r="L15" s="1"/>
      <c r="M15" s="1"/>
      <c r="N15" s="1"/>
      <c r="O15" s="1">
        <f t="shared" si="4"/>
        <v>68.194000000000003</v>
      </c>
      <c r="P15" s="5">
        <f>14*O15-N15-F15</f>
        <v>414.08500000000004</v>
      </c>
      <c r="Q15" s="5">
        <v>480</v>
      </c>
      <c r="R15" s="5">
        <f t="shared" si="10"/>
        <v>230</v>
      </c>
      <c r="S15" s="5">
        <v>250</v>
      </c>
      <c r="T15" s="5">
        <v>480</v>
      </c>
      <c r="U15" s="1"/>
      <c r="V15" s="1">
        <f t="shared" si="5"/>
        <v>14.966580637592749</v>
      </c>
      <c r="W15" s="1">
        <f t="shared" si="6"/>
        <v>7.9278382262369114</v>
      </c>
      <c r="X15" s="1">
        <v>58.728400000000001</v>
      </c>
      <c r="Y15" s="1">
        <v>67.491</v>
      </c>
      <c r="Z15" s="1">
        <v>81.126000000000005</v>
      </c>
      <c r="AA15" s="1">
        <v>83.577399999999997</v>
      </c>
      <c r="AB15" s="1">
        <v>132.8306</v>
      </c>
      <c r="AC15" s="1">
        <v>114.2256</v>
      </c>
      <c r="AD15" s="1">
        <v>74.565799999999996</v>
      </c>
      <c r="AE15" s="1">
        <v>70.063599999999994</v>
      </c>
      <c r="AF15" s="1">
        <v>88.052800000000005</v>
      </c>
      <c r="AG15" s="1">
        <v>96.025800000000004</v>
      </c>
      <c r="AH15" s="1"/>
      <c r="AI15" s="1">
        <f t="shared" si="7"/>
        <v>230</v>
      </c>
      <c r="AJ15" s="1">
        <f t="shared" si="8"/>
        <v>250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36</v>
      </c>
      <c r="C16" s="1">
        <v>116.833</v>
      </c>
      <c r="D16" s="1">
        <v>224.62</v>
      </c>
      <c r="E16" s="1">
        <v>157.98699999999999</v>
      </c>
      <c r="F16" s="1">
        <v>174.01400000000001</v>
      </c>
      <c r="G16" s="7">
        <v>1</v>
      </c>
      <c r="H16" s="1">
        <v>60</v>
      </c>
      <c r="I16" s="1" t="s">
        <v>37</v>
      </c>
      <c r="J16" s="1">
        <v>157.19999999999999</v>
      </c>
      <c r="K16" s="1">
        <f t="shared" si="3"/>
        <v>0.78700000000000614</v>
      </c>
      <c r="L16" s="1"/>
      <c r="M16" s="1"/>
      <c r="N16" s="1"/>
      <c r="O16" s="1">
        <f t="shared" si="4"/>
        <v>31.5974</v>
      </c>
      <c r="P16" s="5">
        <f t="shared" si="11"/>
        <v>236.75220000000002</v>
      </c>
      <c r="Q16" s="5">
        <v>270</v>
      </c>
      <c r="R16" s="5">
        <f t="shared" si="10"/>
        <v>120</v>
      </c>
      <c r="S16" s="5">
        <v>150</v>
      </c>
      <c r="T16" s="5">
        <v>300</v>
      </c>
      <c r="U16" s="1"/>
      <c r="V16" s="1">
        <f t="shared" si="5"/>
        <v>14.052232145682872</v>
      </c>
      <c r="W16" s="1">
        <f t="shared" si="6"/>
        <v>5.507225278029205</v>
      </c>
      <c r="X16" s="1">
        <v>18.5518</v>
      </c>
      <c r="Y16" s="1">
        <v>24.547999999999998</v>
      </c>
      <c r="Z16" s="1">
        <v>21.572199999999999</v>
      </c>
      <c r="AA16" s="1">
        <v>19.395800000000001</v>
      </c>
      <c r="AB16" s="1">
        <v>53.061800000000012</v>
      </c>
      <c r="AC16" s="1">
        <v>44.197800000000001</v>
      </c>
      <c r="AD16" s="1">
        <v>30.0532</v>
      </c>
      <c r="AE16" s="1">
        <v>27.740600000000001</v>
      </c>
      <c r="AF16" s="1">
        <v>32.341799999999999</v>
      </c>
      <c r="AG16" s="1">
        <v>26.978200000000001</v>
      </c>
      <c r="AH16" s="1"/>
      <c r="AI16" s="1">
        <f t="shared" si="7"/>
        <v>120</v>
      </c>
      <c r="AJ16" s="1">
        <f t="shared" si="8"/>
        <v>150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40</v>
      </c>
      <c r="C17" s="1">
        <v>457</v>
      </c>
      <c r="D17" s="1">
        <v>1</v>
      </c>
      <c r="E17" s="1">
        <v>311</v>
      </c>
      <c r="F17" s="1">
        <v>118</v>
      </c>
      <c r="G17" s="7">
        <v>0.25</v>
      </c>
      <c r="H17" s="1">
        <v>120</v>
      </c>
      <c r="I17" s="1" t="s">
        <v>37</v>
      </c>
      <c r="J17" s="1">
        <v>321</v>
      </c>
      <c r="K17" s="1">
        <f t="shared" si="3"/>
        <v>-10</v>
      </c>
      <c r="L17" s="1"/>
      <c r="M17" s="1"/>
      <c r="N17" s="1"/>
      <c r="O17" s="1">
        <f t="shared" si="4"/>
        <v>62.2</v>
      </c>
      <c r="P17" s="5">
        <f>10*O17-N17-F17</f>
        <v>504</v>
      </c>
      <c r="Q17" s="5">
        <v>630</v>
      </c>
      <c r="R17" s="5">
        <f t="shared" si="10"/>
        <v>300</v>
      </c>
      <c r="S17" s="5">
        <v>330</v>
      </c>
      <c r="T17" s="5">
        <v>630</v>
      </c>
      <c r="U17" s="1"/>
      <c r="V17" s="1">
        <f t="shared" si="5"/>
        <v>12.02572347266881</v>
      </c>
      <c r="W17" s="1">
        <f t="shared" si="6"/>
        <v>1.8971061093247588</v>
      </c>
      <c r="X17" s="1">
        <v>22</v>
      </c>
      <c r="Y17" s="1">
        <v>25.6</v>
      </c>
      <c r="Z17" s="1">
        <v>45.8</v>
      </c>
      <c r="AA17" s="1">
        <v>38.6</v>
      </c>
      <c r="AB17" s="1">
        <v>116</v>
      </c>
      <c r="AC17" s="1">
        <v>75.400000000000006</v>
      </c>
      <c r="AD17" s="1">
        <v>63.8</v>
      </c>
      <c r="AE17" s="1">
        <v>54</v>
      </c>
      <c r="AF17" s="1">
        <v>52</v>
      </c>
      <c r="AG17" s="1">
        <v>47.4</v>
      </c>
      <c r="AH17" s="1"/>
      <c r="AI17" s="1">
        <f t="shared" si="7"/>
        <v>75</v>
      </c>
      <c r="AJ17" s="1">
        <f t="shared" si="8"/>
        <v>82.5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40</v>
      </c>
      <c r="C18" s="1">
        <v>113</v>
      </c>
      <c r="D18" s="1">
        <v>48</v>
      </c>
      <c r="E18" s="1">
        <v>59</v>
      </c>
      <c r="F18" s="1">
        <v>89</v>
      </c>
      <c r="G18" s="7">
        <v>0.4</v>
      </c>
      <c r="H18" s="1">
        <v>60</v>
      </c>
      <c r="I18" s="1" t="s">
        <v>37</v>
      </c>
      <c r="J18" s="1">
        <v>63</v>
      </c>
      <c r="K18" s="1">
        <f t="shared" si="3"/>
        <v>-4</v>
      </c>
      <c r="L18" s="1"/>
      <c r="M18" s="1"/>
      <c r="N18" s="1"/>
      <c r="O18" s="1">
        <f t="shared" si="4"/>
        <v>11.8</v>
      </c>
      <c r="P18" s="5">
        <f t="shared" si="11"/>
        <v>64.400000000000006</v>
      </c>
      <c r="Q18" s="5">
        <v>80</v>
      </c>
      <c r="R18" s="5">
        <f t="shared" si="10"/>
        <v>80</v>
      </c>
      <c r="S18" s="5"/>
      <c r="T18" s="5">
        <v>90</v>
      </c>
      <c r="U18" s="1"/>
      <c r="V18" s="1">
        <f t="shared" si="5"/>
        <v>14.322033898305083</v>
      </c>
      <c r="W18" s="1">
        <f t="shared" si="6"/>
        <v>7.5423728813559316</v>
      </c>
      <c r="X18" s="1">
        <v>10.199999999999999</v>
      </c>
      <c r="Y18" s="1">
        <v>12</v>
      </c>
      <c r="Z18" s="1">
        <v>15.6</v>
      </c>
      <c r="AA18" s="1">
        <v>13.6</v>
      </c>
      <c r="AB18" s="1">
        <v>17.399999999999999</v>
      </c>
      <c r="AC18" s="1">
        <v>20.6</v>
      </c>
      <c r="AD18" s="1">
        <v>16.2</v>
      </c>
      <c r="AE18" s="1">
        <v>11.8</v>
      </c>
      <c r="AF18" s="1">
        <v>31</v>
      </c>
      <c r="AG18" s="1">
        <v>8.6</v>
      </c>
      <c r="AH18" s="1"/>
      <c r="AI18" s="1">
        <f t="shared" si="7"/>
        <v>32</v>
      </c>
      <c r="AJ18" s="1">
        <f t="shared" si="8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36</v>
      </c>
      <c r="C19" s="1">
        <v>419.5</v>
      </c>
      <c r="D19" s="1">
        <v>383.89</v>
      </c>
      <c r="E19" s="1">
        <v>340.29199999999997</v>
      </c>
      <c r="F19" s="1">
        <v>395.21300000000002</v>
      </c>
      <c r="G19" s="7">
        <v>1</v>
      </c>
      <c r="H19" s="1">
        <v>45</v>
      </c>
      <c r="I19" s="1" t="s">
        <v>53</v>
      </c>
      <c r="J19" s="1">
        <v>301.8</v>
      </c>
      <c r="K19" s="1">
        <f t="shared" si="3"/>
        <v>38.491999999999962</v>
      </c>
      <c r="L19" s="1"/>
      <c r="M19" s="1"/>
      <c r="N19" s="1">
        <v>190</v>
      </c>
      <c r="O19" s="1">
        <f t="shared" si="4"/>
        <v>68.058399999999992</v>
      </c>
      <c r="P19" s="5">
        <f>14*O19-N19-F19</f>
        <v>367.60459999999983</v>
      </c>
      <c r="Q19" s="5">
        <v>430</v>
      </c>
      <c r="R19" s="5">
        <f t="shared" si="10"/>
        <v>200</v>
      </c>
      <c r="S19" s="5">
        <v>230</v>
      </c>
      <c r="T19" s="5">
        <v>436</v>
      </c>
      <c r="U19" s="1"/>
      <c r="V19" s="1">
        <f t="shared" si="5"/>
        <v>14.916792049181293</v>
      </c>
      <c r="W19" s="1">
        <f t="shared" si="6"/>
        <v>8.5986887731712773</v>
      </c>
      <c r="X19" s="1">
        <v>61.456600000000002</v>
      </c>
      <c r="Y19" s="1">
        <v>72.413600000000002</v>
      </c>
      <c r="Z19" s="1">
        <v>87.378599999999992</v>
      </c>
      <c r="AA19" s="1">
        <v>80.274599999999992</v>
      </c>
      <c r="AB19" s="1">
        <v>129.01939999999999</v>
      </c>
      <c r="AC19" s="1">
        <v>111.89239999999999</v>
      </c>
      <c r="AD19" s="1">
        <v>86.659000000000006</v>
      </c>
      <c r="AE19" s="1">
        <v>72.869399999999999</v>
      </c>
      <c r="AF19" s="1">
        <v>97.762799999999999</v>
      </c>
      <c r="AG19" s="1">
        <v>95.667999999999992</v>
      </c>
      <c r="AH19" s="1"/>
      <c r="AI19" s="1">
        <f t="shared" si="7"/>
        <v>200</v>
      </c>
      <c r="AJ19" s="1">
        <f t="shared" si="8"/>
        <v>230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58</v>
      </c>
      <c r="B20" s="1" t="s">
        <v>40</v>
      </c>
      <c r="C20" s="1">
        <v>345</v>
      </c>
      <c r="D20" s="1">
        <v>400</v>
      </c>
      <c r="E20" s="1">
        <v>249</v>
      </c>
      <c r="F20" s="1">
        <v>470</v>
      </c>
      <c r="G20" s="7">
        <v>0.12</v>
      </c>
      <c r="H20" s="1">
        <v>60</v>
      </c>
      <c r="I20" s="1" t="s">
        <v>37</v>
      </c>
      <c r="J20" s="1">
        <v>249</v>
      </c>
      <c r="K20" s="1">
        <f t="shared" si="3"/>
        <v>0</v>
      </c>
      <c r="L20" s="1"/>
      <c r="M20" s="1"/>
      <c r="N20" s="1">
        <v>130</v>
      </c>
      <c r="O20" s="1">
        <f t="shared" si="4"/>
        <v>49.8</v>
      </c>
      <c r="P20" s="5">
        <f t="shared" si="11"/>
        <v>47.399999999999977</v>
      </c>
      <c r="Q20" s="5">
        <v>100</v>
      </c>
      <c r="R20" s="5">
        <f t="shared" si="10"/>
        <v>50</v>
      </c>
      <c r="S20" s="5">
        <v>50</v>
      </c>
      <c r="T20" s="5">
        <v>147</v>
      </c>
      <c r="U20" s="1"/>
      <c r="V20" s="1">
        <f t="shared" si="5"/>
        <v>14.056224899598394</v>
      </c>
      <c r="W20" s="1">
        <f t="shared" si="6"/>
        <v>12.048192771084338</v>
      </c>
      <c r="X20" s="1">
        <v>56.6</v>
      </c>
      <c r="Y20" s="1">
        <v>53.4</v>
      </c>
      <c r="Z20" s="1">
        <v>58.8</v>
      </c>
      <c r="AA20" s="1">
        <v>62.8</v>
      </c>
      <c r="AB20" s="1">
        <v>91</v>
      </c>
      <c r="AC20" s="1">
        <v>92.8</v>
      </c>
      <c r="AD20" s="1">
        <v>68.599999999999994</v>
      </c>
      <c r="AE20" s="1">
        <v>53.2</v>
      </c>
      <c r="AF20" s="1">
        <v>35.4</v>
      </c>
      <c r="AG20" s="1">
        <v>64</v>
      </c>
      <c r="AH20" s="1"/>
      <c r="AI20" s="1">
        <f t="shared" si="7"/>
        <v>6</v>
      </c>
      <c r="AJ20" s="1">
        <f t="shared" si="8"/>
        <v>6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9" t="s">
        <v>59</v>
      </c>
      <c r="B21" s="20" t="s">
        <v>36</v>
      </c>
      <c r="C21" s="20">
        <v>178.86199999999999</v>
      </c>
      <c r="D21" s="20">
        <v>10.76</v>
      </c>
      <c r="E21" s="20">
        <v>126.416</v>
      </c>
      <c r="F21" s="21"/>
      <c r="G21" s="11">
        <v>0</v>
      </c>
      <c r="H21" s="10">
        <v>45</v>
      </c>
      <c r="I21" s="10" t="s">
        <v>60</v>
      </c>
      <c r="J21" s="10">
        <v>145</v>
      </c>
      <c r="K21" s="10">
        <f t="shared" si="3"/>
        <v>-18.584000000000003</v>
      </c>
      <c r="L21" s="10"/>
      <c r="M21" s="10"/>
      <c r="N21" s="10"/>
      <c r="O21" s="10">
        <f t="shared" si="4"/>
        <v>25.283200000000001</v>
      </c>
      <c r="P21" s="12"/>
      <c r="Q21" s="5">
        <f t="shared" si="9"/>
        <v>0</v>
      </c>
      <c r="R21" s="5">
        <f t="shared" si="10"/>
        <v>0</v>
      </c>
      <c r="S21" s="5"/>
      <c r="T21" s="12"/>
      <c r="U21" s="10"/>
      <c r="V21" s="1">
        <f t="shared" si="5"/>
        <v>0</v>
      </c>
      <c r="W21" s="10">
        <f t="shared" si="6"/>
        <v>0</v>
      </c>
      <c r="X21" s="10">
        <v>39.807000000000002</v>
      </c>
      <c r="Y21" s="10">
        <v>45.175199999999997</v>
      </c>
      <c r="Z21" s="10">
        <v>56.489199999999997</v>
      </c>
      <c r="AA21" s="10">
        <v>44.089199999999998</v>
      </c>
      <c r="AB21" s="10">
        <v>49.0304</v>
      </c>
      <c r="AC21" s="10">
        <v>43.915799999999997</v>
      </c>
      <c r="AD21" s="10">
        <v>40.719000000000001</v>
      </c>
      <c r="AE21" s="10">
        <v>42.473599999999998</v>
      </c>
      <c r="AF21" s="10">
        <v>52.431600000000003</v>
      </c>
      <c r="AG21" s="10">
        <v>52.733800000000002</v>
      </c>
      <c r="AH21" s="16" t="s">
        <v>61</v>
      </c>
      <c r="AI21" s="1">
        <f t="shared" si="7"/>
        <v>0</v>
      </c>
      <c r="AJ21" s="1">
        <f t="shared" si="8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2" t="s">
        <v>142</v>
      </c>
      <c r="B22" s="23" t="s">
        <v>36</v>
      </c>
      <c r="C22" s="23"/>
      <c r="D22" s="23">
        <v>357.411</v>
      </c>
      <c r="E22" s="23">
        <v>34.682000000000002</v>
      </c>
      <c r="F22" s="24">
        <v>322.72300000000001</v>
      </c>
      <c r="G22" s="7">
        <v>1</v>
      </c>
      <c r="H22" s="1">
        <v>45</v>
      </c>
      <c r="I22" s="1" t="s">
        <v>37</v>
      </c>
      <c r="J22" s="1">
        <v>32</v>
      </c>
      <c r="K22" s="1">
        <f>E22-J22</f>
        <v>2.6820000000000022</v>
      </c>
      <c r="L22" s="1"/>
      <c r="M22" s="1"/>
      <c r="N22" s="1">
        <v>120</v>
      </c>
      <c r="O22" s="1">
        <f t="shared" ref="O22" si="13">E22/5</f>
        <v>6.9364000000000008</v>
      </c>
      <c r="P22" s="5"/>
      <c r="Q22" s="29">
        <v>50</v>
      </c>
      <c r="R22" s="5">
        <f t="shared" si="10"/>
        <v>0</v>
      </c>
      <c r="S22" s="29">
        <v>50</v>
      </c>
      <c r="T22" s="5">
        <v>150</v>
      </c>
      <c r="U22" s="1"/>
      <c r="V22" s="1">
        <f t="shared" si="5"/>
        <v>71.034398246929243</v>
      </c>
      <c r="W22" s="1">
        <f t="shared" ref="W22" si="14">(F22+N22)/O22</f>
        <v>63.826048094112217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7" t="s">
        <v>164</v>
      </c>
      <c r="AI22" s="1">
        <f t="shared" si="7"/>
        <v>0</v>
      </c>
      <c r="AJ22" s="1">
        <f t="shared" si="8"/>
        <v>50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62</v>
      </c>
      <c r="B23" s="1" t="s">
        <v>40</v>
      </c>
      <c r="C23" s="1">
        <v>411</v>
      </c>
      <c r="D23" s="1">
        <v>40</v>
      </c>
      <c r="E23" s="1">
        <v>290</v>
      </c>
      <c r="F23" s="1">
        <v>146</v>
      </c>
      <c r="G23" s="7">
        <v>0.25</v>
      </c>
      <c r="H23" s="1">
        <v>120</v>
      </c>
      <c r="I23" s="1" t="s">
        <v>37</v>
      </c>
      <c r="J23" s="1">
        <v>294</v>
      </c>
      <c r="K23" s="1">
        <f t="shared" si="3"/>
        <v>-4</v>
      </c>
      <c r="L23" s="1"/>
      <c r="M23" s="1"/>
      <c r="N23" s="1"/>
      <c r="O23" s="1">
        <f t="shared" si="4"/>
        <v>58</v>
      </c>
      <c r="P23" s="5">
        <f>11*O23-N23-F23</f>
        <v>492</v>
      </c>
      <c r="Q23" s="5">
        <f t="shared" si="9"/>
        <v>492</v>
      </c>
      <c r="R23" s="5">
        <f t="shared" si="10"/>
        <v>242</v>
      </c>
      <c r="S23" s="5">
        <v>250</v>
      </c>
      <c r="T23" s="5"/>
      <c r="U23" s="1"/>
      <c r="V23" s="1">
        <f t="shared" si="5"/>
        <v>11</v>
      </c>
      <c r="W23" s="1">
        <f t="shared" si="6"/>
        <v>2.5172413793103448</v>
      </c>
      <c r="X23" s="1">
        <v>24.6</v>
      </c>
      <c r="Y23" s="1">
        <v>37.4</v>
      </c>
      <c r="Z23" s="1">
        <v>47.4</v>
      </c>
      <c r="AA23" s="1">
        <v>43.6</v>
      </c>
      <c r="AB23" s="1">
        <v>114.2</v>
      </c>
      <c r="AC23" s="1">
        <v>87.2</v>
      </c>
      <c r="AD23" s="1">
        <v>59.6</v>
      </c>
      <c r="AE23" s="1">
        <v>45.2</v>
      </c>
      <c r="AF23" s="1">
        <v>47.6</v>
      </c>
      <c r="AG23" s="1">
        <v>54.2</v>
      </c>
      <c r="AH23" s="1"/>
      <c r="AI23" s="1">
        <f t="shared" si="7"/>
        <v>60.5</v>
      </c>
      <c r="AJ23" s="1">
        <f t="shared" si="8"/>
        <v>62.5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36</v>
      </c>
      <c r="C24" s="1">
        <v>63.24</v>
      </c>
      <c r="D24" s="1">
        <v>2.4580000000000002</v>
      </c>
      <c r="E24" s="1">
        <v>12.696</v>
      </c>
      <c r="F24" s="1">
        <v>47.905999999999999</v>
      </c>
      <c r="G24" s="7">
        <v>1</v>
      </c>
      <c r="H24" s="1">
        <v>120</v>
      </c>
      <c r="I24" s="1" t="s">
        <v>37</v>
      </c>
      <c r="J24" s="1">
        <v>13.2</v>
      </c>
      <c r="K24" s="1">
        <f t="shared" si="3"/>
        <v>-0.50399999999999956</v>
      </c>
      <c r="L24" s="1"/>
      <c r="M24" s="1"/>
      <c r="N24" s="1"/>
      <c r="O24" s="1">
        <f t="shared" si="4"/>
        <v>2.5392000000000001</v>
      </c>
      <c r="P24" s="5"/>
      <c r="Q24" s="5">
        <f t="shared" si="9"/>
        <v>0</v>
      </c>
      <c r="R24" s="5">
        <f t="shared" si="10"/>
        <v>0</v>
      </c>
      <c r="S24" s="5"/>
      <c r="T24" s="5"/>
      <c r="U24" s="1"/>
      <c r="V24" s="1">
        <f t="shared" si="5"/>
        <v>18.866572148708254</v>
      </c>
      <c r="W24" s="1">
        <f t="shared" si="6"/>
        <v>18.866572148708254</v>
      </c>
      <c r="X24" s="1">
        <v>3.1594000000000002</v>
      </c>
      <c r="Y24" s="1">
        <v>4.49</v>
      </c>
      <c r="Z24" s="1">
        <v>4.5777999999999999</v>
      </c>
      <c r="AA24" s="1">
        <v>4.3770000000000007</v>
      </c>
      <c r="AB24" s="1">
        <v>14.856</v>
      </c>
      <c r="AC24" s="1">
        <v>13.049200000000001</v>
      </c>
      <c r="AD24" s="1">
        <v>8.8124000000000002</v>
      </c>
      <c r="AE24" s="1">
        <v>6.3776000000000002</v>
      </c>
      <c r="AF24" s="1">
        <v>6.1386000000000003</v>
      </c>
      <c r="AG24" s="1">
        <v>8.5873999999999988</v>
      </c>
      <c r="AH24" s="14" t="s">
        <v>43</v>
      </c>
      <c r="AI24" s="1">
        <f t="shared" si="7"/>
        <v>0</v>
      </c>
      <c r="AJ24" s="1">
        <f t="shared" si="8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64</v>
      </c>
      <c r="B25" s="10" t="s">
        <v>40</v>
      </c>
      <c r="C25" s="10"/>
      <c r="D25" s="10">
        <v>2</v>
      </c>
      <c r="E25" s="15">
        <v>2</v>
      </c>
      <c r="F25" s="10"/>
      <c r="G25" s="11">
        <v>0</v>
      </c>
      <c r="H25" s="10" t="e">
        <v>#N/A</v>
      </c>
      <c r="I25" s="13" t="s">
        <v>60</v>
      </c>
      <c r="J25" s="10">
        <v>2</v>
      </c>
      <c r="K25" s="10">
        <f t="shared" si="3"/>
        <v>0</v>
      </c>
      <c r="L25" s="10"/>
      <c r="M25" s="10"/>
      <c r="N25" s="10"/>
      <c r="O25" s="10">
        <f t="shared" si="4"/>
        <v>0.4</v>
      </c>
      <c r="P25" s="12"/>
      <c r="Q25" s="5">
        <f t="shared" si="9"/>
        <v>0</v>
      </c>
      <c r="R25" s="5">
        <f t="shared" si="10"/>
        <v>0</v>
      </c>
      <c r="S25" s="5"/>
      <c r="T25" s="12"/>
      <c r="U25" s="10"/>
      <c r="V25" s="1">
        <f t="shared" si="5"/>
        <v>0</v>
      </c>
      <c r="W25" s="10">
        <f t="shared" si="6"/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3" t="s">
        <v>161</v>
      </c>
      <c r="AI25" s="1">
        <f t="shared" si="7"/>
        <v>0</v>
      </c>
      <c r="AJ25" s="1">
        <f t="shared" si="8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40</v>
      </c>
      <c r="C26" s="1">
        <v>272</v>
      </c>
      <c r="D26" s="1">
        <v>128</v>
      </c>
      <c r="E26" s="1">
        <v>349</v>
      </c>
      <c r="F26" s="1">
        <v>10</v>
      </c>
      <c r="G26" s="7">
        <v>0.4</v>
      </c>
      <c r="H26" s="1">
        <v>45</v>
      </c>
      <c r="I26" s="1" t="s">
        <v>37</v>
      </c>
      <c r="J26" s="1">
        <v>352.5</v>
      </c>
      <c r="K26" s="1">
        <f t="shared" si="3"/>
        <v>-3.5</v>
      </c>
      <c r="L26" s="1"/>
      <c r="M26" s="1"/>
      <c r="N26" s="1"/>
      <c r="O26" s="1">
        <f t="shared" si="4"/>
        <v>69.8</v>
      </c>
      <c r="P26" s="5">
        <f>8*O26-N26-F26</f>
        <v>548.4</v>
      </c>
      <c r="Q26" s="5">
        <v>620</v>
      </c>
      <c r="R26" s="5">
        <f t="shared" si="10"/>
        <v>320</v>
      </c>
      <c r="S26" s="5">
        <v>300</v>
      </c>
      <c r="T26" s="5">
        <v>720</v>
      </c>
      <c r="U26" s="1"/>
      <c r="V26" s="1">
        <f t="shared" si="5"/>
        <v>9.0257879656160469</v>
      </c>
      <c r="W26" s="1">
        <f t="shared" si="6"/>
        <v>0.14326647564469916</v>
      </c>
      <c r="X26" s="1">
        <v>22.4</v>
      </c>
      <c r="Y26" s="1">
        <v>31.4</v>
      </c>
      <c r="Z26" s="1">
        <v>35.4</v>
      </c>
      <c r="AA26" s="1">
        <v>12.4</v>
      </c>
      <c r="AB26" s="1">
        <v>67.400000000000006</v>
      </c>
      <c r="AC26" s="1">
        <v>41</v>
      </c>
      <c r="AD26" s="1">
        <v>44.4</v>
      </c>
      <c r="AE26" s="1">
        <v>35.200000000000003</v>
      </c>
      <c r="AF26" s="1">
        <v>20.8</v>
      </c>
      <c r="AG26" s="1">
        <v>51.8</v>
      </c>
      <c r="AH26" s="1"/>
      <c r="AI26" s="1">
        <f t="shared" si="7"/>
        <v>128</v>
      </c>
      <c r="AJ26" s="1">
        <f t="shared" si="8"/>
        <v>120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36</v>
      </c>
      <c r="C27" s="1">
        <v>284.322</v>
      </c>
      <c r="D27" s="1">
        <v>405.33699999999999</v>
      </c>
      <c r="E27" s="1">
        <v>226.477</v>
      </c>
      <c r="F27" s="1">
        <v>433.38499999999999</v>
      </c>
      <c r="G27" s="7">
        <v>1</v>
      </c>
      <c r="H27" s="1">
        <v>60</v>
      </c>
      <c r="I27" s="1" t="s">
        <v>45</v>
      </c>
      <c r="J27" s="1">
        <v>221.2</v>
      </c>
      <c r="K27" s="1">
        <f t="shared" si="3"/>
        <v>5.2770000000000152</v>
      </c>
      <c r="L27" s="1"/>
      <c r="M27" s="1"/>
      <c r="N27" s="1"/>
      <c r="O27" s="1">
        <f t="shared" si="4"/>
        <v>45.295400000000001</v>
      </c>
      <c r="P27" s="5">
        <f>14*O27-N27-F27</f>
        <v>200.75060000000008</v>
      </c>
      <c r="Q27" s="5">
        <v>240</v>
      </c>
      <c r="R27" s="5">
        <f t="shared" si="10"/>
        <v>140</v>
      </c>
      <c r="S27" s="5">
        <v>100</v>
      </c>
      <c r="T27" s="5">
        <v>246</v>
      </c>
      <c r="U27" s="1"/>
      <c r="V27" s="1">
        <f t="shared" si="5"/>
        <v>14.866520662142293</v>
      </c>
      <c r="W27" s="1">
        <f t="shared" si="6"/>
        <v>9.5679693743735559</v>
      </c>
      <c r="X27" s="1">
        <v>36.093200000000003</v>
      </c>
      <c r="Y27" s="1">
        <v>49.101999999999997</v>
      </c>
      <c r="Z27" s="1">
        <v>51.592599999999997</v>
      </c>
      <c r="AA27" s="1">
        <v>45.104999999999997</v>
      </c>
      <c r="AB27" s="1">
        <v>81.658799999999999</v>
      </c>
      <c r="AC27" s="1">
        <v>70.123599999999996</v>
      </c>
      <c r="AD27" s="1">
        <v>51.667400000000001</v>
      </c>
      <c r="AE27" s="1">
        <v>46.966200000000001</v>
      </c>
      <c r="AF27" s="1">
        <v>51.375599999999999</v>
      </c>
      <c r="AG27" s="1">
        <v>55.009</v>
      </c>
      <c r="AH27" s="1"/>
      <c r="AI27" s="1">
        <f t="shared" si="7"/>
        <v>140</v>
      </c>
      <c r="AJ27" s="1">
        <f t="shared" si="8"/>
        <v>100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67</v>
      </c>
      <c r="B28" s="1" t="s">
        <v>40</v>
      </c>
      <c r="C28" s="1">
        <v>130</v>
      </c>
      <c r="D28" s="1">
        <v>202</v>
      </c>
      <c r="E28" s="1">
        <v>163</v>
      </c>
      <c r="F28" s="1">
        <v>153</v>
      </c>
      <c r="G28" s="7">
        <v>0.22</v>
      </c>
      <c r="H28" s="1">
        <v>120</v>
      </c>
      <c r="I28" s="1" t="s">
        <v>37</v>
      </c>
      <c r="J28" s="1">
        <v>161</v>
      </c>
      <c r="K28" s="1">
        <f t="shared" si="3"/>
        <v>2</v>
      </c>
      <c r="L28" s="1"/>
      <c r="M28" s="1"/>
      <c r="N28" s="1"/>
      <c r="O28" s="1">
        <f t="shared" si="4"/>
        <v>32.6</v>
      </c>
      <c r="P28" s="5">
        <f t="shared" ref="P28:P29" si="15">13*O28-N28-F28</f>
        <v>270.8</v>
      </c>
      <c r="Q28" s="5">
        <v>336</v>
      </c>
      <c r="R28" s="5">
        <f t="shared" si="10"/>
        <v>186</v>
      </c>
      <c r="S28" s="5">
        <v>150</v>
      </c>
      <c r="T28" s="5">
        <v>336</v>
      </c>
      <c r="U28" s="1"/>
      <c r="V28" s="1">
        <f t="shared" si="5"/>
        <v>15</v>
      </c>
      <c r="W28" s="1">
        <f t="shared" si="6"/>
        <v>4.6932515337423313</v>
      </c>
      <c r="X28" s="1">
        <v>21.2</v>
      </c>
      <c r="Y28" s="1">
        <v>26</v>
      </c>
      <c r="Z28" s="1">
        <v>23.4</v>
      </c>
      <c r="AA28" s="1">
        <v>27</v>
      </c>
      <c r="AB28" s="1">
        <v>61.6</v>
      </c>
      <c r="AC28" s="1">
        <v>48.2</v>
      </c>
      <c r="AD28" s="1">
        <v>39</v>
      </c>
      <c r="AE28" s="1">
        <v>28.4</v>
      </c>
      <c r="AF28" s="1">
        <v>32.113999999999997</v>
      </c>
      <c r="AG28" s="1">
        <v>41</v>
      </c>
      <c r="AH28" s="1"/>
      <c r="AI28" s="1">
        <f t="shared" si="7"/>
        <v>40.92</v>
      </c>
      <c r="AJ28" s="1">
        <f t="shared" si="8"/>
        <v>33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" t="s">
        <v>68</v>
      </c>
      <c r="B29" s="1" t="s">
        <v>40</v>
      </c>
      <c r="C29" s="1"/>
      <c r="D29" s="1">
        <v>128</v>
      </c>
      <c r="E29" s="1">
        <v>47</v>
      </c>
      <c r="F29" s="1">
        <v>81</v>
      </c>
      <c r="G29" s="7">
        <v>0.33</v>
      </c>
      <c r="H29" s="1">
        <v>45</v>
      </c>
      <c r="I29" s="1" t="s">
        <v>37</v>
      </c>
      <c r="J29" s="1">
        <v>43</v>
      </c>
      <c r="K29" s="1">
        <f t="shared" si="3"/>
        <v>4</v>
      </c>
      <c r="L29" s="1"/>
      <c r="M29" s="1"/>
      <c r="N29" s="1"/>
      <c r="O29" s="1">
        <f t="shared" si="4"/>
        <v>9.4</v>
      </c>
      <c r="P29" s="5">
        <f t="shared" si="15"/>
        <v>41.2</v>
      </c>
      <c r="Q29" s="5">
        <v>50</v>
      </c>
      <c r="R29" s="5">
        <f t="shared" si="10"/>
        <v>50</v>
      </c>
      <c r="S29" s="5"/>
      <c r="T29" s="5">
        <v>60</v>
      </c>
      <c r="U29" s="1"/>
      <c r="V29" s="1">
        <f t="shared" si="5"/>
        <v>13.936170212765957</v>
      </c>
      <c r="W29" s="1">
        <f t="shared" si="6"/>
        <v>8.6170212765957448</v>
      </c>
      <c r="X29" s="1">
        <v>9.4</v>
      </c>
      <c r="Y29" s="1">
        <v>8.8000000000000007</v>
      </c>
      <c r="Z29" s="1">
        <v>-2.4</v>
      </c>
      <c r="AA29" s="1">
        <v>-4.5999999999999996</v>
      </c>
      <c r="AB29" s="1">
        <v>14</v>
      </c>
      <c r="AC29" s="1">
        <v>14.4</v>
      </c>
      <c r="AD29" s="1">
        <v>10.4</v>
      </c>
      <c r="AE29" s="1">
        <v>10</v>
      </c>
      <c r="AF29" s="1">
        <v>16</v>
      </c>
      <c r="AG29" s="1">
        <v>18</v>
      </c>
      <c r="AH29" s="1" t="s">
        <v>69</v>
      </c>
      <c r="AI29" s="1">
        <f t="shared" si="7"/>
        <v>16.5</v>
      </c>
      <c r="AJ29" s="1">
        <f t="shared" si="8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9" t="s">
        <v>70</v>
      </c>
      <c r="B30" s="20" t="s">
        <v>40</v>
      </c>
      <c r="C30" s="20">
        <v>120</v>
      </c>
      <c r="D30" s="20">
        <v>5</v>
      </c>
      <c r="E30" s="20">
        <v>78</v>
      </c>
      <c r="F30" s="21"/>
      <c r="G30" s="11">
        <v>0</v>
      </c>
      <c r="H30" s="10">
        <v>45</v>
      </c>
      <c r="I30" s="10" t="s">
        <v>60</v>
      </c>
      <c r="J30" s="10">
        <v>87</v>
      </c>
      <c r="K30" s="10">
        <f t="shared" si="3"/>
        <v>-9</v>
      </c>
      <c r="L30" s="10"/>
      <c r="M30" s="10"/>
      <c r="N30" s="10"/>
      <c r="O30" s="10">
        <f t="shared" si="4"/>
        <v>15.6</v>
      </c>
      <c r="P30" s="12"/>
      <c r="Q30" s="5">
        <f t="shared" si="9"/>
        <v>0</v>
      </c>
      <c r="R30" s="5">
        <f t="shared" si="10"/>
        <v>0</v>
      </c>
      <c r="S30" s="5"/>
      <c r="T30" s="12"/>
      <c r="U30" s="10"/>
      <c r="V30" s="1">
        <f t="shared" si="5"/>
        <v>0</v>
      </c>
      <c r="W30" s="10">
        <f t="shared" si="6"/>
        <v>0</v>
      </c>
      <c r="X30" s="10">
        <v>12.4</v>
      </c>
      <c r="Y30" s="10">
        <v>19.8</v>
      </c>
      <c r="Z30" s="10">
        <v>21.4</v>
      </c>
      <c r="AA30" s="10">
        <v>8.6</v>
      </c>
      <c r="AB30" s="10">
        <v>41.2</v>
      </c>
      <c r="AC30" s="10">
        <v>40.799999999999997</v>
      </c>
      <c r="AD30" s="10">
        <v>21</v>
      </c>
      <c r="AE30" s="10">
        <v>15.8</v>
      </c>
      <c r="AF30" s="10">
        <v>19.399999999999999</v>
      </c>
      <c r="AG30" s="10">
        <v>39.4</v>
      </c>
      <c r="AH30" s="16" t="s">
        <v>71</v>
      </c>
      <c r="AI30" s="1">
        <f t="shared" si="7"/>
        <v>0</v>
      </c>
      <c r="AJ30" s="1">
        <f t="shared" si="8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22" t="s">
        <v>156</v>
      </c>
      <c r="B31" s="23" t="s">
        <v>40</v>
      </c>
      <c r="C31" s="23"/>
      <c r="D31" s="23">
        <v>114</v>
      </c>
      <c r="E31" s="23">
        <v>15</v>
      </c>
      <c r="F31" s="24">
        <v>96</v>
      </c>
      <c r="G31" s="7">
        <v>0.3</v>
      </c>
      <c r="H31" s="1">
        <v>50</v>
      </c>
      <c r="I31" s="1" t="s">
        <v>37</v>
      </c>
      <c r="J31" s="1">
        <v>15</v>
      </c>
      <c r="K31" s="1">
        <f>E31-J31</f>
        <v>0</v>
      </c>
      <c r="L31" s="1"/>
      <c r="M31" s="1"/>
      <c r="N31" s="1"/>
      <c r="O31" s="1">
        <f>E31/5</f>
        <v>3</v>
      </c>
      <c r="P31" s="5">
        <v>80</v>
      </c>
      <c r="Q31" s="5">
        <f t="shared" si="9"/>
        <v>80</v>
      </c>
      <c r="R31" s="5">
        <f t="shared" si="10"/>
        <v>40</v>
      </c>
      <c r="S31" s="5">
        <v>40</v>
      </c>
      <c r="T31" s="5"/>
      <c r="U31" s="1"/>
      <c r="V31" s="1">
        <f t="shared" si="5"/>
        <v>58.666666666666664</v>
      </c>
      <c r="W31" s="1">
        <f>(F31+N31)/O31</f>
        <v>32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7" t="s">
        <v>165</v>
      </c>
      <c r="AI31" s="1">
        <f t="shared" si="7"/>
        <v>12</v>
      </c>
      <c r="AJ31" s="1">
        <f t="shared" si="8"/>
        <v>12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40</v>
      </c>
      <c r="C32" s="1">
        <v>25</v>
      </c>
      <c r="D32" s="1">
        <v>190</v>
      </c>
      <c r="E32" s="1">
        <v>25</v>
      </c>
      <c r="F32" s="1">
        <v>173</v>
      </c>
      <c r="G32" s="7">
        <v>0.09</v>
      </c>
      <c r="H32" s="1">
        <v>45</v>
      </c>
      <c r="I32" s="1" t="s">
        <v>37</v>
      </c>
      <c r="J32" s="1">
        <v>36</v>
      </c>
      <c r="K32" s="1">
        <f t="shared" si="3"/>
        <v>-11</v>
      </c>
      <c r="L32" s="1"/>
      <c r="M32" s="1"/>
      <c r="N32" s="1"/>
      <c r="O32" s="1">
        <f t="shared" si="4"/>
        <v>5</v>
      </c>
      <c r="P32" s="5"/>
      <c r="Q32" s="5">
        <f t="shared" si="9"/>
        <v>0</v>
      </c>
      <c r="R32" s="5">
        <f t="shared" si="10"/>
        <v>0</v>
      </c>
      <c r="S32" s="5"/>
      <c r="T32" s="5"/>
      <c r="U32" s="1"/>
      <c r="V32" s="1">
        <f t="shared" si="5"/>
        <v>34.6</v>
      </c>
      <c r="W32" s="1">
        <f t="shared" si="6"/>
        <v>34.6</v>
      </c>
      <c r="X32" s="1">
        <v>8.8000000000000007</v>
      </c>
      <c r="Y32" s="1">
        <v>17.600000000000001</v>
      </c>
      <c r="Z32" s="1">
        <v>12.2</v>
      </c>
      <c r="AA32" s="1">
        <v>11.4</v>
      </c>
      <c r="AB32" s="1">
        <v>42.2</v>
      </c>
      <c r="AC32" s="1">
        <v>44.2</v>
      </c>
      <c r="AD32" s="1">
        <v>22.6</v>
      </c>
      <c r="AE32" s="1">
        <v>19.600000000000001</v>
      </c>
      <c r="AF32" s="1">
        <v>29.8</v>
      </c>
      <c r="AG32" s="1">
        <v>38.4</v>
      </c>
      <c r="AH32" s="1"/>
      <c r="AI32" s="1">
        <f t="shared" si="7"/>
        <v>0</v>
      </c>
      <c r="AJ32" s="1">
        <f t="shared" si="8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36</v>
      </c>
      <c r="C33" s="1">
        <v>719.51300000000003</v>
      </c>
      <c r="D33" s="1">
        <v>350.23399999999998</v>
      </c>
      <c r="E33" s="1">
        <v>340.38400000000001</v>
      </c>
      <c r="F33" s="1">
        <v>627.70699999999999</v>
      </c>
      <c r="G33" s="7">
        <v>1</v>
      </c>
      <c r="H33" s="1">
        <v>45</v>
      </c>
      <c r="I33" s="1" t="s">
        <v>53</v>
      </c>
      <c r="J33" s="1">
        <v>321.8</v>
      </c>
      <c r="K33" s="1">
        <f t="shared" si="3"/>
        <v>18.584000000000003</v>
      </c>
      <c r="L33" s="1"/>
      <c r="M33" s="1"/>
      <c r="N33" s="1">
        <v>80</v>
      </c>
      <c r="O33" s="1">
        <f t="shared" si="4"/>
        <v>68.076800000000006</v>
      </c>
      <c r="P33" s="5">
        <f>14*O33-N33-F33</f>
        <v>245.36820000000012</v>
      </c>
      <c r="Q33" s="5">
        <v>310</v>
      </c>
      <c r="R33" s="5">
        <f t="shared" si="10"/>
        <v>190</v>
      </c>
      <c r="S33" s="5">
        <v>120</v>
      </c>
      <c r="T33" s="5">
        <v>310</v>
      </c>
      <c r="U33" s="1"/>
      <c r="V33" s="1">
        <f t="shared" si="5"/>
        <v>14.949395388737425</v>
      </c>
      <c r="W33" s="1">
        <f t="shared" si="6"/>
        <v>10.395714839710443</v>
      </c>
      <c r="X33" s="1">
        <v>69.951400000000007</v>
      </c>
      <c r="Y33" s="1">
        <v>79.698599999999999</v>
      </c>
      <c r="Z33" s="1">
        <v>91.167200000000008</v>
      </c>
      <c r="AA33" s="1">
        <v>69.303200000000004</v>
      </c>
      <c r="AB33" s="1">
        <v>98.673199999999994</v>
      </c>
      <c r="AC33" s="1">
        <v>94.244600000000005</v>
      </c>
      <c r="AD33" s="1">
        <v>81.723199999999991</v>
      </c>
      <c r="AE33" s="1">
        <v>74.161799999999999</v>
      </c>
      <c r="AF33" s="1">
        <v>82.733599999999996</v>
      </c>
      <c r="AG33" s="1">
        <v>85.579599999999999</v>
      </c>
      <c r="AH33" s="1"/>
      <c r="AI33" s="1">
        <f t="shared" si="7"/>
        <v>190</v>
      </c>
      <c r="AJ33" s="1">
        <f t="shared" si="8"/>
        <v>120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40</v>
      </c>
      <c r="C34" s="1">
        <v>108</v>
      </c>
      <c r="D34" s="1">
        <v>152</v>
      </c>
      <c r="E34" s="1">
        <v>76</v>
      </c>
      <c r="F34" s="1">
        <v>164</v>
      </c>
      <c r="G34" s="7">
        <v>0.4</v>
      </c>
      <c r="H34" s="1" t="e">
        <v>#N/A</v>
      </c>
      <c r="I34" s="1" t="s">
        <v>37</v>
      </c>
      <c r="J34" s="1">
        <v>79</v>
      </c>
      <c r="K34" s="1">
        <f t="shared" si="3"/>
        <v>-3</v>
      </c>
      <c r="L34" s="1"/>
      <c r="M34" s="1"/>
      <c r="N34" s="1"/>
      <c r="O34" s="1">
        <f t="shared" si="4"/>
        <v>15.2</v>
      </c>
      <c r="P34" s="5">
        <f t="shared" ref="P34:P57" si="16">13*O34-N34-F34</f>
        <v>33.599999999999994</v>
      </c>
      <c r="Q34" s="5">
        <v>50</v>
      </c>
      <c r="R34" s="5">
        <f t="shared" si="10"/>
        <v>50</v>
      </c>
      <c r="S34" s="5"/>
      <c r="T34" s="5">
        <v>64</v>
      </c>
      <c r="U34" s="1"/>
      <c r="V34" s="1">
        <f t="shared" si="5"/>
        <v>14.078947368421053</v>
      </c>
      <c r="W34" s="1">
        <f t="shared" si="6"/>
        <v>10.789473684210527</v>
      </c>
      <c r="X34" s="1">
        <v>14.4</v>
      </c>
      <c r="Y34" s="1">
        <v>21</v>
      </c>
      <c r="Z34" s="1">
        <v>20.2</v>
      </c>
      <c r="AA34" s="1">
        <v>22.2</v>
      </c>
      <c r="AB34" s="1">
        <v>23</v>
      </c>
      <c r="AC34" s="1">
        <v>22.2</v>
      </c>
      <c r="AD34" s="1">
        <v>19</v>
      </c>
      <c r="AE34" s="1">
        <v>19</v>
      </c>
      <c r="AF34" s="1">
        <v>28</v>
      </c>
      <c r="AG34" s="1">
        <v>25.2</v>
      </c>
      <c r="AH34" s="1"/>
      <c r="AI34" s="1">
        <f t="shared" si="7"/>
        <v>20</v>
      </c>
      <c r="AJ34" s="1">
        <f t="shared" si="8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40</v>
      </c>
      <c r="C35" s="1">
        <v>700</v>
      </c>
      <c r="D35" s="1">
        <v>272</v>
      </c>
      <c r="E35" s="1">
        <v>625</v>
      </c>
      <c r="F35" s="1">
        <v>282</v>
      </c>
      <c r="G35" s="7">
        <v>0.4</v>
      </c>
      <c r="H35" s="1">
        <v>60</v>
      </c>
      <c r="I35" s="1" t="s">
        <v>45</v>
      </c>
      <c r="J35" s="1">
        <v>625</v>
      </c>
      <c r="K35" s="1">
        <f t="shared" si="3"/>
        <v>0</v>
      </c>
      <c r="L35" s="1"/>
      <c r="M35" s="1"/>
      <c r="N35" s="1"/>
      <c r="O35" s="1">
        <f t="shared" si="4"/>
        <v>125</v>
      </c>
      <c r="P35" s="5">
        <f>10*O35-N35-F35</f>
        <v>968</v>
      </c>
      <c r="Q35" s="5">
        <v>1100</v>
      </c>
      <c r="R35" s="5">
        <f t="shared" si="10"/>
        <v>600</v>
      </c>
      <c r="S35" s="5">
        <v>500</v>
      </c>
      <c r="T35" s="5">
        <v>1200</v>
      </c>
      <c r="U35" s="1"/>
      <c r="V35" s="1">
        <f t="shared" si="5"/>
        <v>11.055999999999999</v>
      </c>
      <c r="W35" s="1">
        <f t="shared" si="6"/>
        <v>2.2559999999999998</v>
      </c>
      <c r="X35" s="1">
        <v>46.4</v>
      </c>
      <c r="Y35" s="1">
        <v>77</v>
      </c>
      <c r="Z35" s="1">
        <v>84</v>
      </c>
      <c r="AA35" s="1">
        <v>38.799999999999997</v>
      </c>
      <c r="AB35" s="1">
        <v>147.19999999999999</v>
      </c>
      <c r="AC35" s="1">
        <v>112.4</v>
      </c>
      <c r="AD35" s="1">
        <v>54.6</v>
      </c>
      <c r="AE35" s="1">
        <v>50.2</v>
      </c>
      <c r="AF35" s="1">
        <v>79</v>
      </c>
      <c r="AG35" s="1">
        <v>47</v>
      </c>
      <c r="AH35" s="1"/>
      <c r="AI35" s="1">
        <f t="shared" si="7"/>
        <v>240</v>
      </c>
      <c r="AJ35" s="1">
        <f t="shared" si="8"/>
        <v>200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40</v>
      </c>
      <c r="C36" s="1">
        <v>75</v>
      </c>
      <c r="D36" s="1"/>
      <c r="E36" s="1">
        <v>56</v>
      </c>
      <c r="F36" s="1">
        <v>12</v>
      </c>
      <c r="G36" s="7">
        <v>0.5</v>
      </c>
      <c r="H36" s="1">
        <v>60</v>
      </c>
      <c r="I36" s="1" t="s">
        <v>37</v>
      </c>
      <c r="J36" s="1">
        <v>56</v>
      </c>
      <c r="K36" s="1">
        <f t="shared" si="3"/>
        <v>0</v>
      </c>
      <c r="L36" s="1"/>
      <c r="M36" s="1"/>
      <c r="N36" s="1"/>
      <c r="O36" s="1">
        <f t="shared" si="4"/>
        <v>11.2</v>
      </c>
      <c r="P36" s="5">
        <f>9*O36-N36-F36</f>
        <v>88.8</v>
      </c>
      <c r="Q36" s="5">
        <v>100</v>
      </c>
      <c r="R36" s="5">
        <f t="shared" si="10"/>
        <v>100</v>
      </c>
      <c r="S36" s="5"/>
      <c r="T36" s="5">
        <v>156</v>
      </c>
      <c r="U36" s="1"/>
      <c r="V36" s="1">
        <f t="shared" si="5"/>
        <v>10</v>
      </c>
      <c r="W36" s="1">
        <f t="shared" si="6"/>
        <v>1.0714285714285714</v>
      </c>
      <c r="X36" s="1">
        <v>2.6</v>
      </c>
      <c r="Y36" s="1">
        <v>3</v>
      </c>
      <c r="Z36" s="1">
        <v>7.2</v>
      </c>
      <c r="AA36" s="1">
        <v>5.6</v>
      </c>
      <c r="AB36" s="1">
        <v>14.2</v>
      </c>
      <c r="AC36" s="1">
        <v>16</v>
      </c>
      <c r="AD36" s="1">
        <v>10.4</v>
      </c>
      <c r="AE36" s="1">
        <v>10</v>
      </c>
      <c r="AF36" s="1">
        <v>11.6</v>
      </c>
      <c r="AG36" s="1">
        <v>10.8</v>
      </c>
      <c r="AH36" s="1"/>
      <c r="AI36" s="1">
        <f t="shared" si="7"/>
        <v>50</v>
      </c>
      <c r="AJ36" s="1">
        <f t="shared" si="8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40</v>
      </c>
      <c r="C37" s="1">
        <v>21</v>
      </c>
      <c r="D37" s="1">
        <v>3</v>
      </c>
      <c r="E37" s="1">
        <v>13</v>
      </c>
      <c r="F37" s="1">
        <v>9</v>
      </c>
      <c r="G37" s="7">
        <v>0.5</v>
      </c>
      <c r="H37" s="1">
        <v>60</v>
      </c>
      <c r="I37" s="1" t="s">
        <v>37</v>
      </c>
      <c r="J37" s="1">
        <v>13</v>
      </c>
      <c r="K37" s="1">
        <f t="shared" si="3"/>
        <v>0</v>
      </c>
      <c r="L37" s="1"/>
      <c r="M37" s="1"/>
      <c r="N37" s="1"/>
      <c r="O37" s="1">
        <f t="shared" si="4"/>
        <v>2.6</v>
      </c>
      <c r="P37" s="5">
        <f>11*O37-N37-F37</f>
        <v>19.600000000000001</v>
      </c>
      <c r="Q37" s="5">
        <v>24</v>
      </c>
      <c r="R37" s="5">
        <f t="shared" si="10"/>
        <v>24</v>
      </c>
      <c r="S37" s="5"/>
      <c r="T37" s="5">
        <v>30</v>
      </c>
      <c r="U37" s="1"/>
      <c r="V37" s="1">
        <f t="shared" si="5"/>
        <v>12.692307692307692</v>
      </c>
      <c r="W37" s="1">
        <f t="shared" si="6"/>
        <v>3.4615384615384612</v>
      </c>
      <c r="X37" s="1">
        <v>0.4</v>
      </c>
      <c r="Y37" s="1">
        <v>1</v>
      </c>
      <c r="Z37" s="1">
        <v>0.6</v>
      </c>
      <c r="AA37" s="1">
        <v>2</v>
      </c>
      <c r="AB37" s="1">
        <v>3.2</v>
      </c>
      <c r="AC37" s="1">
        <v>3</v>
      </c>
      <c r="AD37" s="1">
        <v>1.2</v>
      </c>
      <c r="AE37" s="1">
        <v>1.8</v>
      </c>
      <c r="AF37" s="1">
        <v>4.4000000000000004</v>
      </c>
      <c r="AG37" s="1">
        <v>2.6</v>
      </c>
      <c r="AH37" s="25" t="s">
        <v>43</v>
      </c>
      <c r="AI37" s="1">
        <f t="shared" si="7"/>
        <v>12</v>
      </c>
      <c r="AJ37" s="1">
        <f t="shared" si="8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40</v>
      </c>
      <c r="C38" s="1">
        <v>568</v>
      </c>
      <c r="D38" s="1">
        <v>90</v>
      </c>
      <c r="E38" s="1">
        <v>563</v>
      </c>
      <c r="F38" s="1">
        <v>67</v>
      </c>
      <c r="G38" s="7">
        <v>0.4</v>
      </c>
      <c r="H38" s="1">
        <v>60</v>
      </c>
      <c r="I38" s="1" t="s">
        <v>45</v>
      </c>
      <c r="J38" s="1">
        <v>565.29999999999995</v>
      </c>
      <c r="K38" s="1">
        <f t="shared" si="3"/>
        <v>-2.2999999999999545</v>
      </c>
      <c r="L38" s="1"/>
      <c r="M38" s="1"/>
      <c r="N38" s="1"/>
      <c r="O38" s="1">
        <f t="shared" si="4"/>
        <v>112.6</v>
      </c>
      <c r="P38" s="5">
        <f t="shared" ref="P38:P39" si="17">9*O38-N38-F38</f>
        <v>946.4</v>
      </c>
      <c r="Q38" s="5">
        <v>1100</v>
      </c>
      <c r="R38" s="5">
        <f t="shared" si="10"/>
        <v>550</v>
      </c>
      <c r="S38" s="5">
        <v>550</v>
      </c>
      <c r="T38" s="5">
        <v>1100</v>
      </c>
      <c r="U38" s="1"/>
      <c r="V38" s="1">
        <f t="shared" si="5"/>
        <v>10.364120781527532</v>
      </c>
      <c r="W38" s="1">
        <f t="shared" si="6"/>
        <v>0.5950266429840142</v>
      </c>
      <c r="X38" s="1">
        <v>41.8</v>
      </c>
      <c r="Y38" s="1">
        <v>54.2</v>
      </c>
      <c r="Z38" s="1">
        <v>68.8</v>
      </c>
      <c r="AA38" s="1">
        <v>70.599999999999994</v>
      </c>
      <c r="AB38" s="1">
        <v>125.4</v>
      </c>
      <c r="AC38" s="1">
        <v>89</v>
      </c>
      <c r="AD38" s="1">
        <v>75.2</v>
      </c>
      <c r="AE38" s="1">
        <v>54.2</v>
      </c>
      <c r="AF38" s="1">
        <v>68.8</v>
      </c>
      <c r="AG38" s="1">
        <v>97.6</v>
      </c>
      <c r="AH38" s="1"/>
      <c r="AI38" s="1">
        <f t="shared" si="7"/>
        <v>220</v>
      </c>
      <c r="AJ38" s="1">
        <f t="shared" si="8"/>
        <v>220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40</v>
      </c>
      <c r="C39" s="1">
        <v>621</v>
      </c>
      <c r="D39" s="1">
        <v>40</v>
      </c>
      <c r="E39" s="1">
        <v>544</v>
      </c>
      <c r="F39" s="1">
        <v>79</v>
      </c>
      <c r="G39" s="7">
        <v>0.4</v>
      </c>
      <c r="H39" s="1">
        <v>60</v>
      </c>
      <c r="I39" s="1" t="s">
        <v>37</v>
      </c>
      <c r="J39" s="1">
        <v>558.29999999999995</v>
      </c>
      <c r="K39" s="1">
        <f t="shared" si="3"/>
        <v>-14.299999999999955</v>
      </c>
      <c r="L39" s="1"/>
      <c r="M39" s="1"/>
      <c r="N39" s="1"/>
      <c r="O39" s="1">
        <f t="shared" si="4"/>
        <v>108.8</v>
      </c>
      <c r="P39" s="5">
        <f t="shared" si="17"/>
        <v>900.19999999999993</v>
      </c>
      <c r="Q39" s="5">
        <f t="shared" si="9"/>
        <v>900</v>
      </c>
      <c r="R39" s="5">
        <f t="shared" si="10"/>
        <v>450</v>
      </c>
      <c r="S39" s="5">
        <v>450</v>
      </c>
      <c r="T39" s="5"/>
      <c r="U39" s="1"/>
      <c r="V39" s="1">
        <f t="shared" si="5"/>
        <v>8.9981617647058822</v>
      </c>
      <c r="W39" s="1">
        <f t="shared" si="6"/>
        <v>0.72610294117647056</v>
      </c>
      <c r="X39" s="1">
        <v>39.200000000000003</v>
      </c>
      <c r="Y39" s="1">
        <v>54.6</v>
      </c>
      <c r="Z39" s="1">
        <v>70.400000000000006</v>
      </c>
      <c r="AA39" s="1">
        <v>63.8</v>
      </c>
      <c r="AB39" s="1">
        <v>130.4</v>
      </c>
      <c r="AC39" s="1">
        <v>88.4</v>
      </c>
      <c r="AD39" s="1">
        <v>72.400000000000006</v>
      </c>
      <c r="AE39" s="1">
        <v>53.4</v>
      </c>
      <c r="AF39" s="1">
        <v>75.400000000000006</v>
      </c>
      <c r="AG39" s="1">
        <v>34.799999999999997</v>
      </c>
      <c r="AH39" s="1"/>
      <c r="AI39" s="1">
        <f t="shared" si="7"/>
        <v>180</v>
      </c>
      <c r="AJ39" s="1">
        <f t="shared" si="8"/>
        <v>180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40</v>
      </c>
      <c r="C40" s="1">
        <v>172</v>
      </c>
      <c r="D40" s="1">
        <v>42</v>
      </c>
      <c r="E40" s="1">
        <v>80</v>
      </c>
      <c r="F40" s="1">
        <v>110</v>
      </c>
      <c r="G40" s="7">
        <v>0.84</v>
      </c>
      <c r="H40" s="1">
        <v>45</v>
      </c>
      <c r="I40" s="1" t="s">
        <v>37</v>
      </c>
      <c r="J40" s="1">
        <v>81</v>
      </c>
      <c r="K40" s="1">
        <f t="shared" ref="K40:K74" si="18">E40-J40</f>
        <v>-1</v>
      </c>
      <c r="L40" s="1"/>
      <c r="M40" s="1"/>
      <c r="N40" s="1"/>
      <c r="O40" s="1">
        <f t="shared" si="4"/>
        <v>16</v>
      </c>
      <c r="P40" s="5">
        <f t="shared" si="16"/>
        <v>98</v>
      </c>
      <c r="Q40" s="5">
        <f t="shared" si="9"/>
        <v>98</v>
      </c>
      <c r="R40" s="5">
        <f t="shared" si="10"/>
        <v>98</v>
      </c>
      <c r="S40" s="5"/>
      <c r="T40" s="5"/>
      <c r="U40" s="1"/>
      <c r="V40" s="1">
        <f t="shared" si="5"/>
        <v>13</v>
      </c>
      <c r="W40" s="1">
        <f t="shared" si="6"/>
        <v>6.875</v>
      </c>
      <c r="X40" s="1">
        <v>11.2</v>
      </c>
      <c r="Y40" s="1">
        <v>0</v>
      </c>
      <c r="Z40" s="1">
        <v>18.600000000000001</v>
      </c>
      <c r="AA40" s="1">
        <v>0.6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 t="s">
        <v>38</v>
      </c>
      <c r="AI40" s="1">
        <f t="shared" si="7"/>
        <v>82.32</v>
      </c>
      <c r="AJ40" s="1">
        <f t="shared" si="8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40</v>
      </c>
      <c r="C41" s="1">
        <v>301</v>
      </c>
      <c r="D41" s="1">
        <v>50</v>
      </c>
      <c r="E41" s="15">
        <f>100+E25</f>
        <v>102</v>
      </c>
      <c r="F41" s="1">
        <v>226</v>
      </c>
      <c r="G41" s="7">
        <v>0.1</v>
      </c>
      <c r="H41" s="1">
        <v>45</v>
      </c>
      <c r="I41" s="1" t="s">
        <v>37</v>
      </c>
      <c r="J41" s="1">
        <v>107</v>
      </c>
      <c r="K41" s="1">
        <f t="shared" si="18"/>
        <v>-5</v>
      </c>
      <c r="L41" s="1"/>
      <c r="M41" s="1"/>
      <c r="N41" s="1"/>
      <c r="O41" s="1">
        <f t="shared" si="4"/>
        <v>20.399999999999999</v>
      </c>
      <c r="P41" s="5">
        <f t="shared" si="16"/>
        <v>39.199999999999989</v>
      </c>
      <c r="Q41" s="5">
        <v>60</v>
      </c>
      <c r="R41" s="5">
        <f t="shared" si="10"/>
        <v>60</v>
      </c>
      <c r="S41" s="5"/>
      <c r="T41" s="5">
        <v>80</v>
      </c>
      <c r="U41" s="1"/>
      <c r="V41" s="1">
        <f t="shared" si="5"/>
        <v>14.019607843137257</v>
      </c>
      <c r="W41" s="1">
        <f t="shared" si="6"/>
        <v>11.078431372549021</v>
      </c>
      <c r="X41" s="1">
        <v>21</v>
      </c>
      <c r="Y41" s="1">
        <v>30.2</v>
      </c>
      <c r="Z41" s="1">
        <v>33.799999999999997</v>
      </c>
      <c r="AA41" s="1">
        <v>52.6</v>
      </c>
      <c r="AB41" s="1">
        <v>21.8</v>
      </c>
      <c r="AC41" s="1">
        <v>39</v>
      </c>
      <c r="AD41" s="1">
        <v>50</v>
      </c>
      <c r="AE41" s="1">
        <v>41.2</v>
      </c>
      <c r="AF41" s="1">
        <v>42.4</v>
      </c>
      <c r="AG41" s="1">
        <v>28.6</v>
      </c>
      <c r="AH41" s="25" t="s">
        <v>162</v>
      </c>
      <c r="AI41" s="1">
        <f t="shared" si="7"/>
        <v>6</v>
      </c>
      <c r="AJ41" s="1">
        <f t="shared" si="8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40</v>
      </c>
      <c r="C42" s="1">
        <v>349</v>
      </c>
      <c r="D42" s="1">
        <v>28</v>
      </c>
      <c r="E42" s="1">
        <v>149</v>
      </c>
      <c r="F42" s="1">
        <v>189</v>
      </c>
      <c r="G42" s="7">
        <v>0.1</v>
      </c>
      <c r="H42" s="1">
        <v>60</v>
      </c>
      <c r="I42" s="1" t="s">
        <v>37</v>
      </c>
      <c r="J42" s="1">
        <v>157</v>
      </c>
      <c r="K42" s="1">
        <f t="shared" si="18"/>
        <v>-8</v>
      </c>
      <c r="L42" s="1"/>
      <c r="M42" s="1"/>
      <c r="N42" s="1"/>
      <c r="O42" s="1">
        <f t="shared" si="4"/>
        <v>29.8</v>
      </c>
      <c r="P42" s="5">
        <f t="shared" si="16"/>
        <v>198.40000000000003</v>
      </c>
      <c r="Q42" s="5">
        <v>220</v>
      </c>
      <c r="R42" s="5">
        <f t="shared" si="10"/>
        <v>110</v>
      </c>
      <c r="S42" s="5">
        <v>110</v>
      </c>
      <c r="T42" s="5">
        <v>220</v>
      </c>
      <c r="U42" s="1"/>
      <c r="V42" s="1">
        <f t="shared" si="5"/>
        <v>13.724832214765101</v>
      </c>
      <c r="W42" s="1">
        <f t="shared" si="6"/>
        <v>6.3422818791946307</v>
      </c>
      <c r="X42" s="1">
        <v>23.8</v>
      </c>
      <c r="Y42" s="1">
        <v>16.600000000000001</v>
      </c>
      <c r="Z42" s="1">
        <v>35.4</v>
      </c>
      <c r="AA42" s="1">
        <v>13</v>
      </c>
      <c r="AB42" s="1">
        <v>69.599999999999994</v>
      </c>
      <c r="AC42" s="1">
        <v>59.2</v>
      </c>
      <c r="AD42" s="1">
        <v>32.799999999999997</v>
      </c>
      <c r="AE42" s="1">
        <v>36.200000000000003</v>
      </c>
      <c r="AF42" s="1">
        <v>23.8</v>
      </c>
      <c r="AG42" s="1">
        <v>40.799999999999997</v>
      </c>
      <c r="AH42" s="1"/>
      <c r="AI42" s="1">
        <f t="shared" si="7"/>
        <v>11</v>
      </c>
      <c r="AJ42" s="1">
        <f t="shared" si="8"/>
        <v>11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40</v>
      </c>
      <c r="C43" s="1">
        <v>255</v>
      </c>
      <c r="D43" s="1">
        <v>131</v>
      </c>
      <c r="E43" s="1">
        <v>88</v>
      </c>
      <c r="F43" s="1">
        <v>273</v>
      </c>
      <c r="G43" s="7">
        <v>0.1</v>
      </c>
      <c r="H43" s="1">
        <v>60</v>
      </c>
      <c r="I43" s="1" t="s">
        <v>37</v>
      </c>
      <c r="J43" s="1">
        <v>91</v>
      </c>
      <c r="K43" s="1">
        <f t="shared" si="18"/>
        <v>-3</v>
      </c>
      <c r="L43" s="1"/>
      <c r="M43" s="1"/>
      <c r="N43" s="1"/>
      <c r="O43" s="1">
        <f t="shared" si="4"/>
        <v>17.600000000000001</v>
      </c>
      <c r="P43" s="5"/>
      <c r="Q43" s="5">
        <f t="shared" si="9"/>
        <v>0</v>
      </c>
      <c r="R43" s="5">
        <f t="shared" si="10"/>
        <v>0</v>
      </c>
      <c r="S43" s="5"/>
      <c r="T43" s="5"/>
      <c r="U43" s="1"/>
      <c r="V43" s="1">
        <f t="shared" si="5"/>
        <v>15.511363636363635</v>
      </c>
      <c r="W43" s="1">
        <f t="shared" si="6"/>
        <v>15.511363636363635</v>
      </c>
      <c r="X43" s="1">
        <v>22.2</v>
      </c>
      <c r="Y43" s="1">
        <v>31.8</v>
      </c>
      <c r="Z43" s="1">
        <v>34</v>
      </c>
      <c r="AA43" s="1">
        <v>19</v>
      </c>
      <c r="AB43" s="1">
        <v>60.2</v>
      </c>
      <c r="AC43" s="1">
        <v>57.8</v>
      </c>
      <c r="AD43" s="1">
        <v>32.799999999999997</v>
      </c>
      <c r="AE43" s="1">
        <v>35.4</v>
      </c>
      <c r="AF43" s="1">
        <v>38.799999999999997</v>
      </c>
      <c r="AG43" s="1">
        <v>19.399999999999999</v>
      </c>
      <c r="AH43" s="1"/>
      <c r="AI43" s="1">
        <f t="shared" si="7"/>
        <v>0</v>
      </c>
      <c r="AJ43" s="1">
        <f t="shared" si="8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84</v>
      </c>
      <c r="B44" s="1" t="s">
        <v>40</v>
      </c>
      <c r="C44" s="1">
        <v>129</v>
      </c>
      <c r="D44" s="1">
        <v>619</v>
      </c>
      <c r="E44" s="1">
        <v>384</v>
      </c>
      <c r="F44" s="1">
        <v>308</v>
      </c>
      <c r="G44" s="7">
        <v>0.4</v>
      </c>
      <c r="H44" s="1">
        <v>45</v>
      </c>
      <c r="I44" s="1" t="s">
        <v>37</v>
      </c>
      <c r="J44" s="1">
        <v>400</v>
      </c>
      <c r="K44" s="1">
        <f t="shared" si="18"/>
        <v>-16</v>
      </c>
      <c r="L44" s="1"/>
      <c r="M44" s="1"/>
      <c r="N44" s="1"/>
      <c r="O44" s="1">
        <f t="shared" si="4"/>
        <v>76.8</v>
      </c>
      <c r="P44" s="5">
        <f>12*O44-N44-F44</f>
        <v>613.59999999999991</v>
      </c>
      <c r="Q44" s="5">
        <f t="shared" si="9"/>
        <v>614</v>
      </c>
      <c r="R44" s="5">
        <f t="shared" si="10"/>
        <v>294</v>
      </c>
      <c r="S44" s="5">
        <v>320</v>
      </c>
      <c r="T44" s="5"/>
      <c r="U44" s="1"/>
      <c r="V44" s="1">
        <f t="shared" si="5"/>
        <v>12.005208333333334</v>
      </c>
      <c r="W44" s="1">
        <f t="shared" si="6"/>
        <v>4.010416666666667</v>
      </c>
      <c r="X44" s="1">
        <v>28.6</v>
      </c>
      <c r="Y44" s="1">
        <v>56.8</v>
      </c>
      <c r="Z44" s="1">
        <v>34.4</v>
      </c>
      <c r="AA44" s="1">
        <v>40.6</v>
      </c>
      <c r="AB44" s="1">
        <v>52.8</v>
      </c>
      <c r="AC44" s="1">
        <v>36</v>
      </c>
      <c r="AD44" s="1">
        <v>39.799999999999997</v>
      </c>
      <c r="AE44" s="1">
        <v>35.4</v>
      </c>
      <c r="AF44" s="1">
        <v>42.6</v>
      </c>
      <c r="AG44" s="1">
        <v>43.6</v>
      </c>
      <c r="AH44" s="1"/>
      <c r="AI44" s="1">
        <f t="shared" si="7"/>
        <v>117.60000000000001</v>
      </c>
      <c r="AJ44" s="1">
        <f t="shared" si="8"/>
        <v>128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85</v>
      </c>
      <c r="B45" s="1" t="s">
        <v>40</v>
      </c>
      <c r="C45" s="1">
        <v>12</v>
      </c>
      <c r="D45" s="1">
        <v>109</v>
      </c>
      <c r="E45" s="1">
        <v>18</v>
      </c>
      <c r="F45" s="1">
        <v>99</v>
      </c>
      <c r="G45" s="7">
        <v>0.3</v>
      </c>
      <c r="H45" s="1" t="e">
        <v>#N/A</v>
      </c>
      <c r="I45" s="1" t="s">
        <v>37</v>
      </c>
      <c r="J45" s="1">
        <v>18</v>
      </c>
      <c r="K45" s="1">
        <f t="shared" si="18"/>
        <v>0</v>
      </c>
      <c r="L45" s="1"/>
      <c r="M45" s="1"/>
      <c r="N45" s="1"/>
      <c r="O45" s="1">
        <f t="shared" si="4"/>
        <v>3.6</v>
      </c>
      <c r="P45" s="5"/>
      <c r="Q45" s="5">
        <v>30</v>
      </c>
      <c r="R45" s="5">
        <f t="shared" si="10"/>
        <v>0</v>
      </c>
      <c r="S45" s="5">
        <v>30</v>
      </c>
      <c r="T45" s="27">
        <v>30</v>
      </c>
      <c r="U45" s="28" t="s">
        <v>170</v>
      </c>
      <c r="V45" s="1">
        <f t="shared" si="5"/>
        <v>35.833333333333336</v>
      </c>
      <c r="W45" s="1">
        <f t="shared" si="6"/>
        <v>27.5</v>
      </c>
      <c r="X45" s="1">
        <v>9.6</v>
      </c>
      <c r="Y45" s="1">
        <v>7.4</v>
      </c>
      <c r="Z45" s="1">
        <v>4.5999999999999996</v>
      </c>
      <c r="AA45" s="1">
        <v>10.199999999999999</v>
      </c>
      <c r="AB45" s="1">
        <v>14.8</v>
      </c>
      <c r="AC45" s="1">
        <v>13.8</v>
      </c>
      <c r="AD45" s="1">
        <v>19</v>
      </c>
      <c r="AE45" s="1">
        <v>10.6</v>
      </c>
      <c r="AF45" s="1">
        <v>10</v>
      </c>
      <c r="AG45" s="1">
        <v>15.4</v>
      </c>
      <c r="AH45" s="1"/>
      <c r="AI45" s="1">
        <f t="shared" si="7"/>
        <v>0</v>
      </c>
      <c r="AJ45" s="1">
        <f t="shared" si="8"/>
        <v>9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36</v>
      </c>
      <c r="C46" s="1">
        <v>415.67700000000002</v>
      </c>
      <c r="D46" s="1">
        <v>254.01599999999999</v>
      </c>
      <c r="E46" s="1">
        <v>218.86600000000001</v>
      </c>
      <c r="F46" s="1">
        <v>419.94099999999997</v>
      </c>
      <c r="G46" s="7">
        <v>1</v>
      </c>
      <c r="H46" s="1">
        <v>60</v>
      </c>
      <c r="I46" s="1" t="s">
        <v>45</v>
      </c>
      <c r="J46" s="1">
        <v>219.8</v>
      </c>
      <c r="K46" s="1">
        <f t="shared" si="18"/>
        <v>-0.9339999999999975</v>
      </c>
      <c r="L46" s="1"/>
      <c r="M46" s="1"/>
      <c r="N46" s="1"/>
      <c r="O46" s="1">
        <f t="shared" si="4"/>
        <v>43.773200000000003</v>
      </c>
      <c r="P46" s="5">
        <f>14*O46-N46-F46</f>
        <v>192.88380000000012</v>
      </c>
      <c r="Q46" s="5">
        <v>230</v>
      </c>
      <c r="R46" s="5">
        <f t="shared" si="10"/>
        <v>100</v>
      </c>
      <c r="S46" s="5">
        <v>130</v>
      </c>
      <c r="T46" s="5">
        <v>230</v>
      </c>
      <c r="U46" s="1"/>
      <c r="V46" s="1">
        <f t="shared" si="5"/>
        <v>14.847920645509124</v>
      </c>
      <c r="W46" s="1">
        <f t="shared" si="6"/>
        <v>9.593564098580865</v>
      </c>
      <c r="X46" s="1">
        <v>33.919600000000003</v>
      </c>
      <c r="Y46" s="1">
        <v>47.7804</v>
      </c>
      <c r="Z46" s="1">
        <v>52.772799999999997</v>
      </c>
      <c r="AA46" s="1">
        <v>53.555199999999999</v>
      </c>
      <c r="AB46" s="1">
        <v>77.083799999999997</v>
      </c>
      <c r="AC46" s="1">
        <v>64.191600000000008</v>
      </c>
      <c r="AD46" s="1">
        <v>51.069200000000002</v>
      </c>
      <c r="AE46" s="1">
        <v>45.866199999999999</v>
      </c>
      <c r="AF46" s="1">
        <v>55.296599999999998</v>
      </c>
      <c r="AG46" s="1">
        <v>49.547600000000003</v>
      </c>
      <c r="AH46" s="14" t="s">
        <v>43</v>
      </c>
      <c r="AI46" s="1">
        <f t="shared" si="7"/>
        <v>100</v>
      </c>
      <c r="AJ46" s="1">
        <f t="shared" si="8"/>
        <v>130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36</v>
      </c>
      <c r="C47" s="1">
        <v>209.465</v>
      </c>
      <c r="D47" s="1">
        <v>404.03300000000002</v>
      </c>
      <c r="E47" s="1">
        <v>202.947</v>
      </c>
      <c r="F47" s="1">
        <v>349.67500000000001</v>
      </c>
      <c r="G47" s="7">
        <v>1</v>
      </c>
      <c r="H47" s="1">
        <v>45</v>
      </c>
      <c r="I47" s="1" t="s">
        <v>37</v>
      </c>
      <c r="J47" s="1">
        <v>207</v>
      </c>
      <c r="K47" s="1">
        <f t="shared" si="18"/>
        <v>-4.0529999999999973</v>
      </c>
      <c r="L47" s="1"/>
      <c r="M47" s="1"/>
      <c r="N47" s="1">
        <v>100</v>
      </c>
      <c r="O47" s="1">
        <f t="shared" si="4"/>
        <v>40.589399999999998</v>
      </c>
      <c r="P47" s="5">
        <f t="shared" si="16"/>
        <v>77.987199999999973</v>
      </c>
      <c r="Q47" s="5">
        <f t="shared" si="9"/>
        <v>78</v>
      </c>
      <c r="R47" s="5">
        <f t="shared" si="10"/>
        <v>78</v>
      </c>
      <c r="S47" s="5"/>
      <c r="T47" s="5"/>
      <c r="U47" s="1"/>
      <c r="V47" s="1">
        <f t="shared" si="5"/>
        <v>13.000315353269572</v>
      </c>
      <c r="W47" s="1">
        <f t="shared" si="6"/>
        <v>11.078631366810054</v>
      </c>
      <c r="X47" s="1">
        <v>43.712200000000003</v>
      </c>
      <c r="Y47" s="1">
        <v>45.191800000000001</v>
      </c>
      <c r="Z47" s="1">
        <v>43.186</v>
      </c>
      <c r="AA47" s="1">
        <v>50.336599999999997</v>
      </c>
      <c r="AB47" s="1">
        <v>36.656999999999996</v>
      </c>
      <c r="AC47" s="1">
        <v>35.595399999999998</v>
      </c>
      <c r="AD47" s="1">
        <v>38.465800000000002</v>
      </c>
      <c r="AE47" s="1">
        <v>42.874600000000001</v>
      </c>
      <c r="AF47" s="1">
        <v>44.946199999999997</v>
      </c>
      <c r="AG47" s="1">
        <v>41.860999999999997</v>
      </c>
      <c r="AH47" s="1"/>
      <c r="AI47" s="1">
        <f t="shared" si="7"/>
        <v>78</v>
      </c>
      <c r="AJ47" s="1">
        <f t="shared" si="8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36</v>
      </c>
      <c r="C48" s="1">
        <v>257.55500000000001</v>
      </c>
      <c r="D48" s="1">
        <v>308.62299999999999</v>
      </c>
      <c r="E48" s="1">
        <v>228.50700000000001</v>
      </c>
      <c r="F48" s="1">
        <v>284.298</v>
      </c>
      <c r="G48" s="7">
        <v>1</v>
      </c>
      <c r="H48" s="1">
        <v>45</v>
      </c>
      <c r="I48" s="1" t="s">
        <v>37</v>
      </c>
      <c r="J48" s="1">
        <v>231</v>
      </c>
      <c r="K48" s="1">
        <f t="shared" si="18"/>
        <v>-2.492999999999995</v>
      </c>
      <c r="L48" s="1"/>
      <c r="M48" s="1"/>
      <c r="N48" s="1">
        <v>80</v>
      </c>
      <c r="O48" s="1">
        <f t="shared" si="4"/>
        <v>45.7014</v>
      </c>
      <c r="P48" s="5">
        <f t="shared" si="16"/>
        <v>229.8202</v>
      </c>
      <c r="Q48" s="5">
        <v>280</v>
      </c>
      <c r="R48" s="5">
        <f t="shared" si="10"/>
        <v>130</v>
      </c>
      <c r="S48" s="5">
        <v>150</v>
      </c>
      <c r="T48" s="5">
        <v>280</v>
      </c>
      <c r="U48" s="1"/>
      <c r="V48" s="1">
        <f t="shared" si="5"/>
        <v>14.097992621670233</v>
      </c>
      <c r="W48" s="1">
        <f t="shared" si="6"/>
        <v>7.9712656505052362</v>
      </c>
      <c r="X48" s="1">
        <v>39.399000000000001</v>
      </c>
      <c r="Y48" s="1">
        <v>40.0306</v>
      </c>
      <c r="Z48" s="1">
        <v>44.078000000000003</v>
      </c>
      <c r="AA48" s="1">
        <v>43.291800000000002</v>
      </c>
      <c r="AB48" s="1">
        <v>47.689</v>
      </c>
      <c r="AC48" s="1">
        <v>43.711399999999998</v>
      </c>
      <c r="AD48" s="1">
        <v>39.905799999999999</v>
      </c>
      <c r="AE48" s="1">
        <v>43.5002</v>
      </c>
      <c r="AF48" s="1">
        <v>43.1404</v>
      </c>
      <c r="AG48" s="1">
        <v>49.264200000000002</v>
      </c>
      <c r="AH48" s="1"/>
      <c r="AI48" s="1">
        <f t="shared" si="7"/>
        <v>130</v>
      </c>
      <c r="AJ48" s="1">
        <f t="shared" si="8"/>
        <v>150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89</v>
      </c>
      <c r="B49" s="1" t="s">
        <v>40</v>
      </c>
      <c r="C49" s="1">
        <v>7</v>
      </c>
      <c r="D49" s="1">
        <v>30</v>
      </c>
      <c r="E49" s="1">
        <v>2</v>
      </c>
      <c r="F49" s="1">
        <v>33</v>
      </c>
      <c r="G49" s="7">
        <v>0.09</v>
      </c>
      <c r="H49" s="1">
        <v>45</v>
      </c>
      <c r="I49" s="1" t="s">
        <v>37</v>
      </c>
      <c r="J49" s="1">
        <v>6</v>
      </c>
      <c r="K49" s="1">
        <f t="shared" si="18"/>
        <v>-4</v>
      </c>
      <c r="L49" s="1"/>
      <c r="M49" s="1"/>
      <c r="N49" s="1"/>
      <c r="O49" s="1">
        <f t="shared" si="4"/>
        <v>0.4</v>
      </c>
      <c r="P49" s="5"/>
      <c r="Q49" s="5">
        <f t="shared" si="9"/>
        <v>0</v>
      </c>
      <c r="R49" s="5">
        <f t="shared" si="10"/>
        <v>0</v>
      </c>
      <c r="S49" s="5"/>
      <c r="T49" s="5"/>
      <c r="U49" s="1"/>
      <c r="V49" s="1">
        <f t="shared" si="5"/>
        <v>82.5</v>
      </c>
      <c r="W49" s="1">
        <f t="shared" si="6"/>
        <v>82.5</v>
      </c>
      <c r="X49" s="1">
        <v>2.4</v>
      </c>
      <c r="Y49" s="1">
        <v>3</v>
      </c>
      <c r="Z49" s="1">
        <v>0.2</v>
      </c>
      <c r="AA49" s="1">
        <v>3</v>
      </c>
      <c r="AB49" s="1">
        <v>3.6</v>
      </c>
      <c r="AC49" s="1">
        <v>4</v>
      </c>
      <c r="AD49" s="1">
        <v>2.6</v>
      </c>
      <c r="AE49" s="1">
        <v>0.8</v>
      </c>
      <c r="AF49" s="1">
        <v>3.2</v>
      </c>
      <c r="AG49" s="1">
        <v>1.6</v>
      </c>
      <c r="AH49" s="26" t="s">
        <v>41</v>
      </c>
      <c r="AI49" s="1">
        <f t="shared" si="7"/>
        <v>0</v>
      </c>
      <c r="AJ49" s="1">
        <f t="shared" si="8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90</v>
      </c>
      <c r="B50" s="1" t="s">
        <v>36</v>
      </c>
      <c r="C50" s="1">
        <v>261.86599999999999</v>
      </c>
      <c r="D50" s="1">
        <v>191.982</v>
      </c>
      <c r="E50" s="1">
        <v>152.77699999999999</v>
      </c>
      <c r="F50" s="1">
        <v>259.96899999999999</v>
      </c>
      <c r="G50" s="7">
        <v>1</v>
      </c>
      <c r="H50" s="1">
        <v>45</v>
      </c>
      <c r="I50" s="1" t="s">
        <v>37</v>
      </c>
      <c r="J50" s="1">
        <v>153</v>
      </c>
      <c r="K50" s="1">
        <f t="shared" si="18"/>
        <v>-0.22300000000001319</v>
      </c>
      <c r="L50" s="1"/>
      <c r="M50" s="1"/>
      <c r="N50" s="1"/>
      <c r="O50" s="1">
        <f t="shared" si="4"/>
        <v>30.555399999999999</v>
      </c>
      <c r="P50" s="5">
        <f t="shared" si="16"/>
        <v>137.25119999999998</v>
      </c>
      <c r="Q50" s="5">
        <v>170</v>
      </c>
      <c r="R50" s="5">
        <f t="shared" si="10"/>
        <v>70</v>
      </c>
      <c r="S50" s="5">
        <v>100</v>
      </c>
      <c r="T50" s="5">
        <v>170</v>
      </c>
      <c r="U50" s="1"/>
      <c r="V50" s="1">
        <f t="shared" si="5"/>
        <v>14.071784365447678</v>
      </c>
      <c r="W50" s="1">
        <f t="shared" si="6"/>
        <v>8.5081196777001775</v>
      </c>
      <c r="X50" s="1">
        <v>28.261399999999998</v>
      </c>
      <c r="Y50" s="1">
        <v>37.157200000000003</v>
      </c>
      <c r="Z50" s="1">
        <v>39.151799999999987</v>
      </c>
      <c r="AA50" s="1">
        <v>33.187800000000003</v>
      </c>
      <c r="AB50" s="1">
        <v>38.102999999999987</v>
      </c>
      <c r="AC50" s="1">
        <v>29.477</v>
      </c>
      <c r="AD50" s="1">
        <v>28.810400000000001</v>
      </c>
      <c r="AE50" s="1">
        <v>29.804200000000002</v>
      </c>
      <c r="AF50" s="1">
        <v>36.096200000000003</v>
      </c>
      <c r="AG50" s="1">
        <v>34.846200000000003</v>
      </c>
      <c r="AH50" s="1"/>
      <c r="AI50" s="1">
        <f t="shared" si="7"/>
        <v>70</v>
      </c>
      <c r="AJ50" s="1">
        <f t="shared" si="8"/>
        <v>100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91</v>
      </c>
      <c r="B51" s="1" t="s">
        <v>36</v>
      </c>
      <c r="C51" s="1">
        <v>300.64999999999998</v>
      </c>
      <c r="D51" s="1">
        <v>218.42500000000001</v>
      </c>
      <c r="E51" s="1">
        <v>162.255</v>
      </c>
      <c r="F51" s="1">
        <v>303.19099999999997</v>
      </c>
      <c r="G51" s="7">
        <v>1</v>
      </c>
      <c r="H51" s="1">
        <v>45</v>
      </c>
      <c r="I51" s="1" t="s">
        <v>37</v>
      </c>
      <c r="J51" s="1">
        <v>155.5</v>
      </c>
      <c r="K51" s="1">
        <f t="shared" si="18"/>
        <v>6.7549999999999955</v>
      </c>
      <c r="L51" s="1"/>
      <c r="M51" s="1"/>
      <c r="N51" s="1"/>
      <c r="O51" s="1">
        <f t="shared" si="4"/>
        <v>32.451000000000001</v>
      </c>
      <c r="P51" s="5">
        <f t="shared" si="16"/>
        <v>118.67200000000003</v>
      </c>
      <c r="Q51" s="5">
        <v>160</v>
      </c>
      <c r="R51" s="5">
        <f t="shared" si="10"/>
        <v>70</v>
      </c>
      <c r="S51" s="5">
        <v>90</v>
      </c>
      <c r="T51" s="5">
        <v>180</v>
      </c>
      <c r="U51" s="1"/>
      <c r="V51" s="1">
        <f t="shared" si="5"/>
        <v>14.273550892114264</v>
      </c>
      <c r="W51" s="1">
        <f t="shared" si="6"/>
        <v>9.343040276108594</v>
      </c>
      <c r="X51" s="1">
        <v>30.9376</v>
      </c>
      <c r="Y51" s="1">
        <v>38.764600000000002</v>
      </c>
      <c r="Z51" s="1">
        <v>42.788200000000003</v>
      </c>
      <c r="AA51" s="1">
        <v>38.3904</v>
      </c>
      <c r="AB51" s="1">
        <v>34.041800000000002</v>
      </c>
      <c r="AC51" s="1">
        <v>40.388199999999998</v>
      </c>
      <c r="AD51" s="1">
        <v>47.028599999999997</v>
      </c>
      <c r="AE51" s="1">
        <v>30.5852</v>
      </c>
      <c r="AF51" s="1">
        <v>36.143599999999999</v>
      </c>
      <c r="AG51" s="1">
        <v>37.445999999999998</v>
      </c>
      <c r="AH51" s="1"/>
      <c r="AI51" s="1">
        <f t="shared" si="7"/>
        <v>70</v>
      </c>
      <c r="AJ51" s="1">
        <f t="shared" si="8"/>
        <v>90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92</v>
      </c>
      <c r="B52" s="1" t="s">
        <v>40</v>
      </c>
      <c r="C52" s="1">
        <v>959</v>
      </c>
      <c r="D52" s="1">
        <v>168</v>
      </c>
      <c r="E52" s="1">
        <v>515</v>
      </c>
      <c r="F52" s="1">
        <v>465</v>
      </c>
      <c r="G52" s="7">
        <v>0.28000000000000003</v>
      </c>
      <c r="H52" s="1">
        <v>45</v>
      </c>
      <c r="I52" s="1" t="s">
        <v>37</v>
      </c>
      <c r="J52" s="1">
        <v>569</v>
      </c>
      <c r="K52" s="1">
        <f t="shared" si="18"/>
        <v>-54</v>
      </c>
      <c r="L52" s="1"/>
      <c r="M52" s="1"/>
      <c r="N52" s="1"/>
      <c r="O52" s="1">
        <f t="shared" si="4"/>
        <v>103</v>
      </c>
      <c r="P52" s="5">
        <f t="shared" si="16"/>
        <v>874</v>
      </c>
      <c r="Q52" s="5">
        <v>950</v>
      </c>
      <c r="R52" s="5">
        <f t="shared" si="10"/>
        <v>450</v>
      </c>
      <c r="S52" s="5">
        <v>500</v>
      </c>
      <c r="T52" s="5">
        <v>950</v>
      </c>
      <c r="U52" s="1"/>
      <c r="V52" s="1">
        <f t="shared" si="5"/>
        <v>13.737864077669903</v>
      </c>
      <c r="W52" s="1">
        <f t="shared" si="6"/>
        <v>4.5145631067961167</v>
      </c>
      <c r="X52" s="1">
        <v>68.400000000000006</v>
      </c>
      <c r="Y52" s="1">
        <v>82.2</v>
      </c>
      <c r="Z52" s="1">
        <v>115.2</v>
      </c>
      <c r="AA52" s="1">
        <v>94</v>
      </c>
      <c r="AB52" s="1">
        <v>188.4</v>
      </c>
      <c r="AC52" s="1">
        <v>126.4</v>
      </c>
      <c r="AD52" s="1">
        <v>104.4</v>
      </c>
      <c r="AE52" s="1">
        <v>88</v>
      </c>
      <c r="AF52" s="1">
        <v>114</v>
      </c>
      <c r="AG52" s="1">
        <v>106.8</v>
      </c>
      <c r="AH52" s="1"/>
      <c r="AI52" s="1">
        <f t="shared" si="7"/>
        <v>126.00000000000001</v>
      </c>
      <c r="AJ52" s="1">
        <f t="shared" si="8"/>
        <v>140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93</v>
      </c>
      <c r="B53" s="1" t="s">
        <v>40</v>
      </c>
      <c r="C53" s="1">
        <v>305</v>
      </c>
      <c r="D53" s="1">
        <v>592</v>
      </c>
      <c r="E53" s="1">
        <v>579</v>
      </c>
      <c r="F53" s="1">
        <v>196</v>
      </c>
      <c r="G53" s="7">
        <v>0.35</v>
      </c>
      <c r="H53" s="1">
        <v>45</v>
      </c>
      <c r="I53" s="1" t="s">
        <v>37</v>
      </c>
      <c r="J53" s="1">
        <v>597</v>
      </c>
      <c r="K53" s="1">
        <f t="shared" si="18"/>
        <v>-18</v>
      </c>
      <c r="L53" s="1"/>
      <c r="M53" s="1"/>
      <c r="N53" s="1"/>
      <c r="O53" s="1">
        <f t="shared" si="4"/>
        <v>115.8</v>
      </c>
      <c r="P53" s="5">
        <f t="shared" ref="P53:P54" si="19">10*O53-N53-F53</f>
        <v>962</v>
      </c>
      <c r="Q53" s="5">
        <v>1100</v>
      </c>
      <c r="R53" s="5">
        <f t="shared" si="10"/>
        <v>500</v>
      </c>
      <c r="S53" s="5">
        <v>600</v>
      </c>
      <c r="T53" s="5">
        <v>1130</v>
      </c>
      <c r="U53" s="1"/>
      <c r="V53" s="1">
        <f t="shared" si="5"/>
        <v>11.191709844559586</v>
      </c>
      <c r="W53" s="1">
        <f t="shared" si="6"/>
        <v>1.6925734024179619</v>
      </c>
      <c r="X53" s="1">
        <v>56.2</v>
      </c>
      <c r="Y53" s="1">
        <v>63.4</v>
      </c>
      <c r="Z53" s="1">
        <v>53.8</v>
      </c>
      <c r="AA53" s="1">
        <v>41.8</v>
      </c>
      <c r="AB53" s="1">
        <v>125.8</v>
      </c>
      <c r="AC53" s="1">
        <v>74.400000000000006</v>
      </c>
      <c r="AD53" s="1">
        <v>93.8</v>
      </c>
      <c r="AE53" s="1">
        <v>86.6</v>
      </c>
      <c r="AF53" s="1">
        <v>63.6</v>
      </c>
      <c r="AG53" s="1">
        <v>92.2</v>
      </c>
      <c r="AH53" s="1"/>
      <c r="AI53" s="1">
        <f t="shared" si="7"/>
        <v>175</v>
      </c>
      <c r="AJ53" s="1">
        <f t="shared" si="8"/>
        <v>210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94</v>
      </c>
      <c r="B54" s="1" t="s">
        <v>40</v>
      </c>
      <c r="C54" s="1">
        <v>603</v>
      </c>
      <c r="D54" s="1">
        <v>368</v>
      </c>
      <c r="E54" s="1">
        <v>600</v>
      </c>
      <c r="F54" s="1">
        <v>269</v>
      </c>
      <c r="G54" s="7">
        <v>0.28000000000000003</v>
      </c>
      <c r="H54" s="1">
        <v>45</v>
      </c>
      <c r="I54" s="1" t="s">
        <v>37</v>
      </c>
      <c r="J54" s="1">
        <v>616</v>
      </c>
      <c r="K54" s="1">
        <f t="shared" si="18"/>
        <v>-16</v>
      </c>
      <c r="L54" s="1"/>
      <c r="M54" s="1"/>
      <c r="N54" s="1"/>
      <c r="O54" s="1">
        <f t="shared" si="4"/>
        <v>120</v>
      </c>
      <c r="P54" s="5">
        <f t="shared" si="19"/>
        <v>931</v>
      </c>
      <c r="Q54" s="5">
        <v>1060</v>
      </c>
      <c r="R54" s="5">
        <f t="shared" si="10"/>
        <v>510</v>
      </c>
      <c r="S54" s="5">
        <v>550</v>
      </c>
      <c r="T54" s="5">
        <v>1060</v>
      </c>
      <c r="U54" s="1"/>
      <c r="V54" s="1">
        <f t="shared" si="5"/>
        <v>11.074999999999999</v>
      </c>
      <c r="W54" s="1">
        <f t="shared" si="6"/>
        <v>2.2416666666666667</v>
      </c>
      <c r="X54" s="1">
        <v>59</v>
      </c>
      <c r="Y54" s="1">
        <v>68.400000000000006</v>
      </c>
      <c r="Z54" s="1">
        <v>83.4</v>
      </c>
      <c r="AA54" s="1">
        <v>83.6</v>
      </c>
      <c r="AB54" s="1">
        <v>161.80000000000001</v>
      </c>
      <c r="AC54" s="1">
        <v>109.6</v>
      </c>
      <c r="AD54" s="1">
        <v>94.2</v>
      </c>
      <c r="AE54" s="1">
        <v>79.8</v>
      </c>
      <c r="AF54" s="1">
        <v>69.8</v>
      </c>
      <c r="AG54" s="1">
        <v>75</v>
      </c>
      <c r="AH54" s="1"/>
      <c r="AI54" s="1">
        <f t="shared" si="7"/>
        <v>142.80000000000001</v>
      </c>
      <c r="AJ54" s="1">
        <f t="shared" si="8"/>
        <v>154.00000000000003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95</v>
      </c>
      <c r="B55" s="1" t="s">
        <v>40</v>
      </c>
      <c r="C55" s="1">
        <v>902</v>
      </c>
      <c r="D55" s="1">
        <v>392</v>
      </c>
      <c r="E55" s="1">
        <v>628</v>
      </c>
      <c r="F55" s="1">
        <v>530</v>
      </c>
      <c r="G55" s="7">
        <v>0.35</v>
      </c>
      <c r="H55" s="1">
        <v>45</v>
      </c>
      <c r="I55" s="1" t="s">
        <v>53</v>
      </c>
      <c r="J55" s="1">
        <v>649</v>
      </c>
      <c r="K55" s="1">
        <f t="shared" si="18"/>
        <v>-21</v>
      </c>
      <c r="L55" s="1"/>
      <c r="M55" s="1"/>
      <c r="N55" s="1">
        <v>100</v>
      </c>
      <c r="O55" s="1">
        <f t="shared" si="4"/>
        <v>125.6</v>
      </c>
      <c r="P55" s="5">
        <f t="shared" ref="P55" si="20">14*O55-N55-F55</f>
        <v>1128.3999999999999</v>
      </c>
      <c r="Q55" s="5">
        <v>1200</v>
      </c>
      <c r="R55" s="5">
        <f t="shared" si="10"/>
        <v>550</v>
      </c>
      <c r="S55" s="5">
        <v>650</v>
      </c>
      <c r="T55" s="5">
        <v>1200</v>
      </c>
      <c r="U55" s="1"/>
      <c r="V55" s="1">
        <f t="shared" si="5"/>
        <v>14.570063694267517</v>
      </c>
      <c r="W55" s="1">
        <f t="shared" si="6"/>
        <v>5.015923566878981</v>
      </c>
      <c r="X55" s="1">
        <v>85.2</v>
      </c>
      <c r="Y55" s="1">
        <v>88.4</v>
      </c>
      <c r="Z55" s="1">
        <v>110.2</v>
      </c>
      <c r="AA55" s="1">
        <v>78.2</v>
      </c>
      <c r="AB55" s="1">
        <v>175.4</v>
      </c>
      <c r="AC55" s="1">
        <v>124.4</v>
      </c>
      <c r="AD55" s="1">
        <v>85.6</v>
      </c>
      <c r="AE55" s="1">
        <v>81.8</v>
      </c>
      <c r="AF55" s="1">
        <v>126.6</v>
      </c>
      <c r="AG55" s="1">
        <v>53</v>
      </c>
      <c r="AH55" s="1"/>
      <c r="AI55" s="1">
        <f t="shared" si="7"/>
        <v>192.5</v>
      </c>
      <c r="AJ55" s="1">
        <f t="shared" si="8"/>
        <v>227.49999999999997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96</v>
      </c>
      <c r="B56" s="1" t="s">
        <v>40</v>
      </c>
      <c r="C56" s="1">
        <v>876</v>
      </c>
      <c r="D56" s="1">
        <v>120</v>
      </c>
      <c r="E56" s="1">
        <v>685</v>
      </c>
      <c r="F56" s="1">
        <v>205</v>
      </c>
      <c r="G56" s="7">
        <v>0.35</v>
      </c>
      <c r="H56" s="1">
        <v>45</v>
      </c>
      <c r="I56" s="1" t="s">
        <v>53</v>
      </c>
      <c r="J56" s="1">
        <v>692.5</v>
      </c>
      <c r="K56" s="1">
        <f t="shared" si="18"/>
        <v>-7.5</v>
      </c>
      <c r="L56" s="1"/>
      <c r="M56" s="1"/>
      <c r="N56" s="1"/>
      <c r="O56" s="1">
        <f t="shared" si="4"/>
        <v>137</v>
      </c>
      <c r="P56" s="5">
        <f>9*O56-N56-F56</f>
        <v>1028</v>
      </c>
      <c r="Q56" s="5">
        <v>1250</v>
      </c>
      <c r="R56" s="5">
        <f t="shared" si="10"/>
        <v>600</v>
      </c>
      <c r="S56" s="5">
        <v>650</v>
      </c>
      <c r="T56" s="5">
        <v>1350</v>
      </c>
      <c r="U56" s="1"/>
      <c r="V56" s="1">
        <f t="shared" si="5"/>
        <v>10.620437956204379</v>
      </c>
      <c r="W56" s="1">
        <f t="shared" si="6"/>
        <v>1.4963503649635037</v>
      </c>
      <c r="X56" s="1">
        <v>59.6</v>
      </c>
      <c r="Y56" s="1">
        <v>52.2</v>
      </c>
      <c r="Z56" s="1">
        <v>111.6</v>
      </c>
      <c r="AA56" s="1">
        <v>56.8</v>
      </c>
      <c r="AB56" s="1">
        <v>183.02699999999999</v>
      </c>
      <c r="AC56" s="1">
        <v>126.027</v>
      </c>
      <c r="AD56" s="1">
        <v>80.2</v>
      </c>
      <c r="AE56" s="1">
        <v>83.6</v>
      </c>
      <c r="AF56" s="1">
        <v>56.4</v>
      </c>
      <c r="AG56" s="1">
        <v>117.4</v>
      </c>
      <c r="AH56" s="1"/>
      <c r="AI56" s="1">
        <f t="shared" si="7"/>
        <v>210</v>
      </c>
      <c r="AJ56" s="1">
        <f t="shared" si="8"/>
        <v>227.49999999999997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97</v>
      </c>
      <c r="B57" s="1" t="s">
        <v>40</v>
      </c>
      <c r="C57" s="1">
        <v>176</v>
      </c>
      <c r="D57" s="1">
        <v>152</v>
      </c>
      <c r="E57" s="1">
        <v>157</v>
      </c>
      <c r="F57" s="1">
        <v>128</v>
      </c>
      <c r="G57" s="7">
        <v>0.28000000000000003</v>
      </c>
      <c r="H57" s="1">
        <v>45</v>
      </c>
      <c r="I57" s="1" t="s">
        <v>37</v>
      </c>
      <c r="J57" s="1">
        <v>167</v>
      </c>
      <c r="K57" s="1">
        <f t="shared" si="18"/>
        <v>-10</v>
      </c>
      <c r="L57" s="1"/>
      <c r="M57" s="1"/>
      <c r="N57" s="1">
        <v>100</v>
      </c>
      <c r="O57" s="1">
        <f t="shared" si="4"/>
        <v>31.4</v>
      </c>
      <c r="P57" s="5">
        <f t="shared" si="16"/>
        <v>180.2</v>
      </c>
      <c r="Q57" s="5">
        <v>220</v>
      </c>
      <c r="R57" s="5">
        <f t="shared" si="10"/>
        <v>100</v>
      </c>
      <c r="S57" s="5">
        <v>120</v>
      </c>
      <c r="T57" s="5">
        <v>240</v>
      </c>
      <c r="U57" s="1"/>
      <c r="V57" s="1">
        <f t="shared" si="5"/>
        <v>14.267515923566879</v>
      </c>
      <c r="W57" s="1">
        <f t="shared" si="6"/>
        <v>7.2611464968152868</v>
      </c>
      <c r="X57" s="1">
        <v>26.4</v>
      </c>
      <c r="Y57" s="1">
        <v>20</v>
      </c>
      <c r="Z57" s="1">
        <v>27.6</v>
      </c>
      <c r="AA57" s="1">
        <v>31</v>
      </c>
      <c r="AB57" s="1">
        <v>37.6</v>
      </c>
      <c r="AC57" s="1">
        <v>35</v>
      </c>
      <c r="AD57" s="1">
        <v>25.8</v>
      </c>
      <c r="AE57" s="1">
        <v>18.600000000000001</v>
      </c>
      <c r="AF57" s="1">
        <v>39.6</v>
      </c>
      <c r="AG57" s="1">
        <v>42</v>
      </c>
      <c r="AH57" s="1"/>
      <c r="AI57" s="1">
        <f t="shared" si="7"/>
        <v>28.000000000000004</v>
      </c>
      <c r="AJ57" s="1">
        <f t="shared" si="8"/>
        <v>33.6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t="15.75" thickBot="1" x14ac:dyDescent="0.3">
      <c r="A58" s="1" t="s">
        <v>98</v>
      </c>
      <c r="B58" s="1" t="s">
        <v>40</v>
      </c>
      <c r="C58" s="1">
        <v>348</v>
      </c>
      <c r="D58" s="1">
        <v>195</v>
      </c>
      <c r="E58" s="1">
        <v>380</v>
      </c>
      <c r="F58" s="1">
        <v>136</v>
      </c>
      <c r="G58" s="7">
        <v>0.41</v>
      </c>
      <c r="H58" s="1">
        <v>45</v>
      </c>
      <c r="I58" s="1" t="s">
        <v>37</v>
      </c>
      <c r="J58" s="1">
        <v>450</v>
      </c>
      <c r="K58" s="1">
        <f t="shared" si="18"/>
        <v>-70</v>
      </c>
      <c r="L58" s="1"/>
      <c r="M58" s="1"/>
      <c r="N58" s="1"/>
      <c r="O58" s="1">
        <f t="shared" si="4"/>
        <v>76</v>
      </c>
      <c r="P58" s="5">
        <f>10*O58-N58-F58</f>
        <v>624</v>
      </c>
      <c r="Q58" s="5">
        <v>720</v>
      </c>
      <c r="R58" s="5">
        <f t="shared" si="10"/>
        <v>320</v>
      </c>
      <c r="S58" s="5">
        <v>400</v>
      </c>
      <c r="T58" s="5">
        <v>720</v>
      </c>
      <c r="U58" s="1"/>
      <c r="V58" s="1">
        <f t="shared" si="5"/>
        <v>11.263157894736842</v>
      </c>
      <c r="W58" s="1">
        <f t="shared" si="6"/>
        <v>1.7894736842105263</v>
      </c>
      <c r="X58" s="1">
        <v>34.799999999999997</v>
      </c>
      <c r="Y58" s="1">
        <v>37.200000000000003</v>
      </c>
      <c r="Z58" s="1">
        <v>48.4</v>
      </c>
      <c r="AA58" s="1">
        <v>19</v>
      </c>
      <c r="AB58" s="1">
        <v>67.599999999999994</v>
      </c>
      <c r="AC58" s="1">
        <v>37.799999999999997</v>
      </c>
      <c r="AD58" s="1">
        <v>32.799999999999997</v>
      </c>
      <c r="AE58" s="1">
        <v>36.200000000000003</v>
      </c>
      <c r="AF58" s="1">
        <v>52.6</v>
      </c>
      <c r="AG58" s="1">
        <v>63.8</v>
      </c>
      <c r="AH58" s="1"/>
      <c r="AI58" s="1">
        <f t="shared" si="7"/>
        <v>131.19999999999999</v>
      </c>
      <c r="AJ58" s="1">
        <f t="shared" si="8"/>
        <v>164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9" t="s">
        <v>99</v>
      </c>
      <c r="B59" s="20" t="s">
        <v>40</v>
      </c>
      <c r="C59" s="20">
        <v>786</v>
      </c>
      <c r="D59" s="20"/>
      <c r="E59" s="20">
        <v>651</v>
      </c>
      <c r="F59" s="21">
        <v>48</v>
      </c>
      <c r="G59" s="11">
        <v>0</v>
      </c>
      <c r="H59" s="10">
        <v>45</v>
      </c>
      <c r="I59" s="10" t="s">
        <v>60</v>
      </c>
      <c r="J59" s="10">
        <v>657</v>
      </c>
      <c r="K59" s="10">
        <f t="shared" si="18"/>
        <v>-6</v>
      </c>
      <c r="L59" s="10"/>
      <c r="M59" s="10"/>
      <c r="N59" s="10"/>
      <c r="O59" s="10">
        <f t="shared" si="4"/>
        <v>130.19999999999999</v>
      </c>
      <c r="P59" s="12"/>
      <c r="Q59" s="5">
        <f t="shared" si="9"/>
        <v>0</v>
      </c>
      <c r="R59" s="5">
        <f t="shared" si="10"/>
        <v>0</v>
      </c>
      <c r="S59" s="5"/>
      <c r="T59" s="12"/>
      <c r="U59" s="10"/>
      <c r="V59" s="1">
        <f t="shared" si="5"/>
        <v>0.3686635944700461</v>
      </c>
      <c r="W59" s="10">
        <f t="shared" si="6"/>
        <v>0.3686635944700461</v>
      </c>
      <c r="X59" s="10">
        <v>71.2</v>
      </c>
      <c r="Y59" s="10">
        <v>41.6</v>
      </c>
      <c r="Z59" s="10">
        <v>92</v>
      </c>
      <c r="AA59" s="10">
        <v>95</v>
      </c>
      <c r="AB59" s="10">
        <v>119.8</v>
      </c>
      <c r="AC59" s="10">
        <v>84.2</v>
      </c>
      <c r="AD59" s="10">
        <v>73.599999999999994</v>
      </c>
      <c r="AE59" s="10">
        <v>78.2</v>
      </c>
      <c r="AF59" s="10">
        <v>68.8</v>
      </c>
      <c r="AG59" s="10">
        <v>81.400000000000006</v>
      </c>
      <c r="AH59" s="16" t="s">
        <v>100</v>
      </c>
      <c r="AI59" s="1">
        <f t="shared" si="7"/>
        <v>0</v>
      </c>
      <c r="AJ59" s="1">
        <f t="shared" si="8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ht="15.75" thickBot="1" x14ac:dyDescent="0.3">
      <c r="A60" s="22" t="s">
        <v>143</v>
      </c>
      <c r="B60" s="23" t="s">
        <v>40</v>
      </c>
      <c r="C60" s="23"/>
      <c r="D60" s="23">
        <v>140</v>
      </c>
      <c r="E60" s="23">
        <v>5</v>
      </c>
      <c r="F60" s="24">
        <v>130</v>
      </c>
      <c r="G60" s="7">
        <v>0.41</v>
      </c>
      <c r="H60" s="1">
        <v>50</v>
      </c>
      <c r="I60" s="1" t="s">
        <v>37</v>
      </c>
      <c r="J60" s="1">
        <v>9</v>
      </c>
      <c r="K60" s="1">
        <f>E60-J60</f>
        <v>-4</v>
      </c>
      <c r="L60" s="1"/>
      <c r="M60" s="1"/>
      <c r="N60" s="1">
        <v>100</v>
      </c>
      <c r="O60" s="1">
        <f>E60/5</f>
        <v>1</v>
      </c>
      <c r="P60" s="5">
        <v>600</v>
      </c>
      <c r="Q60" s="29">
        <v>700</v>
      </c>
      <c r="R60" s="5">
        <f t="shared" si="10"/>
        <v>350</v>
      </c>
      <c r="S60" s="29">
        <v>350</v>
      </c>
      <c r="T60" s="5">
        <v>750</v>
      </c>
      <c r="U60" s="1"/>
      <c r="V60" s="1">
        <f t="shared" si="5"/>
        <v>930</v>
      </c>
      <c r="W60" s="1">
        <f>(F60+N60)/O60</f>
        <v>230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8" t="s">
        <v>144</v>
      </c>
      <c r="AI60" s="1">
        <f t="shared" si="7"/>
        <v>143.5</v>
      </c>
      <c r="AJ60" s="1">
        <f t="shared" si="8"/>
        <v>143.5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9" t="s">
        <v>101</v>
      </c>
      <c r="B61" s="20" t="s">
        <v>40</v>
      </c>
      <c r="C61" s="20">
        <v>524</v>
      </c>
      <c r="D61" s="20">
        <v>22</v>
      </c>
      <c r="E61" s="20">
        <v>480</v>
      </c>
      <c r="F61" s="21"/>
      <c r="G61" s="11">
        <v>0</v>
      </c>
      <c r="H61" s="10">
        <v>45</v>
      </c>
      <c r="I61" s="10" t="s">
        <v>60</v>
      </c>
      <c r="J61" s="10">
        <v>510</v>
      </c>
      <c r="K61" s="10">
        <f t="shared" si="18"/>
        <v>-30</v>
      </c>
      <c r="L61" s="10"/>
      <c r="M61" s="10"/>
      <c r="N61" s="10"/>
      <c r="O61" s="10">
        <f t="shared" si="4"/>
        <v>96</v>
      </c>
      <c r="P61" s="12"/>
      <c r="Q61" s="5">
        <f t="shared" si="9"/>
        <v>0</v>
      </c>
      <c r="R61" s="5">
        <f t="shared" si="10"/>
        <v>0</v>
      </c>
      <c r="S61" s="5"/>
      <c r="T61" s="12"/>
      <c r="U61" s="10"/>
      <c r="V61" s="1">
        <f t="shared" si="5"/>
        <v>0</v>
      </c>
      <c r="W61" s="10">
        <f t="shared" si="6"/>
        <v>0</v>
      </c>
      <c r="X61" s="10">
        <v>62.2</v>
      </c>
      <c r="Y61" s="10">
        <v>66.400000000000006</v>
      </c>
      <c r="Z61" s="10">
        <v>82.2</v>
      </c>
      <c r="AA61" s="10">
        <v>67</v>
      </c>
      <c r="AB61" s="10">
        <v>86</v>
      </c>
      <c r="AC61" s="10">
        <v>59.6</v>
      </c>
      <c r="AD61" s="10">
        <v>53.6</v>
      </c>
      <c r="AE61" s="10">
        <v>51</v>
      </c>
      <c r="AF61" s="10">
        <v>55.6</v>
      </c>
      <c r="AG61" s="10">
        <v>59.4</v>
      </c>
      <c r="AH61" s="16" t="s">
        <v>102</v>
      </c>
      <c r="AI61" s="1">
        <f t="shared" si="7"/>
        <v>0</v>
      </c>
      <c r="AJ61" s="1">
        <f t="shared" si="8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ht="15.75" thickBot="1" x14ac:dyDescent="0.3">
      <c r="A62" s="22" t="s">
        <v>152</v>
      </c>
      <c r="B62" s="23" t="s">
        <v>40</v>
      </c>
      <c r="C62" s="23"/>
      <c r="D62" s="23">
        <v>200</v>
      </c>
      <c r="E62" s="23">
        <v>10</v>
      </c>
      <c r="F62" s="24">
        <v>190</v>
      </c>
      <c r="G62" s="7">
        <v>0.41</v>
      </c>
      <c r="H62" s="1">
        <v>50</v>
      </c>
      <c r="I62" s="1" t="s">
        <v>37</v>
      </c>
      <c r="J62" s="1">
        <v>12</v>
      </c>
      <c r="K62" s="1">
        <f>E62-J62</f>
        <v>-2</v>
      </c>
      <c r="L62" s="1"/>
      <c r="M62" s="1"/>
      <c r="N62" s="1">
        <v>100</v>
      </c>
      <c r="O62" s="1">
        <f t="shared" ref="O62" si="21">E62/5</f>
        <v>2</v>
      </c>
      <c r="P62" s="5"/>
      <c r="Q62" s="29">
        <v>500</v>
      </c>
      <c r="R62" s="5">
        <f t="shared" si="10"/>
        <v>250</v>
      </c>
      <c r="S62" s="29">
        <v>250</v>
      </c>
      <c r="T62" s="5">
        <v>750</v>
      </c>
      <c r="U62" s="1"/>
      <c r="V62" s="1">
        <f t="shared" si="5"/>
        <v>395</v>
      </c>
      <c r="W62" s="1">
        <f t="shared" ref="W62" si="22">(F62+N62)/O62</f>
        <v>145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8" t="s">
        <v>153</v>
      </c>
      <c r="AI62" s="1">
        <f t="shared" si="7"/>
        <v>102.5</v>
      </c>
      <c r="AJ62" s="1">
        <f t="shared" si="8"/>
        <v>102.5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103</v>
      </c>
      <c r="B63" s="1" t="s">
        <v>40</v>
      </c>
      <c r="C63" s="1">
        <v>147</v>
      </c>
      <c r="D63" s="1">
        <v>147</v>
      </c>
      <c r="E63" s="1">
        <v>110</v>
      </c>
      <c r="F63" s="1">
        <v>147</v>
      </c>
      <c r="G63" s="7">
        <v>0.4</v>
      </c>
      <c r="H63" s="1">
        <v>30</v>
      </c>
      <c r="I63" s="1" t="s">
        <v>37</v>
      </c>
      <c r="J63" s="1">
        <v>124</v>
      </c>
      <c r="K63" s="1">
        <f t="shared" si="18"/>
        <v>-14</v>
      </c>
      <c r="L63" s="1"/>
      <c r="M63" s="1"/>
      <c r="N63" s="1"/>
      <c r="O63" s="1">
        <f t="shared" si="4"/>
        <v>22</v>
      </c>
      <c r="P63" s="5">
        <f t="shared" ref="P63:P70" si="23">13*O63-N63-F63</f>
        <v>139</v>
      </c>
      <c r="Q63" s="5">
        <v>150</v>
      </c>
      <c r="R63" s="5">
        <f t="shared" si="10"/>
        <v>150</v>
      </c>
      <c r="S63" s="5"/>
      <c r="T63" s="5">
        <v>150</v>
      </c>
      <c r="U63" s="1"/>
      <c r="V63" s="1">
        <f t="shared" si="5"/>
        <v>13.5</v>
      </c>
      <c r="W63" s="1">
        <f t="shared" si="6"/>
        <v>6.6818181818181817</v>
      </c>
      <c r="X63" s="1">
        <v>19.2</v>
      </c>
      <c r="Y63" s="1">
        <v>4</v>
      </c>
      <c r="Z63" s="1">
        <v>19.8</v>
      </c>
      <c r="AA63" s="1">
        <v>10.4</v>
      </c>
      <c r="AB63" s="1">
        <v>18.399999999999999</v>
      </c>
      <c r="AC63" s="1">
        <v>18.399999999999999</v>
      </c>
      <c r="AD63" s="1">
        <v>9.6</v>
      </c>
      <c r="AE63" s="1">
        <v>13.4</v>
      </c>
      <c r="AF63" s="1">
        <v>19.600000000000001</v>
      </c>
      <c r="AG63" s="1">
        <v>21</v>
      </c>
      <c r="AH63" s="1"/>
      <c r="AI63" s="1">
        <f t="shared" si="7"/>
        <v>60</v>
      </c>
      <c r="AJ63" s="1">
        <f t="shared" si="8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104</v>
      </c>
      <c r="B64" s="1" t="s">
        <v>36</v>
      </c>
      <c r="C64" s="1">
        <v>45.911999999999999</v>
      </c>
      <c r="D64" s="1">
        <v>8.6549999999999994</v>
      </c>
      <c r="E64" s="1">
        <v>30.968</v>
      </c>
      <c r="F64" s="1">
        <v>8.2609999999999992</v>
      </c>
      <c r="G64" s="7">
        <v>1</v>
      </c>
      <c r="H64" s="1">
        <v>30</v>
      </c>
      <c r="I64" s="1" t="s">
        <v>37</v>
      </c>
      <c r="J64" s="1">
        <v>31</v>
      </c>
      <c r="K64" s="1">
        <f t="shared" si="18"/>
        <v>-3.2000000000000028E-2</v>
      </c>
      <c r="L64" s="1"/>
      <c r="M64" s="1"/>
      <c r="N64" s="1"/>
      <c r="O64" s="1">
        <f t="shared" si="4"/>
        <v>6.1936</v>
      </c>
      <c r="P64" s="5">
        <f>9*O64-N64-F64</f>
        <v>47.481400000000008</v>
      </c>
      <c r="Q64" s="5">
        <f t="shared" si="9"/>
        <v>47</v>
      </c>
      <c r="R64" s="5">
        <f t="shared" si="10"/>
        <v>47</v>
      </c>
      <c r="S64" s="5"/>
      <c r="T64" s="5"/>
      <c r="U64" s="1"/>
      <c r="V64" s="1">
        <f t="shared" si="5"/>
        <v>8.9222746060449492</v>
      </c>
      <c r="W64" s="1">
        <f t="shared" si="6"/>
        <v>1.3337961766985273</v>
      </c>
      <c r="X64" s="1">
        <v>3.8580000000000001</v>
      </c>
      <c r="Y64" s="1">
        <v>1.8956</v>
      </c>
      <c r="Z64" s="1">
        <v>3.8412000000000002</v>
      </c>
      <c r="AA64" s="1">
        <v>1.0304</v>
      </c>
      <c r="AB64" s="1">
        <v>6.8819999999999997</v>
      </c>
      <c r="AC64" s="1">
        <v>5.5578000000000003</v>
      </c>
      <c r="AD64" s="1">
        <v>7.2352000000000007</v>
      </c>
      <c r="AE64" s="1">
        <v>2.6107999999999998</v>
      </c>
      <c r="AF64" s="1">
        <v>1.3484</v>
      </c>
      <c r="AG64" s="1">
        <v>9.6859999999999999</v>
      </c>
      <c r="AH64" s="1"/>
      <c r="AI64" s="1">
        <f t="shared" si="7"/>
        <v>47</v>
      </c>
      <c r="AJ64" s="1">
        <f t="shared" si="8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105</v>
      </c>
      <c r="B65" s="1" t="s">
        <v>40</v>
      </c>
      <c r="C65" s="1">
        <v>20</v>
      </c>
      <c r="D65" s="1">
        <v>194</v>
      </c>
      <c r="E65" s="1">
        <v>37</v>
      </c>
      <c r="F65" s="1">
        <v>143</v>
      </c>
      <c r="G65" s="7">
        <v>0.41</v>
      </c>
      <c r="H65" s="1">
        <v>45</v>
      </c>
      <c r="I65" s="1" t="s">
        <v>37</v>
      </c>
      <c r="J65" s="1">
        <v>51</v>
      </c>
      <c r="K65" s="1">
        <f t="shared" si="18"/>
        <v>-14</v>
      </c>
      <c r="L65" s="1"/>
      <c r="M65" s="1"/>
      <c r="N65" s="1"/>
      <c r="O65" s="1">
        <f t="shared" si="4"/>
        <v>7.4</v>
      </c>
      <c r="P65" s="5"/>
      <c r="Q65" s="5">
        <f t="shared" si="9"/>
        <v>0</v>
      </c>
      <c r="R65" s="5">
        <f t="shared" si="10"/>
        <v>0</v>
      </c>
      <c r="S65" s="5"/>
      <c r="T65" s="5"/>
      <c r="U65" s="1"/>
      <c r="V65" s="1">
        <f t="shared" si="5"/>
        <v>19.324324324324323</v>
      </c>
      <c r="W65" s="1">
        <f t="shared" si="6"/>
        <v>19.324324324324323</v>
      </c>
      <c r="X65" s="1">
        <v>9.1999999999999993</v>
      </c>
      <c r="Y65" s="1">
        <v>17</v>
      </c>
      <c r="Z65" s="1">
        <v>9.1999999999999993</v>
      </c>
      <c r="AA65" s="1">
        <v>3.2</v>
      </c>
      <c r="AB65" s="1">
        <v>6.8</v>
      </c>
      <c r="AC65" s="1">
        <v>7</v>
      </c>
      <c r="AD65" s="1">
        <v>2.4</v>
      </c>
      <c r="AE65" s="1">
        <v>9</v>
      </c>
      <c r="AF65" s="1">
        <v>17.399999999999999</v>
      </c>
      <c r="AG65" s="1">
        <v>-2.8</v>
      </c>
      <c r="AH65" s="1"/>
      <c r="AI65" s="1">
        <f t="shared" si="7"/>
        <v>0</v>
      </c>
      <c r="AJ65" s="1">
        <f t="shared" si="8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106</v>
      </c>
      <c r="B66" s="1" t="s">
        <v>36</v>
      </c>
      <c r="C66" s="1">
        <v>73.295000000000002</v>
      </c>
      <c r="D66" s="1">
        <v>43.448999999999998</v>
      </c>
      <c r="E66" s="1">
        <v>24.974</v>
      </c>
      <c r="F66" s="1">
        <v>76.009</v>
      </c>
      <c r="G66" s="7">
        <v>1</v>
      </c>
      <c r="H66" s="1">
        <v>45</v>
      </c>
      <c r="I66" s="1" t="s">
        <v>37</v>
      </c>
      <c r="J66" s="1">
        <v>24</v>
      </c>
      <c r="K66" s="1">
        <f t="shared" si="18"/>
        <v>0.9740000000000002</v>
      </c>
      <c r="L66" s="1"/>
      <c r="M66" s="1"/>
      <c r="N66" s="1"/>
      <c r="O66" s="1">
        <f t="shared" si="4"/>
        <v>4.9947999999999997</v>
      </c>
      <c r="P66" s="5"/>
      <c r="Q66" s="5">
        <f t="shared" si="9"/>
        <v>0</v>
      </c>
      <c r="R66" s="5">
        <f t="shared" si="10"/>
        <v>0</v>
      </c>
      <c r="S66" s="5"/>
      <c r="T66" s="5"/>
      <c r="U66" s="1"/>
      <c r="V66" s="1">
        <f t="shared" si="5"/>
        <v>15.217626331384642</v>
      </c>
      <c r="W66" s="1">
        <f t="shared" si="6"/>
        <v>15.217626331384642</v>
      </c>
      <c r="X66" s="1">
        <v>7.0069999999999997</v>
      </c>
      <c r="Y66" s="1">
        <v>3.3119999999999998</v>
      </c>
      <c r="Z66" s="1">
        <v>6.6494</v>
      </c>
      <c r="AA66" s="1">
        <v>2.5703999999999998</v>
      </c>
      <c r="AB66" s="1">
        <v>6.3234000000000004</v>
      </c>
      <c r="AC66" s="1">
        <v>7.883799999999999</v>
      </c>
      <c r="AD66" s="1">
        <v>5.4968000000000004</v>
      </c>
      <c r="AE66" s="1">
        <v>4.9480000000000004</v>
      </c>
      <c r="AF66" s="1">
        <v>3.4478</v>
      </c>
      <c r="AG66" s="1">
        <v>6.2138</v>
      </c>
      <c r="AH66" s="1"/>
      <c r="AI66" s="1">
        <f t="shared" si="7"/>
        <v>0</v>
      </c>
      <c r="AJ66" s="1">
        <f t="shared" si="8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107</v>
      </c>
      <c r="B67" s="1" t="s">
        <v>40</v>
      </c>
      <c r="C67" s="1">
        <v>119</v>
      </c>
      <c r="D67" s="1">
        <v>222</v>
      </c>
      <c r="E67" s="1">
        <v>178</v>
      </c>
      <c r="F67" s="1">
        <v>132</v>
      </c>
      <c r="G67" s="7">
        <v>0.36</v>
      </c>
      <c r="H67" s="1">
        <v>45</v>
      </c>
      <c r="I67" s="1" t="s">
        <v>37</v>
      </c>
      <c r="J67" s="1">
        <v>193</v>
      </c>
      <c r="K67" s="1">
        <f t="shared" si="18"/>
        <v>-15</v>
      </c>
      <c r="L67" s="1"/>
      <c r="M67" s="1"/>
      <c r="N67" s="1">
        <v>80</v>
      </c>
      <c r="O67" s="1">
        <f t="shared" si="4"/>
        <v>35.6</v>
      </c>
      <c r="P67" s="5">
        <f t="shared" si="23"/>
        <v>250.8</v>
      </c>
      <c r="Q67" s="5">
        <v>280</v>
      </c>
      <c r="R67" s="5">
        <f t="shared" si="10"/>
        <v>140</v>
      </c>
      <c r="S67" s="5">
        <v>140</v>
      </c>
      <c r="T67" s="5">
        <v>280</v>
      </c>
      <c r="U67" s="1"/>
      <c r="V67" s="1">
        <f t="shared" si="5"/>
        <v>13.820224719101123</v>
      </c>
      <c r="W67" s="1">
        <f t="shared" si="6"/>
        <v>5.9550561797752808</v>
      </c>
      <c r="X67" s="1">
        <v>28</v>
      </c>
      <c r="Y67" s="1">
        <v>22.2</v>
      </c>
      <c r="Z67" s="1">
        <v>26</v>
      </c>
      <c r="AA67" s="1">
        <v>12.4</v>
      </c>
      <c r="AB67" s="1">
        <v>50.8</v>
      </c>
      <c r="AC67" s="1">
        <v>27.2</v>
      </c>
      <c r="AD67" s="1">
        <v>33.4</v>
      </c>
      <c r="AE67" s="1">
        <v>26</v>
      </c>
      <c r="AF67" s="1">
        <v>43.4</v>
      </c>
      <c r="AG67" s="1">
        <v>16.600000000000001</v>
      </c>
      <c r="AH67" s="1"/>
      <c r="AI67" s="1">
        <f t="shared" si="7"/>
        <v>50.4</v>
      </c>
      <c r="AJ67" s="1">
        <f t="shared" si="8"/>
        <v>50.4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108</v>
      </c>
      <c r="B68" s="1" t="s">
        <v>36</v>
      </c>
      <c r="C68" s="1">
        <v>24.972000000000001</v>
      </c>
      <c r="D68" s="1">
        <v>168.25299999999999</v>
      </c>
      <c r="E68" s="1">
        <v>61.222000000000001</v>
      </c>
      <c r="F68" s="1">
        <v>120.821</v>
      </c>
      <c r="G68" s="7">
        <v>1</v>
      </c>
      <c r="H68" s="1">
        <v>45</v>
      </c>
      <c r="I68" s="1" t="s">
        <v>37</v>
      </c>
      <c r="J68" s="1">
        <v>59</v>
      </c>
      <c r="K68" s="1">
        <f t="shared" si="18"/>
        <v>2.2220000000000013</v>
      </c>
      <c r="L68" s="1"/>
      <c r="M68" s="1"/>
      <c r="N68" s="1"/>
      <c r="O68" s="1">
        <f t="shared" si="4"/>
        <v>12.244400000000001</v>
      </c>
      <c r="P68" s="5">
        <f t="shared" si="23"/>
        <v>38.356200000000001</v>
      </c>
      <c r="Q68" s="5">
        <v>50</v>
      </c>
      <c r="R68" s="5">
        <f t="shared" si="10"/>
        <v>50</v>
      </c>
      <c r="S68" s="5"/>
      <c r="T68" s="5">
        <v>60</v>
      </c>
      <c r="U68" s="1"/>
      <c r="V68" s="1">
        <f t="shared" si="5"/>
        <v>13.950949005259547</v>
      </c>
      <c r="W68" s="1">
        <f t="shared" si="6"/>
        <v>9.8674496096174575</v>
      </c>
      <c r="X68" s="1">
        <v>11.993600000000001</v>
      </c>
      <c r="Y68" s="1">
        <v>12.036799999999999</v>
      </c>
      <c r="Z68" s="1">
        <v>9.0383999999999993</v>
      </c>
      <c r="AA68" s="1">
        <v>8.8730000000000011</v>
      </c>
      <c r="AB68" s="1">
        <v>7.8849999999999998</v>
      </c>
      <c r="AC68" s="1">
        <v>7.6936000000000009</v>
      </c>
      <c r="AD68" s="1">
        <v>5.6551999999999998</v>
      </c>
      <c r="AE68" s="1">
        <v>10.561999999999999</v>
      </c>
      <c r="AF68" s="1">
        <v>9.6006</v>
      </c>
      <c r="AG68" s="1">
        <v>4.1768000000000001</v>
      </c>
      <c r="AH68" s="1"/>
      <c r="AI68" s="1">
        <f t="shared" si="7"/>
        <v>50</v>
      </c>
      <c r="AJ68" s="1">
        <f t="shared" si="8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109</v>
      </c>
      <c r="B69" s="1" t="s">
        <v>40</v>
      </c>
      <c r="C69" s="1">
        <v>73</v>
      </c>
      <c r="D69" s="1">
        <v>180</v>
      </c>
      <c r="E69" s="1">
        <v>52</v>
      </c>
      <c r="F69" s="1">
        <v>180</v>
      </c>
      <c r="G69" s="7">
        <v>0.41</v>
      </c>
      <c r="H69" s="1">
        <v>45</v>
      </c>
      <c r="I69" s="1" t="s">
        <v>37</v>
      </c>
      <c r="J69" s="1">
        <v>63</v>
      </c>
      <c r="K69" s="1">
        <f t="shared" si="18"/>
        <v>-11</v>
      </c>
      <c r="L69" s="1"/>
      <c r="M69" s="1"/>
      <c r="N69" s="1"/>
      <c r="O69" s="1">
        <f t="shared" si="4"/>
        <v>10.4</v>
      </c>
      <c r="P69" s="5"/>
      <c r="Q69" s="5">
        <f t="shared" si="9"/>
        <v>0</v>
      </c>
      <c r="R69" s="5">
        <f t="shared" si="10"/>
        <v>0</v>
      </c>
      <c r="S69" s="5"/>
      <c r="T69" s="5"/>
      <c r="U69" s="1"/>
      <c r="V69" s="1">
        <f t="shared" si="5"/>
        <v>17.307692307692307</v>
      </c>
      <c r="W69" s="1">
        <f t="shared" si="6"/>
        <v>17.307692307692307</v>
      </c>
      <c r="X69" s="1">
        <v>17.2</v>
      </c>
      <c r="Y69" s="1">
        <v>10</v>
      </c>
      <c r="Z69" s="1">
        <v>3.4</v>
      </c>
      <c r="AA69" s="1">
        <v>18.8</v>
      </c>
      <c r="AB69" s="1">
        <v>12.2</v>
      </c>
      <c r="AC69" s="1">
        <v>14.4</v>
      </c>
      <c r="AD69" s="1">
        <v>13.2</v>
      </c>
      <c r="AE69" s="1">
        <v>16.600000000000001</v>
      </c>
      <c r="AF69" s="1">
        <v>2.6</v>
      </c>
      <c r="AG69" s="1">
        <v>18.8</v>
      </c>
      <c r="AH69" s="1"/>
      <c r="AI69" s="1">
        <f t="shared" si="7"/>
        <v>0</v>
      </c>
      <c r="AJ69" s="1">
        <f t="shared" si="8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110</v>
      </c>
      <c r="B70" s="1" t="s">
        <v>40</v>
      </c>
      <c r="C70" s="1"/>
      <c r="D70" s="1">
        <v>54</v>
      </c>
      <c r="E70" s="1">
        <v>20</v>
      </c>
      <c r="F70" s="1">
        <v>34</v>
      </c>
      <c r="G70" s="7">
        <v>0.41</v>
      </c>
      <c r="H70" s="1">
        <v>45</v>
      </c>
      <c r="I70" s="1" t="s">
        <v>37</v>
      </c>
      <c r="J70" s="1">
        <v>20</v>
      </c>
      <c r="K70" s="1">
        <f t="shared" si="18"/>
        <v>0</v>
      </c>
      <c r="L70" s="1"/>
      <c r="M70" s="1"/>
      <c r="N70" s="1"/>
      <c r="O70" s="1">
        <f t="shared" si="4"/>
        <v>4</v>
      </c>
      <c r="P70" s="5">
        <f t="shared" si="23"/>
        <v>18</v>
      </c>
      <c r="Q70" s="5">
        <v>24</v>
      </c>
      <c r="R70" s="5">
        <f t="shared" si="10"/>
        <v>24</v>
      </c>
      <c r="S70" s="5"/>
      <c r="T70" s="5">
        <v>26</v>
      </c>
      <c r="U70" s="1"/>
      <c r="V70" s="1">
        <f t="shared" si="5"/>
        <v>14.5</v>
      </c>
      <c r="W70" s="1">
        <f t="shared" si="6"/>
        <v>8.5</v>
      </c>
      <c r="X70" s="1">
        <v>2.2000000000000002</v>
      </c>
      <c r="Y70" s="1">
        <v>4</v>
      </c>
      <c r="Z70" s="1">
        <v>-2.8</v>
      </c>
      <c r="AA70" s="1">
        <v>1</v>
      </c>
      <c r="AB70" s="1">
        <v>5.8</v>
      </c>
      <c r="AC70" s="1">
        <v>6.8</v>
      </c>
      <c r="AD70" s="1">
        <v>6.4</v>
      </c>
      <c r="AE70" s="1">
        <v>5.4</v>
      </c>
      <c r="AF70" s="1">
        <v>10.6</v>
      </c>
      <c r="AG70" s="1">
        <v>3</v>
      </c>
      <c r="AH70" s="1" t="s">
        <v>111</v>
      </c>
      <c r="AI70" s="1">
        <f t="shared" si="7"/>
        <v>9.84</v>
      </c>
      <c r="AJ70" s="1">
        <f t="shared" si="8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t="15.75" thickBot="1" x14ac:dyDescent="0.3">
      <c r="A71" s="1" t="s">
        <v>112</v>
      </c>
      <c r="B71" s="1" t="s">
        <v>40</v>
      </c>
      <c r="C71" s="1">
        <v>248</v>
      </c>
      <c r="D71" s="1">
        <v>216</v>
      </c>
      <c r="E71" s="1">
        <v>293</v>
      </c>
      <c r="F71" s="1">
        <v>112</v>
      </c>
      <c r="G71" s="7">
        <v>0.28000000000000003</v>
      </c>
      <c r="H71" s="1">
        <v>45</v>
      </c>
      <c r="I71" s="1" t="s">
        <v>37</v>
      </c>
      <c r="J71" s="1">
        <v>361</v>
      </c>
      <c r="K71" s="1">
        <f t="shared" si="18"/>
        <v>-68</v>
      </c>
      <c r="L71" s="1"/>
      <c r="M71" s="1"/>
      <c r="N71" s="1"/>
      <c r="O71" s="1">
        <f t="shared" si="4"/>
        <v>58.6</v>
      </c>
      <c r="P71" s="5">
        <f>10*O71-N71-F71</f>
        <v>474</v>
      </c>
      <c r="Q71" s="5">
        <v>550</v>
      </c>
      <c r="R71" s="5">
        <f t="shared" si="10"/>
        <v>300</v>
      </c>
      <c r="S71" s="5">
        <v>250</v>
      </c>
      <c r="T71" s="5">
        <v>550</v>
      </c>
      <c r="U71" s="1"/>
      <c r="V71" s="1">
        <f t="shared" ref="V71:V102" si="24">(F71+N71+Q71)/O71</f>
        <v>11.29692832764505</v>
      </c>
      <c r="W71" s="1">
        <f t="shared" si="6"/>
        <v>1.9112627986348123</v>
      </c>
      <c r="X71" s="1">
        <v>28.2</v>
      </c>
      <c r="Y71" s="1">
        <v>34.6</v>
      </c>
      <c r="Z71" s="1">
        <v>36.799999999999997</v>
      </c>
      <c r="AA71" s="1">
        <v>13.8</v>
      </c>
      <c r="AB71" s="1">
        <v>82.2</v>
      </c>
      <c r="AC71" s="1">
        <v>51.4</v>
      </c>
      <c r="AD71" s="1">
        <v>20.2</v>
      </c>
      <c r="AE71" s="1">
        <v>34.200000000000003</v>
      </c>
      <c r="AF71" s="1">
        <v>45.8</v>
      </c>
      <c r="AG71" s="1">
        <v>33.200000000000003</v>
      </c>
      <c r="AH71" s="1"/>
      <c r="AI71" s="1">
        <f t="shared" ref="AI71:AI102" si="25">G71*R71</f>
        <v>84.000000000000014</v>
      </c>
      <c r="AJ71" s="1">
        <f t="shared" ref="AJ71:AJ102" si="26">S71*G71</f>
        <v>70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9" t="s">
        <v>113</v>
      </c>
      <c r="B72" s="20" t="s">
        <v>40</v>
      </c>
      <c r="C72" s="20">
        <v>33</v>
      </c>
      <c r="D72" s="20"/>
      <c r="E72" s="20">
        <v>-4</v>
      </c>
      <c r="F72" s="21"/>
      <c r="G72" s="11">
        <v>0</v>
      </c>
      <c r="H72" s="10">
        <v>45</v>
      </c>
      <c r="I72" s="10" t="s">
        <v>60</v>
      </c>
      <c r="J72" s="10">
        <v>10</v>
      </c>
      <c r="K72" s="10">
        <f t="shared" si="18"/>
        <v>-14</v>
      </c>
      <c r="L72" s="10"/>
      <c r="M72" s="10"/>
      <c r="N72" s="10"/>
      <c r="O72" s="10">
        <f t="shared" si="4"/>
        <v>-0.8</v>
      </c>
      <c r="P72" s="12"/>
      <c r="Q72" s="5">
        <f t="shared" ref="Q72:Q101" si="27">ROUND(P72,0)</f>
        <v>0</v>
      </c>
      <c r="R72" s="5">
        <f t="shared" ref="R72:R102" si="28">Q72-S72</f>
        <v>0</v>
      </c>
      <c r="S72" s="5"/>
      <c r="T72" s="12"/>
      <c r="U72" s="10"/>
      <c r="V72" s="1">
        <f t="shared" si="24"/>
        <v>0</v>
      </c>
      <c r="W72" s="10">
        <f t="shared" si="6"/>
        <v>0</v>
      </c>
      <c r="X72" s="10">
        <v>23.8</v>
      </c>
      <c r="Y72" s="10">
        <v>86.2</v>
      </c>
      <c r="Z72" s="10">
        <v>55</v>
      </c>
      <c r="AA72" s="10">
        <v>72.2</v>
      </c>
      <c r="AB72" s="10">
        <v>94.2</v>
      </c>
      <c r="AC72" s="10">
        <v>60</v>
      </c>
      <c r="AD72" s="10">
        <v>66</v>
      </c>
      <c r="AE72" s="10">
        <v>62.8</v>
      </c>
      <c r="AF72" s="10">
        <v>78.2</v>
      </c>
      <c r="AG72" s="10">
        <v>31</v>
      </c>
      <c r="AH72" s="16" t="s">
        <v>114</v>
      </c>
      <c r="AI72" s="1">
        <f t="shared" si="25"/>
        <v>0</v>
      </c>
      <c r="AJ72" s="1">
        <f t="shared" si="26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ht="15.75" thickBot="1" x14ac:dyDescent="0.3">
      <c r="A73" s="22" t="s">
        <v>150</v>
      </c>
      <c r="B73" s="23" t="s">
        <v>40</v>
      </c>
      <c r="C73" s="23"/>
      <c r="D73" s="23">
        <v>610</v>
      </c>
      <c r="E73" s="23">
        <v>147</v>
      </c>
      <c r="F73" s="24">
        <v>463</v>
      </c>
      <c r="G73" s="7">
        <v>0.4</v>
      </c>
      <c r="H73" s="1">
        <v>50</v>
      </c>
      <c r="I73" s="1" t="s">
        <v>37</v>
      </c>
      <c r="J73" s="1">
        <v>145</v>
      </c>
      <c r="K73" s="1">
        <f>E73-J73</f>
        <v>2</v>
      </c>
      <c r="L73" s="1"/>
      <c r="M73" s="1"/>
      <c r="N73" s="1"/>
      <c r="O73" s="1">
        <f>E73/5</f>
        <v>29.4</v>
      </c>
      <c r="P73" s="5"/>
      <c r="Q73" s="5">
        <f t="shared" si="27"/>
        <v>0</v>
      </c>
      <c r="R73" s="5">
        <f t="shared" si="28"/>
        <v>0</v>
      </c>
      <c r="S73" s="5"/>
      <c r="T73" s="5"/>
      <c r="U73" s="1"/>
      <c r="V73" s="1">
        <f t="shared" si="24"/>
        <v>15.748299319727892</v>
      </c>
      <c r="W73" s="1">
        <f>(F73+N73)/O73</f>
        <v>15.748299319727892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8" t="s">
        <v>151</v>
      </c>
      <c r="AI73" s="1">
        <f t="shared" si="25"/>
        <v>0</v>
      </c>
      <c r="AJ73" s="1">
        <f t="shared" si="26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115</v>
      </c>
      <c r="B74" s="1" t="s">
        <v>40</v>
      </c>
      <c r="C74" s="1">
        <v>65</v>
      </c>
      <c r="D74" s="1">
        <v>72</v>
      </c>
      <c r="E74" s="1">
        <v>29</v>
      </c>
      <c r="F74" s="1">
        <v>95</v>
      </c>
      <c r="G74" s="7">
        <v>0.33</v>
      </c>
      <c r="H74" s="1" t="e">
        <v>#N/A</v>
      </c>
      <c r="I74" s="1" t="s">
        <v>37</v>
      </c>
      <c r="J74" s="1">
        <v>29</v>
      </c>
      <c r="K74" s="1">
        <f t="shared" si="18"/>
        <v>0</v>
      </c>
      <c r="L74" s="1"/>
      <c r="M74" s="1"/>
      <c r="N74" s="1"/>
      <c r="O74" s="1">
        <f t="shared" si="4"/>
        <v>5.8</v>
      </c>
      <c r="P74" s="5"/>
      <c r="Q74" s="5">
        <f t="shared" si="27"/>
        <v>0</v>
      </c>
      <c r="R74" s="5">
        <f t="shared" si="28"/>
        <v>0</v>
      </c>
      <c r="S74" s="5"/>
      <c r="T74" s="5"/>
      <c r="U74" s="1"/>
      <c r="V74" s="1">
        <f t="shared" si="24"/>
        <v>16.379310344827587</v>
      </c>
      <c r="W74" s="1">
        <f t="shared" si="6"/>
        <v>16.379310344827587</v>
      </c>
      <c r="X74" s="1">
        <v>9.1999999999999993</v>
      </c>
      <c r="Y74" s="1">
        <v>5.6</v>
      </c>
      <c r="Z74" s="1">
        <v>3.2</v>
      </c>
      <c r="AA74" s="1">
        <v>15.2</v>
      </c>
      <c r="AB74" s="1">
        <v>8.1999999999999993</v>
      </c>
      <c r="AC74" s="1">
        <v>8.8000000000000007</v>
      </c>
      <c r="AD74" s="1">
        <v>10</v>
      </c>
      <c r="AE74" s="1">
        <v>8.1999999999999993</v>
      </c>
      <c r="AF74" s="1">
        <v>8.8000000000000007</v>
      </c>
      <c r="AG74" s="1">
        <v>9.4</v>
      </c>
      <c r="AH74" s="14" t="s">
        <v>43</v>
      </c>
      <c r="AI74" s="1">
        <f t="shared" si="25"/>
        <v>0</v>
      </c>
      <c r="AJ74" s="1">
        <f t="shared" si="26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116</v>
      </c>
      <c r="B75" s="1" t="s">
        <v>36</v>
      </c>
      <c r="C75" s="1">
        <v>6.98</v>
      </c>
      <c r="D75" s="1">
        <v>48.164000000000001</v>
      </c>
      <c r="E75" s="1">
        <v>1.3340000000000001</v>
      </c>
      <c r="F75" s="1">
        <v>52.46</v>
      </c>
      <c r="G75" s="7">
        <v>1</v>
      </c>
      <c r="H75" s="1">
        <v>45</v>
      </c>
      <c r="I75" s="1" t="s">
        <v>37</v>
      </c>
      <c r="J75" s="1">
        <v>1.2</v>
      </c>
      <c r="K75" s="1">
        <f t="shared" ref="K75:K100" si="29">E75-J75</f>
        <v>0.13400000000000012</v>
      </c>
      <c r="L75" s="1"/>
      <c r="M75" s="1"/>
      <c r="N75" s="1"/>
      <c r="O75" s="1">
        <f t="shared" si="4"/>
        <v>0.26680000000000004</v>
      </c>
      <c r="P75" s="5"/>
      <c r="Q75" s="5">
        <f t="shared" si="27"/>
        <v>0</v>
      </c>
      <c r="R75" s="5">
        <f t="shared" si="28"/>
        <v>0</v>
      </c>
      <c r="S75" s="5"/>
      <c r="T75" s="5"/>
      <c r="U75" s="1"/>
      <c r="V75" s="1">
        <f t="shared" si="24"/>
        <v>196.62668665667164</v>
      </c>
      <c r="W75" s="1">
        <f t="shared" si="6"/>
        <v>196.62668665667164</v>
      </c>
      <c r="X75" s="1">
        <v>3.2160000000000002</v>
      </c>
      <c r="Y75" s="1">
        <v>2.0255999999999998</v>
      </c>
      <c r="Z75" s="1">
        <v>1.8775999999999999</v>
      </c>
      <c r="AA75" s="1">
        <v>2.8012000000000001</v>
      </c>
      <c r="AB75" s="1">
        <v>4.1048</v>
      </c>
      <c r="AC75" s="1">
        <v>6.2084000000000001</v>
      </c>
      <c r="AD75" s="1">
        <v>2.1036000000000001</v>
      </c>
      <c r="AE75" s="1">
        <v>1.3859999999999999</v>
      </c>
      <c r="AF75" s="1">
        <v>2.512</v>
      </c>
      <c r="AG75" s="1">
        <v>1.7298</v>
      </c>
      <c r="AH75" s="26" t="s">
        <v>41</v>
      </c>
      <c r="AI75" s="1">
        <f t="shared" si="25"/>
        <v>0</v>
      </c>
      <c r="AJ75" s="1">
        <f t="shared" si="26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117</v>
      </c>
      <c r="B76" s="1" t="s">
        <v>40</v>
      </c>
      <c r="C76" s="1">
        <v>24</v>
      </c>
      <c r="D76" s="1">
        <v>104</v>
      </c>
      <c r="E76" s="1">
        <v>34</v>
      </c>
      <c r="F76" s="1">
        <v>74</v>
      </c>
      <c r="G76" s="7">
        <v>0.33</v>
      </c>
      <c r="H76" s="1">
        <v>45</v>
      </c>
      <c r="I76" s="1" t="s">
        <v>37</v>
      </c>
      <c r="J76" s="1">
        <v>47</v>
      </c>
      <c r="K76" s="1">
        <f t="shared" si="29"/>
        <v>-13</v>
      </c>
      <c r="L76" s="1"/>
      <c r="M76" s="1"/>
      <c r="N76" s="1"/>
      <c r="O76" s="1">
        <f t="shared" ref="O76:O102" si="30">E76/5</f>
        <v>6.8</v>
      </c>
      <c r="P76" s="5">
        <f t="shared" ref="P76:P79" si="31">13*O76-N76-F76</f>
        <v>14.399999999999991</v>
      </c>
      <c r="Q76" s="5">
        <v>24</v>
      </c>
      <c r="R76" s="5">
        <f t="shared" si="28"/>
        <v>0</v>
      </c>
      <c r="S76" s="5">
        <v>24</v>
      </c>
      <c r="T76" s="5">
        <v>30</v>
      </c>
      <c r="U76" s="1"/>
      <c r="V76" s="1">
        <f t="shared" si="24"/>
        <v>14.411764705882353</v>
      </c>
      <c r="W76" s="1">
        <f t="shared" ref="W76:W102" si="32">(F76+N76)/O76</f>
        <v>10.882352941176471</v>
      </c>
      <c r="X76" s="1">
        <v>7.8</v>
      </c>
      <c r="Y76" s="1">
        <v>8.1999999999999993</v>
      </c>
      <c r="Z76" s="1">
        <v>6.8</v>
      </c>
      <c r="AA76" s="1">
        <v>8</v>
      </c>
      <c r="AB76" s="1">
        <v>13.8</v>
      </c>
      <c r="AC76" s="1">
        <v>14.2</v>
      </c>
      <c r="AD76" s="1">
        <v>10.199999999999999</v>
      </c>
      <c r="AE76" s="1">
        <v>8.6</v>
      </c>
      <c r="AF76" s="1">
        <v>7.6</v>
      </c>
      <c r="AG76" s="1">
        <v>18</v>
      </c>
      <c r="AH76" s="1"/>
      <c r="AI76" s="1">
        <f t="shared" si="25"/>
        <v>0</v>
      </c>
      <c r="AJ76" s="1">
        <f t="shared" si="26"/>
        <v>7.92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118</v>
      </c>
      <c r="B77" s="1" t="s">
        <v>36</v>
      </c>
      <c r="C77" s="1">
        <v>4.6379999999999999</v>
      </c>
      <c r="D77" s="1">
        <v>5.3360000000000003</v>
      </c>
      <c r="E77" s="1">
        <v>2.0299999999999998</v>
      </c>
      <c r="F77" s="1">
        <v>5.266</v>
      </c>
      <c r="G77" s="7">
        <v>1</v>
      </c>
      <c r="H77" s="1">
        <v>45</v>
      </c>
      <c r="I77" s="1" t="s">
        <v>37</v>
      </c>
      <c r="J77" s="1">
        <v>1.8</v>
      </c>
      <c r="K77" s="1">
        <f t="shared" si="29"/>
        <v>0.22999999999999976</v>
      </c>
      <c r="L77" s="1"/>
      <c r="M77" s="1"/>
      <c r="N77" s="1"/>
      <c r="O77" s="1">
        <f t="shared" si="30"/>
        <v>0.40599999999999997</v>
      </c>
      <c r="P77" s="5"/>
      <c r="Q77" s="5">
        <f t="shared" si="27"/>
        <v>0</v>
      </c>
      <c r="R77" s="5">
        <f t="shared" si="28"/>
        <v>0</v>
      </c>
      <c r="S77" s="5"/>
      <c r="T77" s="5"/>
      <c r="U77" s="1"/>
      <c r="V77" s="1">
        <f t="shared" si="24"/>
        <v>12.970443349753696</v>
      </c>
      <c r="W77" s="1">
        <f t="shared" si="32"/>
        <v>12.970443349753696</v>
      </c>
      <c r="X77" s="1">
        <v>1.9956</v>
      </c>
      <c r="Y77" s="1">
        <v>2.5206</v>
      </c>
      <c r="Z77" s="1">
        <v>1.88</v>
      </c>
      <c r="AA77" s="1">
        <v>1.073</v>
      </c>
      <c r="AB77" s="1">
        <v>4.54</v>
      </c>
      <c r="AC77" s="1">
        <v>6.2691999999999997</v>
      </c>
      <c r="AD77" s="1">
        <v>1.7303999999999999</v>
      </c>
      <c r="AE77" s="1">
        <v>1.7505999999999999</v>
      </c>
      <c r="AF77" s="1">
        <v>2.8191999999999999</v>
      </c>
      <c r="AG77" s="1">
        <v>1.0718000000000001</v>
      </c>
      <c r="AH77" s="1"/>
      <c r="AI77" s="1">
        <f t="shared" si="25"/>
        <v>0</v>
      </c>
      <c r="AJ77" s="1">
        <f t="shared" si="26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119</v>
      </c>
      <c r="B78" s="1" t="s">
        <v>40</v>
      </c>
      <c r="C78" s="1">
        <v>61</v>
      </c>
      <c r="D78" s="1">
        <v>312</v>
      </c>
      <c r="E78" s="1">
        <v>216</v>
      </c>
      <c r="F78" s="1">
        <v>141</v>
      </c>
      <c r="G78" s="7">
        <v>0.33</v>
      </c>
      <c r="H78" s="1">
        <v>45</v>
      </c>
      <c r="I78" s="1" t="s">
        <v>37</v>
      </c>
      <c r="J78" s="1">
        <v>222</v>
      </c>
      <c r="K78" s="1">
        <f t="shared" si="29"/>
        <v>-6</v>
      </c>
      <c r="L78" s="1"/>
      <c r="M78" s="1"/>
      <c r="N78" s="1"/>
      <c r="O78" s="1">
        <f t="shared" si="30"/>
        <v>43.2</v>
      </c>
      <c r="P78" s="5">
        <f>11*O78-N78-F78</f>
        <v>334.20000000000005</v>
      </c>
      <c r="Q78" s="5">
        <v>380</v>
      </c>
      <c r="R78" s="5">
        <f t="shared" si="28"/>
        <v>180</v>
      </c>
      <c r="S78" s="5">
        <v>200</v>
      </c>
      <c r="T78" s="5">
        <v>430</v>
      </c>
      <c r="U78" s="1"/>
      <c r="V78" s="1">
        <f t="shared" si="24"/>
        <v>12.060185185185185</v>
      </c>
      <c r="W78" s="1">
        <f t="shared" si="32"/>
        <v>3.2638888888888888</v>
      </c>
      <c r="X78" s="1">
        <v>14.4</v>
      </c>
      <c r="Y78" s="1">
        <v>28.6</v>
      </c>
      <c r="Z78" s="1">
        <v>7.6</v>
      </c>
      <c r="AA78" s="1">
        <v>30</v>
      </c>
      <c r="AB78" s="1">
        <v>29.4</v>
      </c>
      <c r="AC78" s="1">
        <v>35</v>
      </c>
      <c r="AD78" s="1">
        <v>27.2</v>
      </c>
      <c r="AE78" s="1">
        <v>21.2</v>
      </c>
      <c r="AF78" s="1">
        <v>34</v>
      </c>
      <c r="AG78" s="1">
        <v>38.799999999999997</v>
      </c>
      <c r="AH78" s="1"/>
      <c r="AI78" s="1">
        <f t="shared" si="25"/>
        <v>59.400000000000006</v>
      </c>
      <c r="AJ78" s="1">
        <f t="shared" si="26"/>
        <v>66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120</v>
      </c>
      <c r="B79" s="1" t="s">
        <v>36</v>
      </c>
      <c r="C79" s="1">
        <v>87.069000000000003</v>
      </c>
      <c r="D79" s="1">
        <v>111.218</v>
      </c>
      <c r="E79" s="1">
        <v>56.27</v>
      </c>
      <c r="F79" s="1">
        <v>120.43600000000001</v>
      </c>
      <c r="G79" s="7">
        <v>1</v>
      </c>
      <c r="H79" s="1">
        <v>45</v>
      </c>
      <c r="I79" s="1" t="s">
        <v>37</v>
      </c>
      <c r="J79" s="1">
        <v>52.6</v>
      </c>
      <c r="K79" s="1">
        <f t="shared" si="29"/>
        <v>3.6700000000000017</v>
      </c>
      <c r="L79" s="1"/>
      <c r="M79" s="1"/>
      <c r="N79" s="1"/>
      <c r="O79" s="1">
        <f t="shared" si="30"/>
        <v>11.254000000000001</v>
      </c>
      <c r="P79" s="5">
        <f t="shared" si="31"/>
        <v>25.866000000000014</v>
      </c>
      <c r="Q79" s="5">
        <f t="shared" si="27"/>
        <v>26</v>
      </c>
      <c r="R79" s="5">
        <f t="shared" si="28"/>
        <v>26</v>
      </c>
      <c r="S79" s="5"/>
      <c r="T79" s="5"/>
      <c r="U79" s="1"/>
      <c r="V79" s="1">
        <f t="shared" si="24"/>
        <v>13.011906877554646</v>
      </c>
      <c r="W79" s="1">
        <f t="shared" si="32"/>
        <v>10.701617202772347</v>
      </c>
      <c r="X79" s="1">
        <v>13.206200000000001</v>
      </c>
      <c r="Y79" s="1">
        <v>15.4176</v>
      </c>
      <c r="Z79" s="1">
        <v>14.6494</v>
      </c>
      <c r="AA79" s="1">
        <v>22.618400000000001</v>
      </c>
      <c r="AB79" s="1">
        <v>23.721</v>
      </c>
      <c r="AC79" s="1">
        <v>29.669599999999999</v>
      </c>
      <c r="AD79" s="1">
        <v>12.1684</v>
      </c>
      <c r="AE79" s="1">
        <v>10.1266</v>
      </c>
      <c r="AF79" s="1">
        <v>16.351600000000001</v>
      </c>
      <c r="AG79" s="1">
        <v>10.533799999999999</v>
      </c>
      <c r="AH79" s="1"/>
      <c r="AI79" s="1">
        <f t="shared" si="25"/>
        <v>26</v>
      </c>
      <c r="AJ79" s="1">
        <f t="shared" si="26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121</v>
      </c>
      <c r="B80" s="1" t="s">
        <v>40</v>
      </c>
      <c r="C80" s="1">
        <v>8</v>
      </c>
      <c r="D80" s="1">
        <v>40</v>
      </c>
      <c r="E80" s="1">
        <v>42</v>
      </c>
      <c r="F80" s="1"/>
      <c r="G80" s="7">
        <v>0.33</v>
      </c>
      <c r="H80" s="1">
        <v>45</v>
      </c>
      <c r="I80" s="1" t="s">
        <v>37</v>
      </c>
      <c r="J80" s="1">
        <v>62</v>
      </c>
      <c r="K80" s="1">
        <f t="shared" si="29"/>
        <v>-20</v>
      </c>
      <c r="L80" s="1"/>
      <c r="M80" s="1"/>
      <c r="N80" s="1"/>
      <c r="O80" s="1">
        <f t="shared" si="30"/>
        <v>8.4</v>
      </c>
      <c r="P80" s="5">
        <f>8*O80-N80-F80</f>
        <v>67.2</v>
      </c>
      <c r="Q80" s="5">
        <v>80</v>
      </c>
      <c r="R80" s="5">
        <f t="shared" si="28"/>
        <v>40</v>
      </c>
      <c r="S80" s="5">
        <v>40</v>
      </c>
      <c r="T80" s="5">
        <v>120</v>
      </c>
      <c r="U80" s="1"/>
      <c r="V80" s="1">
        <f t="shared" si="24"/>
        <v>9.5238095238095237</v>
      </c>
      <c r="W80" s="1">
        <f t="shared" si="32"/>
        <v>0</v>
      </c>
      <c r="X80" s="1">
        <v>2</v>
      </c>
      <c r="Y80" s="1">
        <v>4.8</v>
      </c>
      <c r="Z80" s="1">
        <v>-3</v>
      </c>
      <c r="AA80" s="1">
        <v>3.8</v>
      </c>
      <c r="AB80" s="1">
        <v>7.2</v>
      </c>
      <c r="AC80" s="1">
        <v>9.8000000000000007</v>
      </c>
      <c r="AD80" s="1">
        <v>9.8000000000000007</v>
      </c>
      <c r="AE80" s="1">
        <v>8</v>
      </c>
      <c r="AF80" s="1">
        <v>-5.6</v>
      </c>
      <c r="AG80" s="1">
        <v>-2.6</v>
      </c>
      <c r="AH80" s="1" t="s">
        <v>122</v>
      </c>
      <c r="AI80" s="1">
        <f t="shared" si="25"/>
        <v>13.200000000000001</v>
      </c>
      <c r="AJ80" s="1">
        <f t="shared" si="26"/>
        <v>13.200000000000001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ht="15.75" thickBot="1" x14ac:dyDescent="0.3">
      <c r="A81" s="1" t="s">
        <v>123</v>
      </c>
      <c r="B81" s="1" t="s">
        <v>36</v>
      </c>
      <c r="C81" s="1">
        <v>0.57699999999999996</v>
      </c>
      <c r="D81" s="1"/>
      <c r="E81" s="1"/>
      <c r="F81" s="1"/>
      <c r="G81" s="7">
        <v>1</v>
      </c>
      <c r="H81" s="1">
        <v>45</v>
      </c>
      <c r="I81" s="1" t="s">
        <v>37</v>
      </c>
      <c r="J81" s="1">
        <v>11</v>
      </c>
      <c r="K81" s="1">
        <f t="shared" si="29"/>
        <v>-11</v>
      </c>
      <c r="L81" s="1"/>
      <c r="M81" s="1"/>
      <c r="N81" s="1"/>
      <c r="O81" s="1">
        <f t="shared" si="30"/>
        <v>0</v>
      </c>
      <c r="P81" s="5">
        <v>5</v>
      </c>
      <c r="Q81" s="5">
        <f t="shared" si="27"/>
        <v>5</v>
      </c>
      <c r="R81" s="5">
        <f t="shared" si="28"/>
        <v>5</v>
      </c>
      <c r="S81" s="5"/>
      <c r="T81" s="5"/>
      <c r="U81" s="1"/>
      <c r="V81" s="1" t="e">
        <f t="shared" si="24"/>
        <v>#DIV/0!</v>
      </c>
      <c r="W81" s="1" t="e">
        <f t="shared" si="32"/>
        <v>#DIV/0!</v>
      </c>
      <c r="X81" s="1">
        <v>1.07</v>
      </c>
      <c r="Y81" s="1">
        <v>1.7074</v>
      </c>
      <c r="Z81" s="1">
        <v>0.65279999999999994</v>
      </c>
      <c r="AA81" s="1">
        <v>1.7032</v>
      </c>
      <c r="AB81" s="1">
        <v>1.1732</v>
      </c>
      <c r="AC81" s="1">
        <v>0</v>
      </c>
      <c r="AD81" s="1">
        <v>1.2827999999999999</v>
      </c>
      <c r="AE81" s="1">
        <v>2.0352000000000001</v>
      </c>
      <c r="AF81" s="1">
        <v>8.7800000000000003E-2</v>
      </c>
      <c r="AG81" s="1">
        <v>-0.13900000000000001</v>
      </c>
      <c r="AH81" s="1"/>
      <c r="AI81" s="1">
        <f t="shared" si="25"/>
        <v>5</v>
      </c>
      <c r="AJ81" s="1">
        <f t="shared" si="26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9" t="s">
        <v>124</v>
      </c>
      <c r="B82" s="20" t="s">
        <v>40</v>
      </c>
      <c r="C82" s="20">
        <v>81</v>
      </c>
      <c r="D82" s="20">
        <v>72</v>
      </c>
      <c r="E82" s="20">
        <v>47</v>
      </c>
      <c r="F82" s="21">
        <v>97</v>
      </c>
      <c r="G82" s="11">
        <v>0</v>
      </c>
      <c r="H82" s="10">
        <v>60</v>
      </c>
      <c r="I82" s="10" t="s">
        <v>60</v>
      </c>
      <c r="J82" s="10">
        <v>47</v>
      </c>
      <c r="K82" s="10">
        <f t="shared" si="29"/>
        <v>0</v>
      </c>
      <c r="L82" s="10"/>
      <c r="M82" s="10"/>
      <c r="N82" s="10"/>
      <c r="O82" s="10">
        <f t="shared" si="30"/>
        <v>9.4</v>
      </c>
      <c r="P82" s="12"/>
      <c r="Q82" s="5">
        <f t="shared" si="27"/>
        <v>0</v>
      </c>
      <c r="R82" s="5">
        <f t="shared" si="28"/>
        <v>0</v>
      </c>
      <c r="S82" s="5"/>
      <c r="T82" s="12"/>
      <c r="U82" s="10"/>
      <c r="V82" s="1">
        <f t="shared" si="24"/>
        <v>10.319148936170212</v>
      </c>
      <c r="W82" s="10">
        <f t="shared" si="32"/>
        <v>10.319148936170212</v>
      </c>
      <c r="X82" s="10">
        <v>10.4</v>
      </c>
      <c r="Y82" s="10">
        <v>11.8</v>
      </c>
      <c r="Z82" s="10">
        <v>2.4</v>
      </c>
      <c r="AA82" s="10">
        <v>19.399999999999999</v>
      </c>
      <c r="AB82" s="10">
        <v>5</v>
      </c>
      <c r="AC82" s="10">
        <v>7.4</v>
      </c>
      <c r="AD82" s="10">
        <v>16</v>
      </c>
      <c r="AE82" s="10">
        <v>12.8</v>
      </c>
      <c r="AF82" s="10">
        <v>7.6</v>
      </c>
      <c r="AG82" s="10">
        <v>11.6</v>
      </c>
      <c r="AH82" s="16" t="s">
        <v>125</v>
      </c>
      <c r="AI82" s="1">
        <f t="shared" si="25"/>
        <v>0</v>
      </c>
      <c r="AJ82" s="1">
        <f t="shared" si="26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ht="15.75" thickBot="1" x14ac:dyDescent="0.3">
      <c r="A83" s="22" t="s">
        <v>160</v>
      </c>
      <c r="B83" s="23" t="s">
        <v>40</v>
      </c>
      <c r="C83" s="23"/>
      <c r="D83" s="23"/>
      <c r="E83" s="23"/>
      <c r="F83" s="24"/>
      <c r="G83" s="7">
        <v>0.4</v>
      </c>
      <c r="H83" s="1">
        <v>60</v>
      </c>
      <c r="I83" s="1" t="s">
        <v>37</v>
      </c>
      <c r="J83" s="1"/>
      <c r="K83" s="1">
        <f>E83-J83</f>
        <v>0</v>
      </c>
      <c r="L83" s="1"/>
      <c r="M83" s="1"/>
      <c r="N83" s="1"/>
      <c r="O83" s="1">
        <f>E83/5</f>
        <v>0</v>
      </c>
      <c r="P83" s="5">
        <v>20</v>
      </c>
      <c r="Q83" s="5">
        <f t="shared" si="27"/>
        <v>20</v>
      </c>
      <c r="R83" s="5">
        <f t="shared" si="28"/>
        <v>20</v>
      </c>
      <c r="S83" s="5"/>
      <c r="T83" s="5"/>
      <c r="U83" s="1"/>
      <c r="V83" s="1" t="e">
        <f t="shared" si="24"/>
        <v>#DIV/0!</v>
      </c>
      <c r="W83" s="1" t="e">
        <f>(F83+N83)/O83</f>
        <v>#DIV/0!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7" t="s">
        <v>167</v>
      </c>
      <c r="AI83" s="1">
        <f t="shared" si="25"/>
        <v>8</v>
      </c>
      <c r="AJ83" s="1">
        <f t="shared" si="26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9" t="s">
        <v>126</v>
      </c>
      <c r="B84" s="20" t="s">
        <v>36</v>
      </c>
      <c r="C84" s="20">
        <v>79.828000000000003</v>
      </c>
      <c r="D84" s="20">
        <v>60.823</v>
      </c>
      <c r="E84" s="20">
        <v>47.389000000000003</v>
      </c>
      <c r="F84" s="21">
        <v>86.432000000000002</v>
      </c>
      <c r="G84" s="11">
        <v>0</v>
      </c>
      <c r="H84" s="10">
        <v>60</v>
      </c>
      <c r="I84" s="10" t="s">
        <v>60</v>
      </c>
      <c r="J84" s="10">
        <v>47</v>
      </c>
      <c r="K84" s="10">
        <f t="shared" si="29"/>
        <v>0.3890000000000029</v>
      </c>
      <c r="L84" s="10"/>
      <c r="M84" s="10"/>
      <c r="N84" s="10"/>
      <c r="O84" s="10">
        <f t="shared" si="30"/>
        <v>9.4778000000000002</v>
      </c>
      <c r="P84" s="12"/>
      <c r="Q84" s="5">
        <f t="shared" si="27"/>
        <v>0</v>
      </c>
      <c r="R84" s="5">
        <f t="shared" si="28"/>
        <v>0</v>
      </c>
      <c r="S84" s="5"/>
      <c r="T84" s="12"/>
      <c r="U84" s="10"/>
      <c r="V84" s="1">
        <f t="shared" si="24"/>
        <v>9.1194158982042239</v>
      </c>
      <c r="W84" s="10">
        <f t="shared" si="32"/>
        <v>9.1194158982042239</v>
      </c>
      <c r="X84" s="10">
        <v>9.2385999999999999</v>
      </c>
      <c r="Y84" s="10">
        <v>9.305200000000001</v>
      </c>
      <c r="Z84" s="10">
        <v>6.5902000000000003</v>
      </c>
      <c r="AA84" s="10">
        <v>15.737</v>
      </c>
      <c r="AB84" s="10">
        <v>17.594200000000001</v>
      </c>
      <c r="AC84" s="10">
        <v>10.5024</v>
      </c>
      <c r="AD84" s="10">
        <v>13.196</v>
      </c>
      <c r="AE84" s="10">
        <v>10.2102</v>
      </c>
      <c r="AF84" s="10">
        <v>11.646800000000001</v>
      </c>
      <c r="AG84" s="10">
        <v>13.2994</v>
      </c>
      <c r="AH84" s="16" t="s">
        <v>127</v>
      </c>
      <c r="AI84" s="1">
        <f t="shared" si="25"/>
        <v>0</v>
      </c>
      <c r="AJ84" s="1">
        <f t="shared" si="26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ht="15.75" thickBot="1" x14ac:dyDescent="0.3">
      <c r="A85" s="22" t="s">
        <v>159</v>
      </c>
      <c r="B85" s="23" t="s">
        <v>36</v>
      </c>
      <c r="C85" s="23"/>
      <c r="D85" s="23"/>
      <c r="E85" s="23"/>
      <c r="F85" s="24"/>
      <c r="G85" s="7">
        <v>1</v>
      </c>
      <c r="H85" s="1">
        <v>60</v>
      </c>
      <c r="I85" s="1" t="s">
        <v>37</v>
      </c>
      <c r="J85" s="1"/>
      <c r="K85" s="1">
        <f>E85-J85</f>
        <v>0</v>
      </c>
      <c r="L85" s="1"/>
      <c r="M85" s="1"/>
      <c r="N85" s="1"/>
      <c r="O85" s="1">
        <f>E85/5</f>
        <v>0</v>
      </c>
      <c r="P85" s="5">
        <v>20</v>
      </c>
      <c r="Q85" s="5">
        <f t="shared" si="27"/>
        <v>20</v>
      </c>
      <c r="R85" s="5">
        <f t="shared" si="28"/>
        <v>20</v>
      </c>
      <c r="S85" s="5"/>
      <c r="T85" s="5"/>
      <c r="U85" s="1"/>
      <c r="V85" s="1" t="e">
        <f t="shared" si="24"/>
        <v>#DIV/0!</v>
      </c>
      <c r="W85" s="1" t="e">
        <f>(F85+N85)/O85</f>
        <v>#DIV/0!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7" t="s">
        <v>166</v>
      </c>
      <c r="AI85" s="1">
        <f t="shared" si="25"/>
        <v>20</v>
      </c>
      <c r="AJ85" s="1">
        <f t="shared" si="26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128</v>
      </c>
      <c r="B86" s="1" t="s">
        <v>40</v>
      </c>
      <c r="C86" s="1">
        <v>36</v>
      </c>
      <c r="D86" s="1">
        <v>120</v>
      </c>
      <c r="E86" s="1">
        <v>27</v>
      </c>
      <c r="F86" s="1">
        <v>108</v>
      </c>
      <c r="G86" s="7">
        <v>0.66</v>
      </c>
      <c r="H86" s="1">
        <v>45</v>
      </c>
      <c r="I86" s="1" t="s">
        <v>37</v>
      </c>
      <c r="J86" s="1">
        <v>38</v>
      </c>
      <c r="K86" s="1">
        <f t="shared" si="29"/>
        <v>-11</v>
      </c>
      <c r="L86" s="1"/>
      <c r="M86" s="1"/>
      <c r="N86" s="1"/>
      <c r="O86" s="1">
        <f t="shared" si="30"/>
        <v>5.4</v>
      </c>
      <c r="P86" s="5"/>
      <c r="Q86" s="5">
        <f t="shared" si="27"/>
        <v>0</v>
      </c>
      <c r="R86" s="5">
        <f t="shared" si="28"/>
        <v>0</v>
      </c>
      <c r="S86" s="5"/>
      <c r="T86" s="5"/>
      <c r="U86" s="1"/>
      <c r="V86" s="1">
        <f t="shared" si="24"/>
        <v>20</v>
      </c>
      <c r="W86" s="1">
        <f t="shared" si="32"/>
        <v>20</v>
      </c>
      <c r="X86" s="1">
        <v>5.2</v>
      </c>
      <c r="Y86" s="1">
        <v>11.8</v>
      </c>
      <c r="Z86" s="1">
        <v>7.8</v>
      </c>
      <c r="AA86" s="1">
        <v>2.4</v>
      </c>
      <c r="AB86" s="1">
        <v>21</v>
      </c>
      <c r="AC86" s="1">
        <v>19.2</v>
      </c>
      <c r="AD86" s="1">
        <v>6</v>
      </c>
      <c r="AE86" s="1">
        <v>7.8</v>
      </c>
      <c r="AF86" s="1">
        <v>12.2</v>
      </c>
      <c r="AG86" s="1">
        <v>7.2</v>
      </c>
      <c r="AH86" s="1"/>
      <c r="AI86" s="1">
        <f t="shared" si="25"/>
        <v>0</v>
      </c>
      <c r="AJ86" s="1">
        <f t="shared" si="26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129</v>
      </c>
      <c r="B87" s="1" t="s">
        <v>40</v>
      </c>
      <c r="C87" s="1">
        <v>44</v>
      </c>
      <c r="D87" s="1">
        <v>80</v>
      </c>
      <c r="E87" s="1">
        <v>45</v>
      </c>
      <c r="F87" s="1">
        <v>70</v>
      </c>
      <c r="G87" s="7">
        <v>0.66</v>
      </c>
      <c r="H87" s="1">
        <v>45</v>
      </c>
      <c r="I87" s="1" t="s">
        <v>37</v>
      </c>
      <c r="J87" s="1">
        <v>46.3</v>
      </c>
      <c r="K87" s="1">
        <f t="shared" si="29"/>
        <v>-1.2999999999999972</v>
      </c>
      <c r="L87" s="1"/>
      <c r="M87" s="1"/>
      <c r="N87" s="1"/>
      <c r="O87" s="1">
        <f t="shared" si="30"/>
        <v>9</v>
      </c>
      <c r="P87" s="5">
        <f t="shared" ref="P87:P93" si="33">13*O87-N87-F87</f>
        <v>47</v>
      </c>
      <c r="Q87" s="5">
        <v>60</v>
      </c>
      <c r="R87" s="5">
        <f t="shared" si="28"/>
        <v>60</v>
      </c>
      <c r="S87" s="5"/>
      <c r="T87" s="5">
        <v>60</v>
      </c>
      <c r="U87" s="1"/>
      <c r="V87" s="1">
        <f t="shared" si="24"/>
        <v>14.444444444444445</v>
      </c>
      <c r="W87" s="1">
        <f t="shared" si="32"/>
        <v>7.7777777777777777</v>
      </c>
      <c r="X87" s="1">
        <v>8.6</v>
      </c>
      <c r="Y87" s="1">
        <v>6.8</v>
      </c>
      <c r="Z87" s="1">
        <v>5.2</v>
      </c>
      <c r="AA87" s="1">
        <v>13.2</v>
      </c>
      <c r="AB87" s="1">
        <v>6.8</v>
      </c>
      <c r="AC87" s="1">
        <v>6.6</v>
      </c>
      <c r="AD87" s="1">
        <v>14.2</v>
      </c>
      <c r="AE87" s="1">
        <v>10.8</v>
      </c>
      <c r="AF87" s="1">
        <v>3</v>
      </c>
      <c r="AG87" s="1">
        <v>4.2</v>
      </c>
      <c r="AH87" s="1"/>
      <c r="AI87" s="1">
        <f t="shared" si="25"/>
        <v>39.6</v>
      </c>
      <c r="AJ87" s="1">
        <f t="shared" si="26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130</v>
      </c>
      <c r="B88" s="1" t="s">
        <v>40</v>
      </c>
      <c r="C88" s="1">
        <v>7</v>
      </c>
      <c r="D88" s="1">
        <v>232</v>
      </c>
      <c r="E88" s="1">
        <v>39</v>
      </c>
      <c r="F88" s="1">
        <v>192</v>
      </c>
      <c r="G88" s="7">
        <v>0.33</v>
      </c>
      <c r="H88" s="1">
        <v>45</v>
      </c>
      <c r="I88" s="1" t="s">
        <v>37</v>
      </c>
      <c r="J88" s="1">
        <v>45</v>
      </c>
      <c r="K88" s="1">
        <f t="shared" si="29"/>
        <v>-6</v>
      </c>
      <c r="L88" s="1"/>
      <c r="M88" s="1"/>
      <c r="N88" s="1"/>
      <c r="O88" s="1">
        <f t="shared" si="30"/>
        <v>7.8</v>
      </c>
      <c r="P88" s="5"/>
      <c r="Q88" s="5">
        <f t="shared" si="27"/>
        <v>0</v>
      </c>
      <c r="R88" s="5">
        <f t="shared" si="28"/>
        <v>0</v>
      </c>
      <c r="S88" s="5"/>
      <c r="T88" s="5"/>
      <c r="U88" s="1"/>
      <c r="V88" s="1">
        <f t="shared" si="24"/>
        <v>24.615384615384617</v>
      </c>
      <c r="W88" s="1">
        <f t="shared" si="32"/>
        <v>24.615384615384617</v>
      </c>
      <c r="X88" s="1">
        <v>0.4</v>
      </c>
      <c r="Y88" s="1">
        <v>20.8</v>
      </c>
      <c r="Z88" s="1">
        <v>8.1999999999999993</v>
      </c>
      <c r="AA88" s="1">
        <v>11.8</v>
      </c>
      <c r="AB88" s="1">
        <v>17.2</v>
      </c>
      <c r="AC88" s="1">
        <v>15</v>
      </c>
      <c r="AD88" s="1">
        <v>7.6</v>
      </c>
      <c r="AE88" s="1">
        <v>9.4</v>
      </c>
      <c r="AF88" s="1">
        <v>17.8</v>
      </c>
      <c r="AG88" s="1">
        <v>12.2</v>
      </c>
      <c r="AH88" s="1"/>
      <c r="AI88" s="1">
        <f t="shared" si="25"/>
        <v>0</v>
      </c>
      <c r="AJ88" s="1">
        <f t="shared" si="26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131</v>
      </c>
      <c r="B89" s="1" t="s">
        <v>40</v>
      </c>
      <c r="C89" s="1">
        <v>89</v>
      </c>
      <c r="D89" s="1">
        <v>289</v>
      </c>
      <c r="E89" s="1">
        <v>201</v>
      </c>
      <c r="F89" s="1">
        <v>143</v>
      </c>
      <c r="G89" s="7">
        <v>0.36</v>
      </c>
      <c r="H89" s="1">
        <v>45</v>
      </c>
      <c r="I89" s="1" t="s">
        <v>37</v>
      </c>
      <c r="J89" s="1">
        <v>200</v>
      </c>
      <c r="K89" s="1">
        <f t="shared" si="29"/>
        <v>1</v>
      </c>
      <c r="L89" s="1"/>
      <c r="M89" s="1"/>
      <c r="N89" s="1"/>
      <c r="O89" s="1">
        <f t="shared" si="30"/>
        <v>40.200000000000003</v>
      </c>
      <c r="P89" s="5">
        <f>12*O89-N89-F89</f>
        <v>339.40000000000003</v>
      </c>
      <c r="Q89" s="5">
        <v>380</v>
      </c>
      <c r="R89" s="5">
        <f t="shared" si="28"/>
        <v>180</v>
      </c>
      <c r="S89" s="5">
        <v>200</v>
      </c>
      <c r="T89" s="5">
        <v>450</v>
      </c>
      <c r="U89" s="1"/>
      <c r="V89" s="1">
        <f t="shared" si="24"/>
        <v>13.009950248756217</v>
      </c>
      <c r="W89" s="1">
        <f t="shared" si="32"/>
        <v>3.5572139303482584</v>
      </c>
      <c r="X89" s="1">
        <v>23.6</v>
      </c>
      <c r="Y89" s="1">
        <v>23.4</v>
      </c>
      <c r="Z89" s="1">
        <v>22.6</v>
      </c>
      <c r="AA89" s="1">
        <v>20.6</v>
      </c>
      <c r="AB89" s="1">
        <v>44.4</v>
      </c>
      <c r="AC89" s="1">
        <v>25.2</v>
      </c>
      <c r="AD89" s="1">
        <v>12.8</v>
      </c>
      <c r="AE89" s="1">
        <v>17</v>
      </c>
      <c r="AF89" s="1">
        <v>37.4</v>
      </c>
      <c r="AG89" s="1">
        <v>31.2</v>
      </c>
      <c r="AH89" s="1"/>
      <c r="AI89" s="1">
        <f t="shared" si="25"/>
        <v>64.8</v>
      </c>
      <c r="AJ89" s="1">
        <f t="shared" si="26"/>
        <v>72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132</v>
      </c>
      <c r="B90" s="1" t="s">
        <v>36</v>
      </c>
      <c r="C90" s="1">
        <v>1262</v>
      </c>
      <c r="D90" s="1">
        <v>481.74099999999999</v>
      </c>
      <c r="E90" s="1">
        <v>794.26900000000001</v>
      </c>
      <c r="F90" s="1">
        <v>836.077</v>
      </c>
      <c r="G90" s="7">
        <v>1</v>
      </c>
      <c r="H90" s="1">
        <v>45</v>
      </c>
      <c r="I90" s="1" t="s">
        <v>53</v>
      </c>
      <c r="J90" s="1">
        <v>755</v>
      </c>
      <c r="K90" s="1">
        <f t="shared" si="29"/>
        <v>39.269000000000005</v>
      </c>
      <c r="L90" s="1"/>
      <c r="M90" s="1"/>
      <c r="N90" s="1">
        <v>350</v>
      </c>
      <c r="O90" s="1">
        <f t="shared" si="30"/>
        <v>158.85380000000001</v>
      </c>
      <c r="P90" s="5">
        <f>14*O90-N90-F90</f>
        <v>1037.8761999999999</v>
      </c>
      <c r="Q90" s="5">
        <v>1120</v>
      </c>
      <c r="R90" s="5">
        <f t="shared" si="28"/>
        <v>520</v>
      </c>
      <c r="S90" s="5">
        <v>600</v>
      </c>
      <c r="T90" s="5">
        <v>1120</v>
      </c>
      <c r="U90" s="1"/>
      <c r="V90" s="1">
        <f t="shared" si="24"/>
        <v>14.516977245744201</v>
      </c>
      <c r="W90" s="1">
        <f t="shared" si="32"/>
        <v>7.4664691685058839</v>
      </c>
      <c r="X90" s="1">
        <v>141.86060000000001</v>
      </c>
      <c r="Y90" s="1">
        <v>112.39279999999999</v>
      </c>
      <c r="Z90" s="1">
        <v>163.20740000000001</v>
      </c>
      <c r="AA90" s="1">
        <v>163.3578</v>
      </c>
      <c r="AB90" s="1">
        <v>147.8184</v>
      </c>
      <c r="AC90" s="1">
        <v>153.18620000000001</v>
      </c>
      <c r="AD90" s="1">
        <v>169.17580000000001</v>
      </c>
      <c r="AE90" s="1">
        <v>142.34780000000001</v>
      </c>
      <c r="AF90" s="1">
        <v>135.1036</v>
      </c>
      <c r="AG90" s="1">
        <v>143.5718</v>
      </c>
      <c r="AH90" s="1"/>
      <c r="AI90" s="1">
        <f t="shared" si="25"/>
        <v>520</v>
      </c>
      <c r="AJ90" s="1">
        <f t="shared" si="26"/>
        <v>600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133</v>
      </c>
      <c r="B91" s="1" t="s">
        <v>40</v>
      </c>
      <c r="C91" s="1">
        <v>138</v>
      </c>
      <c r="D91" s="1"/>
      <c r="E91" s="1">
        <v>4</v>
      </c>
      <c r="F91" s="1">
        <v>123</v>
      </c>
      <c r="G91" s="7">
        <v>0.1</v>
      </c>
      <c r="H91" s="1">
        <v>60</v>
      </c>
      <c r="I91" s="1" t="s">
        <v>37</v>
      </c>
      <c r="J91" s="1">
        <v>12</v>
      </c>
      <c r="K91" s="1">
        <f t="shared" si="29"/>
        <v>-8</v>
      </c>
      <c r="L91" s="1"/>
      <c r="M91" s="1"/>
      <c r="N91" s="1"/>
      <c r="O91" s="1">
        <f t="shared" si="30"/>
        <v>0.8</v>
      </c>
      <c r="P91" s="5"/>
      <c r="Q91" s="5">
        <f t="shared" si="27"/>
        <v>0</v>
      </c>
      <c r="R91" s="5">
        <f t="shared" si="28"/>
        <v>0</v>
      </c>
      <c r="S91" s="5"/>
      <c r="T91" s="5"/>
      <c r="U91" s="1"/>
      <c r="V91" s="1">
        <f t="shared" si="24"/>
        <v>153.75</v>
      </c>
      <c r="W91" s="1">
        <f t="shared" si="32"/>
        <v>153.75</v>
      </c>
      <c r="X91" s="1">
        <v>1.4</v>
      </c>
      <c r="Y91" s="1">
        <v>4</v>
      </c>
      <c r="Z91" s="1">
        <v>3.2</v>
      </c>
      <c r="AA91" s="1">
        <v>8.8000000000000007</v>
      </c>
      <c r="AB91" s="1">
        <v>24</v>
      </c>
      <c r="AC91" s="1">
        <v>21.8</v>
      </c>
      <c r="AD91" s="1">
        <v>6.4</v>
      </c>
      <c r="AE91" s="1">
        <v>3.4</v>
      </c>
      <c r="AF91" s="1">
        <v>18</v>
      </c>
      <c r="AG91" s="1">
        <v>6.2</v>
      </c>
      <c r="AH91" s="26" t="s">
        <v>41</v>
      </c>
      <c r="AI91" s="1">
        <f t="shared" si="25"/>
        <v>0</v>
      </c>
      <c r="AJ91" s="1">
        <f t="shared" si="26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134</v>
      </c>
      <c r="B92" s="1" t="s">
        <v>36</v>
      </c>
      <c r="C92" s="1">
        <v>150.86500000000001</v>
      </c>
      <c r="D92" s="1"/>
      <c r="E92" s="1">
        <v>37.799999999999997</v>
      </c>
      <c r="F92" s="1">
        <v>103.143</v>
      </c>
      <c r="G92" s="7">
        <v>1</v>
      </c>
      <c r="H92" s="1">
        <v>60</v>
      </c>
      <c r="I92" s="1" t="s">
        <v>37</v>
      </c>
      <c r="J92" s="1">
        <v>39</v>
      </c>
      <c r="K92" s="1">
        <f t="shared" si="29"/>
        <v>-1.2000000000000028</v>
      </c>
      <c r="L92" s="1"/>
      <c r="M92" s="1"/>
      <c r="N92" s="1"/>
      <c r="O92" s="1">
        <f t="shared" si="30"/>
        <v>7.56</v>
      </c>
      <c r="P92" s="5"/>
      <c r="Q92" s="5">
        <f t="shared" si="27"/>
        <v>0</v>
      </c>
      <c r="R92" s="5">
        <f t="shared" si="28"/>
        <v>0</v>
      </c>
      <c r="S92" s="5"/>
      <c r="T92" s="5"/>
      <c r="U92" s="1"/>
      <c r="V92" s="1">
        <f t="shared" si="24"/>
        <v>13.643253968253969</v>
      </c>
      <c r="W92" s="1">
        <f t="shared" si="32"/>
        <v>13.643253968253969</v>
      </c>
      <c r="X92" s="1">
        <v>3.9578000000000002</v>
      </c>
      <c r="Y92" s="1">
        <v>3.1804000000000001</v>
      </c>
      <c r="Z92" s="1">
        <v>11.450200000000001</v>
      </c>
      <c r="AA92" s="1">
        <v>3.1686000000000001</v>
      </c>
      <c r="AB92" s="1">
        <v>16.2164</v>
      </c>
      <c r="AC92" s="1">
        <v>17.000399999999999</v>
      </c>
      <c r="AD92" s="1">
        <v>3.8814000000000002</v>
      </c>
      <c r="AE92" s="1">
        <v>4.7582000000000004</v>
      </c>
      <c r="AF92" s="1">
        <v>12.6234</v>
      </c>
      <c r="AG92" s="1">
        <v>3.9138000000000002</v>
      </c>
      <c r="AH92" s="26" t="s">
        <v>41</v>
      </c>
      <c r="AI92" s="1">
        <f t="shared" si="25"/>
        <v>0</v>
      </c>
      <c r="AJ92" s="1">
        <f t="shared" si="26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135</v>
      </c>
      <c r="B93" s="1" t="s">
        <v>36</v>
      </c>
      <c r="C93" s="1">
        <v>22.041</v>
      </c>
      <c r="D93" s="1">
        <v>12.039</v>
      </c>
      <c r="E93" s="1">
        <v>15.67</v>
      </c>
      <c r="F93" s="1">
        <v>18.105</v>
      </c>
      <c r="G93" s="7">
        <v>1</v>
      </c>
      <c r="H93" s="1">
        <v>60</v>
      </c>
      <c r="I93" s="1" t="s">
        <v>37</v>
      </c>
      <c r="J93" s="1">
        <v>15</v>
      </c>
      <c r="K93" s="1">
        <f t="shared" si="29"/>
        <v>0.66999999999999993</v>
      </c>
      <c r="L93" s="1"/>
      <c r="M93" s="1"/>
      <c r="N93" s="1"/>
      <c r="O93" s="1">
        <f t="shared" si="30"/>
        <v>3.1339999999999999</v>
      </c>
      <c r="P93" s="5">
        <f t="shared" si="33"/>
        <v>22.636999999999997</v>
      </c>
      <c r="Q93" s="5">
        <f t="shared" si="27"/>
        <v>23</v>
      </c>
      <c r="R93" s="5">
        <f t="shared" si="28"/>
        <v>23</v>
      </c>
      <c r="S93" s="5"/>
      <c r="T93" s="5"/>
      <c r="U93" s="1"/>
      <c r="V93" s="1">
        <f t="shared" si="24"/>
        <v>13.115826419910659</v>
      </c>
      <c r="W93" s="1">
        <f t="shared" si="32"/>
        <v>5.7769623484365029</v>
      </c>
      <c r="X93" s="1">
        <v>0.4032</v>
      </c>
      <c r="Y93" s="1">
        <v>2.7490000000000001</v>
      </c>
      <c r="Z93" s="1">
        <v>1.9372</v>
      </c>
      <c r="AA93" s="1">
        <v>0.39240000000000003</v>
      </c>
      <c r="AB93" s="1">
        <v>3.4725999999999999</v>
      </c>
      <c r="AC93" s="1">
        <v>5.0042</v>
      </c>
      <c r="AD93" s="1">
        <v>3.8546</v>
      </c>
      <c r="AE93" s="1">
        <v>2.7572000000000001</v>
      </c>
      <c r="AF93" s="1">
        <v>5.593</v>
      </c>
      <c r="AG93" s="1">
        <v>3.14</v>
      </c>
      <c r="AH93" s="25" t="s">
        <v>43</v>
      </c>
      <c r="AI93" s="1">
        <f t="shared" si="25"/>
        <v>23</v>
      </c>
      <c r="AJ93" s="1">
        <f t="shared" si="26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136</v>
      </c>
      <c r="B94" s="1" t="s">
        <v>36</v>
      </c>
      <c r="C94" s="1">
        <v>75.5</v>
      </c>
      <c r="D94" s="1">
        <v>163.261</v>
      </c>
      <c r="E94" s="1">
        <v>82.911000000000001</v>
      </c>
      <c r="F94" s="1">
        <v>143.34399999999999</v>
      </c>
      <c r="G94" s="7">
        <v>1</v>
      </c>
      <c r="H94" s="1">
        <v>60</v>
      </c>
      <c r="I94" s="1" t="s">
        <v>45</v>
      </c>
      <c r="J94" s="1">
        <v>77.099999999999994</v>
      </c>
      <c r="K94" s="1">
        <f t="shared" si="29"/>
        <v>5.811000000000007</v>
      </c>
      <c r="L94" s="1"/>
      <c r="M94" s="1"/>
      <c r="N94" s="1"/>
      <c r="O94" s="1">
        <f t="shared" si="30"/>
        <v>16.5822</v>
      </c>
      <c r="P94" s="5">
        <f>14*O94-N94-F94</f>
        <v>88.80680000000001</v>
      </c>
      <c r="Q94" s="5">
        <v>105</v>
      </c>
      <c r="R94" s="5">
        <f t="shared" si="28"/>
        <v>105</v>
      </c>
      <c r="S94" s="5"/>
      <c r="T94" s="5">
        <v>105</v>
      </c>
      <c r="U94" s="1"/>
      <c r="V94" s="1">
        <f t="shared" si="24"/>
        <v>14.97654111034724</v>
      </c>
      <c r="W94" s="1">
        <f t="shared" si="32"/>
        <v>8.6444500729698106</v>
      </c>
      <c r="X94" s="1">
        <v>15.099</v>
      </c>
      <c r="Y94" s="1">
        <v>13.789199999999999</v>
      </c>
      <c r="Z94" s="1">
        <v>13.5692</v>
      </c>
      <c r="AA94" s="1">
        <v>12.0014</v>
      </c>
      <c r="AB94" s="1">
        <v>18.293199999999999</v>
      </c>
      <c r="AC94" s="1">
        <v>24.047000000000001</v>
      </c>
      <c r="AD94" s="1">
        <v>13.5444</v>
      </c>
      <c r="AE94" s="1">
        <v>15.938000000000001</v>
      </c>
      <c r="AF94" s="1">
        <v>16.157</v>
      </c>
      <c r="AG94" s="1">
        <v>11.367800000000001</v>
      </c>
      <c r="AH94" s="17" t="s">
        <v>163</v>
      </c>
      <c r="AI94" s="1">
        <f t="shared" si="25"/>
        <v>105</v>
      </c>
      <c r="AJ94" s="1">
        <f t="shared" si="26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ht="15.75" thickBot="1" x14ac:dyDescent="0.3">
      <c r="A95" s="1" t="s">
        <v>137</v>
      </c>
      <c r="B95" s="1" t="s">
        <v>40</v>
      </c>
      <c r="C95" s="1"/>
      <c r="D95" s="1">
        <v>136</v>
      </c>
      <c r="E95" s="1">
        <v>7</v>
      </c>
      <c r="F95" s="1">
        <v>120</v>
      </c>
      <c r="G95" s="7">
        <v>0.33</v>
      </c>
      <c r="H95" s="1" t="e">
        <v>#N/A</v>
      </c>
      <c r="I95" s="1" t="s">
        <v>37</v>
      </c>
      <c r="J95" s="1">
        <v>34</v>
      </c>
      <c r="K95" s="1">
        <f t="shared" si="29"/>
        <v>-27</v>
      </c>
      <c r="L95" s="1"/>
      <c r="M95" s="1"/>
      <c r="N95" s="1">
        <v>80</v>
      </c>
      <c r="O95" s="1">
        <f t="shared" si="30"/>
        <v>1.4</v>
      </c>
      <c r="P95" s="5"/>
      <c r="Q95" s="5">
        <f t="shared" si="27"/>
        <v>0</v>
      </c>
      <c r="R95" s="5">
        <f t="shared" si="28"/>
        <v>0</v>
      </c>
      <c r="S95" s="5"/>
      <c r="T95" s="5"/>
      <c r="U95" s="1"/>
      <c r="V95" s="1">
        <f t="shared" si="24"/>
        <v>142.85714285714286</v>
      </c>
      <c r="W95" s="1">
        <f t="shared" si="32"/>
        <v>142.85714285714286</v>
      </c>
      <c r="X95" s="1">
        <v>21.8</v>
      </c>
      <c r="Y95" s="1">
        <v>9</v>
      </c>
      <c r="Z95" s="1">
        <v>3.2</v>
      </c>
      <c r="AA95" s="1">
        <v>22.4</v>
      </c>
      <c r="AB95" s="1">
        <v>7.6</v>
      </c>
      <c r="AC95" s="1">
        <v>10</v>
      </c>
      <c r="AD95" s="1">
        <v>17.8</v>
      </c>
      <c r="AE95" s="1">
        <v>16.2</v>
      </c>
      <c r="AF95" s="1">
        <v>18.399999999999999</v>
      </c>
      <c r="AG95" s="1">
        <v>14.6</v>
      </c>
      <c r="AH95" s="1"/>
      <c r="AI95" s="1">
        <f t="shared" si="25"/>
        <v>0</v>
      </c>
      <c r="AJ95" s="1">
        <f t="shared" si="26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9" t="s">
        <v>138</v>
      </c>
      <c r="B96" s="20" t="s">
        <v>36</v>
      </c>
      <c r="C96" s="20">
        <v>377.22800000000001</v>
      </c>
      <c r="D96" s="20"/>
      <c r="E96" s="20">
        <v>231.68199999999999</v>
      </c>
      <c r="F96" s="21">
        <v>68.706999999999994</v>
      </c>
      <c r="G96" s="11">
        <v>0</v>
      </c>
      <c r="H96" s="10">
        <v>45</v>
      </c>
      <c r="I96" s="10" t="s">
        <v>60</v>
      </c>
      <c r="J96" s="10">
        <v>221.5</v>
      </c>
      <c r="K96" s="10">
        <f t="shared" si="29"/>
        <v>10.181999999999988</v>
      </c>
      <c r="L96" s="10"/>
      <c r="M96" s="10"/>
      <c r="N96" s="10"/>
      <c r="O96" s="10">
        <f t="shared" si="30"/>
        <v>46.336399999999998</v>
      </c>
      <c r="P96" s="12"/>
      <c r="Q96" s="5">
        <f t="shared" si="27"/>
        <v>0</v>
      </c>
      <c r="R96" s="5">
        <f t="shared" si="28"/>
        <v>0</v>
      </c>
      <c r="S96" s="5"/>
      <c r="T96" s="12"/>
      <c r="U96" s="10"/>
      <c r="V96" s="1">
        <f t="shared" si="24"/>
        <v>1.4827867508049826</v>
      </c>
      <c r="W96" s="10">
        <f t="shared" si="32"/>
        <v>1.4827867508049826</v>
      </c>
      <c r="X96" s="10">
        <v>65.2</v>
      </c>
      <c r="Y96" s="10">
        <v>54.767000000000003</v>
      </c>
      <c r="Z96" s="10">
        <v>64.647599999999997</v>
      </c>
      <c r="AA96" s="10">
        <v>52.273800000000008</v>
      </c>
      <c r="AB96" s="10">
        <v>44.9084</v>
      </c>
      <c r="AC96" s="10">
        <v>43.2866</v>
      </c>
      <c r="AD96" s="10">
        <v>26.169599999999999</v>
      </c>
      <c r="AE96" s="10">
        <v>44.459000000000003</v>
      </c>
      <c r="AF96" s="10">
        <v>54.263199999999998</v>
      </c>
      <c r="AG96" s="10">
        <v>15.486599999999999</v>
      </c>
      <c r="AH96" s="16" t="s">
        <v>139</v>
      </c>
      <c r="AI96" s="1">
        <f t="shared" si="25"/>
        <v>0</v>
      </c>
      <c r="AJ96" s="1">
        <f t="shared" si="26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15.75" thickBot="1" x14ac:dyDescent="0.3">
      <c r="A97" s="22" t="s">
        <v>154</v>
      </c>
      <c r="B97" s="23" t="s">
        <v>36</v>
      </c>
      <c r="C97" s="23"/>
      <c r="D97" s="23">
        <v>369.226</v>
      </c>
      <c r="E97" s="23">
        <v>31.294</v>
      </c>
      <c r="F97" s="24">
        <v>337.93200000000002</v>
      </c>
      <c r="G97" s="7">
        <v>1</v>
      </c>
      <c r="H97" s="1">
        <v>50</v>
      </c>
      <c r="I97" s="1" t="s">
        <v>37</v>
      </c>
      <c r="J97" s="1">
        <v>32</v>
      </c>
      <c r="K97" s="1">
        <f>E97-J97</f>
        <v>-0.70599999999999952</v>
      </c>
      <c r="L97" s="1"/>
      <c r="M97" s="1"/>
      <c r="N97" s="1">
        <v>100</v>
      </c>
      <c r="O97" s="1">
        <f>E97/5</f>
        <v>6.2587999999999999</v>
      </c>
      <c r="P97" s="5">
        <v>50</v>
      </c>
      <c r="Q97" s="29">
        <v>200</v>
      </c>
      <c r="R97" s="5">
        <f t="shared" si="28"/>
        <v>100</v>
      </c>
      <c r="S97" s="29">
        <v>100</v>
      </c>
      <c r="T97" s="5">
        <v>250</v>
      </c>
      <c r="U97" s="1"/>
      <c r="V97" s="1">
        <f t="shared" si="24"/>
        <v>101.92560874289002</v>
      </c>
      <c r="W97" s="1">
        <f>(F97+N97)/O97</f>
        <v>69.970601393238326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8" t="s">
        <v>155</v>
      </c>
      <c r="AI97" s="1">
        <f t="shared" si="25"/>
        <v>100</v>
      </c>
      <c r="AJ97" s="1">
        <f t="shared" si="26"/>
        <v>100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9" t="s">
        <v>140</v>
      </c>
      <c r="B98" s="20" t="s">
        <v>36</v>
      </c>
      <c r="C98" s="20">
        <v>465.13400000000001</v>
      </c>
      <c r="D98" s="20">
        <v>1.4930000000000001</v>
      </c>
      <c r="E98" s="20">
        <v>316.41300000000001</v>
      </c>
      <c r="F98" s="21">
        <v>68.736000000000004</v>
      </c>
      <c r="G98" s="11">
        <v>0</v>
      </c>
      <c r="H98" s="10">
        <v>45</v>
      </c>
      <c r="I98" s="10" t="s">
        <v>60</v>
      </c>
      <c r="J98" s="10">
        <v>301.5</v>
      </c>
      <c r="K98" s="10">
        <f t="shared" si="29"/>
        <v>14.913000000000011</v>
      </c>
      <c r="L98" s="10"/>
      <c r="M98" s="10"/>
      <c r="N98" s="10"/>
      <c r="O98" s="10">
        <f t="shared" si="30"/>
        <v>63.282600000000002</v>
      </c>
      <c r="P98" s="12"/>
      <c r="Q98" s="5">
        <f t="shared" si="27"/>
        <v>0</v>
      </c>
      <c r="R98" s="5">
        <f t="shared" si="28"/>
        <v>0</v>
      </c>
      <c r="S98" s="5"/>
      <c r="T98" s="12"/>
      <c r="U98" s="10"/>
      <c r="V98" s="1">
        <f t="shared" si="24"/>
        <v>1.0861753467777873</v>
      </c>
      <c r="W98" s="10">
        <f t="shared" si="32"/>
        <v>1.0861753467777873</v>
      </c>
      <c r="X98" s="10">
        <v>75.158799999999999</v>
      </c>
      <c r="Y98" s="10">
        <v>51.875399999999999</v>
      </c>
      <c r="Z98" s="10">
        <v>66.787000000000006</v>
      </c>
      <c r="AA98" s="10">
        <v>65.119200000000006</v>
      </c>
      <c r="AB98" s="10">
        <v>55.372199999999999</v>
      </c>
      <c r="AC98" s="10">
        <v>53.922199999999997</v>
      </c>
      <c r="AD98" s="10">
        <v>55.684800000000003</v>
      </c>
      <c r="AE98" s="10">
        <v>61.990599999999993</v>
      </c>
      <c r="AF98" s="10">
        <v>46.665399999999998</v>
      </c>
      <c r="AG98" s="10">
        <v>6.9575999999999993</v>
      </c>
      <c r="AH98" s="16" t="s">
        <v>141</v>
      </c>
      <c r="AI98" s="1">
        <f t="shared" si="25"/>
        <v>0</v>
      </c>
      <c r="AJ98" s="1">
        <f t="shared" si="26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15.75" thickBot="1" x14ac:dyDescent="0.3">
      <c r="A99" s="22" t="s">
        <v>145</v>
      </c>
      <c r="B99" s="23" t="s">
        <v>36</v>
      </c>
      <c r="C99" s="23"/>
      <c r="D99" s="23">
        <v>308.096</v>
      </c>
      <c r="E99" s="23">
        <v>20.068999999999999</v>
      </c>
      <c r="F99" s="24">
        <v>288.02</v>
      </c>
      <c r="G99" s="7">
        <v>1</v>
      </c>
      <c r="H99" s="1">
        <v>50</v>
      </c>
      <c r="I99" s="1" t="s">
        <v>37</v>
      </c>
      <c r="J99" s="1">
        <v>17.5</v>
      </c>
      <c r="K99" s="1">
        <f>E99-J99</f>
        <v>2.5689999999999991</v>
      </c>
      <c r="L99" s="1"/>
      <c r="M99" s="1"/>
      <c r="N99" s="1">
        <v>150</v>
      </c>
      <c r="O99" s="1">
        <f>E99/5</f>
        <v>4.0137999999999998</v>
      </c>
      <c r="P99" s="5">
        <v>50</v>
      </c>
      <c r="Q99" s="29">
        <v>100</v>
      </c>
      <c r="R99" s="5">
        <f t="shared" si="28"/>
        <v>50</v>
      </c>
      <c r="S99" s="29">
        <v>50</v>
      </c>
      <c r="T99" s="5">
        <v>100</v>
      </c>
      <c r="U99" s="1"/>
      <c r="V99" s="1">
        <f t="shared" si="24"/>
        <v>134.04255319148936</v>
      </c>
      <c r="W99" s="1">
        <f>(F99+N99)/O99</f>
        <v>109.12850665205043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8" t="s">
        <v>146</v>
      </c>
      <c r="AI99" s="1">
        <f t="shared" si="25"/>
        <v>50</v>
      </c>
      <c r="AJ99" s="1">
        <f t="shared" si="26"/>
        <v>50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147</v>
      </c>
      <c r="B100" s="1" t="s">
        <v>40</v>
      </c>
      <c r="C100" s="1"/>
      <c r="D100" s="1">
        <v>296</v>
      </c>
      <c r="E100" s="1">
        <v>25</v>
      </c>
      <c r="F100" s="1">
        <v>271</v>
      </c>
      <c r="G100" s="7">
        <v>0.35</v>
      </c>
      <c r="H100" s="1">
        <v>50</v>
      </c>
      <c r="I100" s="1" t="s">
        <v>37</v>
      </c>
      <c r="J100" s="1">
        <v>25</v>
      </c>
      <c r="K100" s="1">
        <f t="shared" si="29"/>
        <v>0</v>
      </c>
      <c r="L100" s="1"/>
      <c r="M100" s="1"/>
      <c r="N100" s="1"/>
      <c r="O100" s="1">
        <f t="shared" si="30"/>
        <v>5</v>
      </c>
      <c r="P100" s="5"/>
      <c r="Q100" s="5">
        <v>50</v>
      </c>
      <c r="R100" s="5">
        <f t="shared" si="28"/>
        <v>0</v>
      </c>
      <c r="S100" s="5">
        <v>50</v>
      </c>
      <c r="T100" s="5">
        <v>100</v>
      </c>
      <c r="U100" s="1"/>
      <c r="V100" s="1">
        <f t="shared" si="24"/>
        <v>64.2</v>
      </c>
      <c r="W100" s="1">
        <f t="shared" ref="W100:W101" si="34">(F100+N100)/O100</f>
        <v>54.2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 t="s">
        <v>38</v>
      </c>
      <c r="AI100" s="1">
        <f t="shared" si="25"/>
        <v>0</v>
      </c>
      <c r="AJ100" s="1">
        <f t="shared" si="26"/>
        <v>17.5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148</v>
      </c>
      <c r="B101" s="1" t="s">
        <v>36</v>
      </c>
      <c r="C101" s="1"/>
      <c r="D101" s="1">
        <v>260.45100000000002</v>
      </c>
      <c r="E101" s="1">
        <v>64.858999999999995</v>
      </c>
      <c r="F101" s="1">
        <v>195.59200000000001</v>
      </c>
      <c r="G101" s="7">
        <v>1</v>
      </c>
      <c r="H101" s="1">
        <v>50</v>
      </c>
      <c r="I101" s="1" t="s">
        <v>37</v>
      </c>
      <c r="J101" s="1">
        <v>61.5</v>
      </c>
      <c r="K101" s="1">
        <f t="shared" ref="K101:K102" si="35">E101-J101</f>
        <v>3.3589999999999947</v>
      </c>
      <c r="L101" s="1"/>
      <c r="M101" s="1"/>
      <c r="N101" s="1">
        <v>50</v>
      </c>
      <c r="O101" s="1">
        <f t="shared" ref="O101" si="36">E101/5</f>
        <v>12.971799999999998</v>
      </c>
      <c r="P101" s="5"/>
      <c r="Q101" s="5">
        <f t="shared" si="27"/>
        <v>0</v>
      </c>
      <c r="R101" s="5">
        <f t="shared" si="28"/>
        <v>0</v>
      </c>
      <c r="S101" s="5"/>
      <c r="T101" s="5"/>
      <c r="U101" s="1"/>
      <c r="V101" s="1">
        <f t="shared" si="24"/>
        <v>18.93276183721612</v>
      </c>
      <c r="W101" s="1">
        <f t="shared" si="34"/>
        <v>18.93276183721612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8" t="s">
        <v>149</v>
      </c>
      <c r="AI101" s="1">
        <f t="shared" si="25"/>
        <v>0</v>
      </c>
      <c r="AJ101" s="1">
        <f t="shared" si="26"/>
        <v>0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157</v>
      </c>
      <c r="B102" s="1" t="s">
        <v>40</v>
      </c>
      <c r="C102" s="1">
        <v>338</v>
      </c>
      <c r="D102" s="1"/>
      <c r="E102" s="1">
        <v>206</v>
      </c>
      <c r="F102" s="1">
        <v>120</v>
      </c>
      <c r="G102" s="7">
        <v>0.18</v>
      </c>
      <c r="H102" s="1">
        <v>50</v>
      </c>
      <c r="I102" s="1" t="s">
        <v>37</v>
      </c>
      <c r="J102" s="1">
        <v>206</v>
      </c>
      <c r="K102" s="1">
        <f t="shared" si="35"/>
        <v>0</v>
      </c>
      <c r="L102" s="1"/>
      <c r="M102" s="1"/>
      <c r="N102" s="1"/>
      <c r="O102" s="1">
        <f t="shared" si="30"/>
        <v>41.2</v>
      </c>
      <c r="P102" s="5">
        <f>11*O102-N102-F102</f>
        <v>333.20000000000005</v>
      </c>
      <c r="Q102" s="5">
        <v>380</v>
      </c>
      <c r="R102" s="5">
        <f t="shared" si="28"/>
        <v>180</v>
      </c>
      <c r="S102" s="5">
        <v>200</v>
      </c>
      <c r="T102" s="5">
        <v>410</v>
      </c>
      <c r="U102" s="1"/>
      <c r="V102" s="1">
        <f t="shared" si="24"/>
        <v>12.135922330097086</v>
      </c>
      <c r="W102" s="1">
        <f t="shared" si="32"/>
        <v>2.9126213592233006</v>
      </c>
      <c r="X102" s="1">
        <v>15.2</v>
      </c>
      <c r="Y102" s="1">
        <v>7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8" t="s">
        <v>158</v>
      </c>
      <c r="AI102" s="1">
        <f t="shared" si="25"/>
        <v>32.4</v>
      </c>
      <c r="AJ102" s="1">
        <f t="shared" si="26"/>
        <v>36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</sheetData>
  <autoFilter ref="A3:AI102" xr:uid="{650F7DA5-D8C4-4F44-8D1A-DE6F8C94BEA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2025-02-11T12:31:47Z</dcterms:created>
  <dcterms:modified xsi:type="dcterms:W3CDTF">2025-02-12T08:53:54Z</dcterms:modified>
</cp:coreProperties>
</file>