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2,25 Ост КИ филиалы\"/>
    </mc:Choice>
  </mc:AlternateContent>
  <xr:revisionPtr revIDLastSave="0" documentId="13_ncr:1_{217685FE-E253-46F5-BEEF-9527F6539336}" xr6:coauthVersionLast="45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6" i="1"/>
  <c r="T5" i="1"/>
  <c r="R5" i="1"/>
  <c r="S5" i="1" l="1"/>
  <c r="AK5" i="1"/>
  <c r="W6" i="1"/>
  <c r="W68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R23" i="1"/>
  <c r="R24" i="1"/>
  <c r="R26" i="1"/>
  <c r="R32" i="1"/>
  <c r="R33" i="1"/>
  <c r="R34" i="1"/>
  <c r="R41" i="1"/>
  <c r="R45" i="1"/>
  <c r="R55" i="1"/>
  <c r="R57" i="1"/>
  <c r="R58" i="1"/>
  <c r="R59" i="1"/>
  <c r="R60" i="1"/>
  <c r="R62" i="1"/>
  <c r="R65" i="1"/>
  <c r="R71" i="1"/>
  <c r="R74" i="1"/>
  <c r="R75" i="1"/>
  <c r="R76" i="1"/>
  <c r="R77" i="1"/>
  <c r="R78" i="1"/>
  <c r="R79" i="1"/>
  <c r="R81" i="1"/>
  <c r="R87" i="1"/>
  <c r="R90" i="1"/>
  <c r="R92" i="1"/>
  <c r="R93" i="1"/>
  <c r="R6" i="1"/>
  <c r="R7" i="1"/>
  <c r="P7" i="1" l="1"/>
  <c r="X7" i="1" l="1"/>
  <c r="P8" i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P18" i="1"/>
  <c r="P19" i="1"/>
  <c r="Q19" i="1" s="1"/>
  <c r="P20" i="1"/>
  <c r="Q20" i="1" s="1"/>
  <c r="P21" i="1"/>
  <c r="Q21" i="1" s="1"/>
  <c r="P22" i="1"/>
  <c r="P23" i="1"/>
  <c r="Q23" i="1" s="1"/>
  <c r="P24" i="1"/>
  <c r="P25" i="1"/>
  <c r="Q25" i="1" s="1"/>
  <c r="P26" i="1"/>
  <c r="P27" i="1"/>
  <c r="P28" i="1"/>
  <c r="Q28" i="1" s="1"/>
  <c r="P29" i="1"/>
  <c r="Q29" i="1" s="1"/>
  <c r="P30" i="1"/>
  <c r="P31" i="1"/>
  <c r="P32" i="1"/>
  <c r="P33" i="1"/>
  <c r="P34" i="1"/>
  <c r="P35" i="1"/>
  <c r="P36" i="1"/>
  <c r="Q36" i="1" s="1"/>
  <c r="P37" i="1"/>
  <c r="Q37" i="1" s="1"/>
  <c r="P38" i="1"/>
  <c r="Q38" i="1" s="1"/>
  <c r="P39" i="1"/>
  <c r="Q39" i="1" s="1"/>
  <c r="P40" i="1"/>
  <c r="Q40" i="1" s="1"/>
  <c r="P41" i="1"/>
  <c r="P42" i="1"/>
  <c r="Q42" i="1" s="1"/>
  <c r="P43" i="1"/>
  <c r="Q43" i="1" s="1"/>
  <c r="P44" i="1"/>
  <c r="Q44" i="1" s="1"/>
  <c r="P45" i="1"/>
  <c r="P46" i="1"/>
  <c r="Q46" i="1" s="1"/>
  <c r="P47" i="1"/>
  <c r="Q47" i="1" s="1"/>
  <c r="P48" i="1"/>
  <c r="Q48" i="1" s="1"/>
  <c r="P49" i="1"/>
  <c r="P50" i="1"/>
  <c r="P51" i="1"/>
  <c r="Q51" i="1" s="1"/>
  <c r="P52" i="1"/>
  <c r="P53" i="1"/>
  <c r="Q53" i="1" s="1"/>
  <c r="P54" i="1"/>
  <c r="P55" i="1"/>
  <c r="P57" i="1"/>
  <c r="P59" i="1"/>
  <c r="P60" i="1"/>
  <c r="P61" i="1"/>
  <c r="P62" i="1"/>
  <c r="P63" i="1"/>
  <c r="Q63" i="1" s="1"/>
  <c r="P64" i="1"/>
  <c r="Q64" i="1" s="1"/>
  <c r="P65" i="1"/>
  <c r="P66" i="1"/>
  <c r="P67" i="1"/>
  <c r="P68" i="1"/>
  <c r="P69" i="1"/>
  <c r="P70" i="1"/>
  <c r="Q70" i="1" s="1"/>
  <c r="P71" i="1"/>
  <c r="P72" i="1"/>
  <c r="P73" i="1"/>
  <c r="Q73" i="1" s="1"/>
  <c r="P74" i="1"/>
  <c r="P75" i="1"/>
  <c r="P76" i="1"/>
  <c r="P78" i="1"/>
  <c r="P80" i="1"/>
  <c r="Q80" i="1" s="1"/>
  <c r="P81" i="1"/>
  <c r="P82" i="1"/>
  <c r="P83" i="1"/>
  <c r="P84" i="1"/>
  <c r="Q84" i="1" s="1"/>
  <c r="P85" i="1"/>
  <c r="P86" i="1"/>
  <c r="P87" i="1"/>
  <c r="P88" i="1"/>
  <c r="Q88" i="1" s="1"/>
  <c r="P89" i="1"/>
  <c r="Q89" i="1" s="1"/>
  <c r="P90" i="1"/>
  <c r="P92" i="1"/>
  <c r="P94" i="1"/>
  <c r="Q94" i="1" s="1"/>
  <c r="P56" i="1"/>
  <c r="P93" i="1"/>
  <c r="P95" i="1"/>
  <c r="P96" i="1"/>
  <c r="P97" i="1"/>
  <c r="P58" i="1"/>
  <c r="P91" i="1"/>
  <c r="P98" i="1"/>
  <c r="Q98" i="1" s="1"/>
  <c r="P99" i="1"/>
  <c r="P79" i="1"/>
  <c r="P77" i="1"/>
  <c r="P6" i="1"/>
  <c r="K77" i="1"/>
  <c r="K79" i="1"/>
  <c r="K99" i="1"/>
  <c r="K98" i="1"/>
  <c r="K91" i="1"/>
  <c r="K58" i="1"/>
  <c r="K97" i="1"/>
  <c r="K96" i="1"/>
  <c r="K95" i="1"/>
  <c r="K93" i="1"/>
  <c r="K56" i="1"/>
  <c r="K94" i="1"/>
  <c r="K92" i="1"/>
  <c r="K90" i="1"/>
  <c r="K89" i="1"/>
  <c r="K88" i="1"/>
  <c r="K87" i="1"/>
  <c r="K86" i="1"/>
  <c r="K85" i="1"/>
  <c r="K84" i="1"/>
  <c r="K83" i="1"/>
  <c r="K82" i="1"/>
  <c r="K81" i="1"/>
  <c r="K80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Q86" i="1" l="1"/>
  <c r="Q66" i="1"/>
  <c r="Q30" i="1"/>
  <c r="Q95" i="1"/>
  <c r="Q27" i="1"/>
  <c r="Q97" i="1"/>
  <c r="Q96" i="1"/>
  <c r="Q68" i="1"/>
  <c r="Q61" i="1"/>
  <c r="Q71" i="1"/>
  <c r="X6" i="1"/>
  <c r="X79" i="1"/>
  <c r="X98" i="1"/>
  <c r="X58" i="1"/>
  <c r="X96" i="1"/>
  <c r="X93" i="1"/>
  <c r="X94" i="1"/>
  <c r="X90" i="1"/>
  <c r="X88" i="1"/>
  <c r="X86" i="1"/>
  <c r="X84" i="1"/>
  <c r="X82" i="1"/>
  <c r="X80" i="1"/>
  <c r="X76" i="1"/>
  <c r="X74" i="1"/>
  <c r="X72" i="1"/>
  <c r="X70" i="1"/>
  <c r="X68" i="1"/>
  <c r="X67" i="1"/>
  <c r="X65" i="1"/>
  <c r="X63" i="1"/>
  <c r="X61" i="1"/>
  <c r="X59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6" i="1"/>
  <c r="X24" i="1"/>
  <c r="X23" i="1"/>
  <c r="X20" i="1"/>
  <c r="X18" i="1"/>
  <c r="X16" i="1"/>
  <c r="X14" i="1"/>
  <c r="X12" i="1"/>
  <c r="X10" i="1"/>
  <c r="X8" i="1"/>
  <c r="X77" i="1"/>
  <c r="X99" i="1"/>
  <c r="X91" i="1"/>
  <c r="X97" i="1"/>
  <c r="X95" i="1"/>
  <c r="X56" i="1"/>
  <c r="X92" i="1"/>
  <c r="X89" i="1"/>
  <c r="X87" i="1"/>
  <c r="X85" i="1"/>
  <c r="X83" i="1"/>
  <c r="X81" i="1"/>
  <c r="X78" i="1"/>
  <c r="X75" i="1"/>
  <c r="X73" i="1"/>
  <c r="X71" i="1"/>
  <c r="X69" i="1"/>
  <c r="X66" i="1"/>
  <c r="X64" i="1"/>
  <c r="X62" i="1"/>
  <c r="X60" i="1"/>
  <c r="X57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7" i="1"/>
  <c r="X25" i="1"/>
  <c r="X22" i="1"/>
  <c r="X21" i="1"/>
  <c r="X19" i="1"/>
  <c r="X17" i="1"/>
  <c r="X15" i="1"/>
  <c r="X13" i="1"/>
  <c r="X11" i="1"/>
  <c r="X9" i="1"/>
  <c r="P5" i="1"/>
  <c r="K5" i="1"/>
  <c r="AJ5" i="1" l="1"/>
  <c r="Q5" i="1"/>
</calcChain>
</file>

<file path=xl/sharedStrings.xml><?xml version="1.0" encoding="utf-8"?>
<sst xmlns="http://schemas.openxmlformats.org/spreadsheetml/2006/main" count="403" uniqueCount="183">
  <si>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</si>
  <si>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</si>
  <si>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</si>
  <si>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</si>
  <si>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</si>
  <si>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</si>
  <si>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</si>
  <si>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</si>
  <si>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</si>
  <si>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</si>
  <si>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</si>
  <si>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</si>
  <si>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</si>
  <si>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</si>
  <si>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</si>
  <si>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</si>
  <si>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</si>
  <si>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</si>
  <si>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</si>
  <si>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</si>
  <si>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</si>
  <si>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</si>
  <si>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</si>
  <si>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</si>
  <si>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</si>
  <si>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</si>
  <si>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</si>
  <si>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</si>
  <si>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</si>
  <si>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</si>
  <si>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</si>
  <si>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</si>
  <si>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</si>
  <si>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</si>
  <si>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</si>
  <si>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</si>
  <si>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</si>
  <si>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</si>
  <si>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</si>
  <si>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</si>
  <si>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</si>
  <si>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</si>
  <si>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</si>
  <si>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</si>
  <si>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</si>
  <si>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</si>
  <si>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</si>
  <si>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</si>
  <si>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</si>
  <si>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</si>
  <si>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</si>
  <si>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</si>
  <si>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</si>
  <si>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</si>
  <si>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</si>
  <si>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</si>
  <si>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</si>
  <si>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</si>
  <si>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не в матрице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</si>
  <si>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</si>
  <si>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</si>
  <si>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</si>
  <si>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</si>
  <si>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</si>
  <si>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</si>
  <si>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</si>
  <si>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</si>
  <si>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</si>
  <si>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</si>
  <si>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</si>
  <si>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</si>
  <si>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</si>
  <si>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</si>
  <si>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</si>
  <si>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</si>
  <si>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</si>
  <si>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</si>
  <si>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</si>
  <si>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</si>
  <si>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</si>
  <si>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</si>
  <si>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</si>
  <si>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</si>
  <si>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</si>
  <si>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</si>
  <si>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</si>
  <si>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</si>
  <si>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</si>
  <si>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</si>
  <si>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</si>
  <si>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</si>
  <si>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</si>
  <si>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</si>
  <si>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</si>
  <si>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</si>
  <si>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</si>
  <si>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</si>
  <si>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</si>
  <si>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</si>
  <si>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</si>
  <si>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</si>
  <si>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</si>
  <si>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</si>
  <si>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</si>
  <si>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</si>
  <si>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</si>
  <si>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</si>
  <si>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</si>
  <si>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</si>
  <si>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</si>
  <si>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</si>
  <si>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</si>
  <si>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</si>
  <si>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</si>
  <si>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</si>
  <si>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</si>
  <si>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</si>
  <si>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</si>
  <si>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</si>
  <si>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</si>
  <si>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</si>
  <si>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</si>
  <si>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</si>
  <si>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</si>
  <si>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</si>
  <si>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</si>
  <si>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</si>
  <si>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</si>
  <si>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</si>
  <si>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</si>
  <si>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</si>
  <si>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</si>
  <si>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</si>
  <si>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</si>
  <si>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</si>
  <si>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</si>
  <si>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</si>
  <si>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</si>
  <si>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</si>
  <si>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</si>
  <si>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</si>
  <si>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</si>
  <si>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</si>
  <si>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</si>
  <si>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</si>
  <si>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</si>
  <si>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</si>
  <si>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</si>
  <si>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</si>
  <si>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</si>
  <si>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</si>
  <si>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</si>
  <si>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</si>
  <si>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</si>
  <si>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 МОЛОЧНАЯ Останкино вар п/о</t>
  </si>
  <si>
    <t>новинка / вместо 6802</t>
  </si>
  <si>
    <t>7126 МОЛОЧНАЯ Останкино вар п/о 0.4кг</t>
  </si>
  <si>
    <t>новинка / вместо 6801</t>
  </si>
  <si>
    <t>6888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</si>
  <si>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</si>
  <si>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2675 / 1001016366888,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</si>
  <si>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7125</t>
    </r>
  </si>
  <si>
    <t>нужно увеличить продажи / вместо 6919</t>
  </si>
  <si>
    <t>Поляков 500</t>
  </si>
  <si>
    <t xml:space="preserve"> Поляков 110</t>
  </si>
  <si>
    <t>Поляков 150</t>
  </si>
  <si>
    <t>Поляков 120</t>
  </si>
  <si>
    <t>Поляков 200</t>
  </si>
  <si>
    <t>Поляков 100</t>
  </si>
  <si>
    <t>Поляков 240</t>
  </si>
  <si>
    <t>Поляков 60</t>
  </si>
  <si>
    <t>Поляков 250</t>
  </si>
  <si>
    <t>Поляков 70</t>
  </si>
  <si>
    <t>Поляков - 35</t>
  </si>
  <si>
    <t>Поляков 32</t>
  </si>
  <si>
    <t>Поляков 80</t>
  </si>
  <si>
    <t>Поляков 40</t>
  </si>
  <si>
    <t>Поляков 50</t>
  </si>
  <si>
    <t>новинка / 19,02,25 Зверев обнулил</t>
  </si>
  <si>
    <t>итого</t>
  </si>
  <si>
    <t>заказ</t>
  </si>
  <si>
    <t>22,02,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</si>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</sst>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3" xfId="1" applyNumberFormat="1" applyFont="1" applyBorder="1"/>
    <xf numFmtId="164" fontId="4" fillId="0" borderId="4" xfId="1" applyNumberFormat="1" applyFon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5" borderId="1" xfId="1" applyNumberFormat="1" applyFont="1" applyFill="1"/>
    <xf numFmtId="164" fontId="4" fillId="0" borderId="1" xfId="1" applyNumberFormat="1" applyFont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3" xfId="1" applyNumberFormat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4.28515625" customWidth="1"/>
    <col min="23" max="24" width="5.42578125" customWidth="1"/>
    <col min="25" max="34" width="6" customWidth="1"/>
    <col min="35" max="35" width="19" customWidth="1"/>
    <col min="36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179</v>
      </c>
      <c r="S3" s="3" t="s">
        <v>180</v>
      </c>
      <c r="T3" s="3" t="s">
        <v>180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181</v>
      </c>
      <c r="T4" s="1" t="s">
        <v>182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181</v>
      </c>
      <c r="AK4" s="1" t="s">
        <v>182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5.75" thickBot="1" x14ac:dyDescent="0.3">
      <c r="A5" s="1"/>
      <c r="B5" s="1"/>
      <c r="C5" s="1"/>
      <c r="D5" s="1"/>
      <c r="E5" s="4">
        <f>SUM(E6:E494)</f>
        <v>12204.208000000002</v>
      </c>
      <c r="F5" s="4">
        <f>SUM(F6:F494)</f>
        <v>6366.8019999999997</v>
      </c>
      <c r="G5" s="7"/>
      <c r="H5" s="1"/>
      <c r="I5" s="1"/>
      <c r="J5" s="4">
        <f t="shared" ref="J5:U5" si="0">SUM(J6:J494)</f>
        <v>12983.9</v>
      </c>
      <c r="K5" s="4">
        <f t="shared" si="0"/>
        <v>-779.69200000000012</v>
      </c>
      <c r="L5" s="4">
        <f t="shared" si="0"/>
        <v>0</v>
      </c>
      <c r="M5" s="4">
        <f t="shared" si="0"/>
        <v>0</v>
      </c>
      <c r="N5" s="4">
        <f t="shared" si="0"/>
        <v>11937</v>
      </c>
      <c r="O5" s="4">
        <f t="shared" si="0"/>
        <v>11264</v>
      </c>
      <c r="P5" s="4">
        <f t="shared" si="0"/>
        <v>2440.8416000000002</v>
      </c>
      <c r="Q5" s="4">
        <f t="shared" si="0"/>
        <v>9476.9317999999985</v>
      </c>
      <c r="R5" s="4">
        <f t="shared" si="0"/>
        <v>14760</v>
      </c>
      <c r="S5" s="4">
        <f t="shared" si="0"/>
        <v>11590</v>
      </c>
      <c r="T5" s="4">
        <f t="shared" ref="T5" si="1">SUM(T6:T494)</f>
        <v>3170</v>
      </c>
      <c r="U5" s="4">
        <f t="shared" si="0"/>
        <v>15816</v>
      </c>
      <c r="V5" s="1"/>
      <c r="W5" s="1"/>
      <c r="X5" s="1"/>
      <c r="Y5" s="4">
        <f t="shared" ref="Y5:AH5" si="2">SUM(Y6:Y494)</f>
        <v>3260.4832000000001</v>
      </c>
      <c r="Z5" s="4">
        <f t="shared" si="2"/>
        <v>2163.8158000000003</v>
      </c>
      <c r="AA5" s="4">
        <f t="shared" si="2"/>
        <v>2359.005200000001</v>
      </c>
      <c r="AB5" s="4">
        <f t="shared" si="2"/>
        <v>2762.1035999999981</v>
      </c>
      <c r="AC5" s="4">
        <f t="shared" si="2"/>
        <v>2486.6256000000012</v>
      </c>
      <c r="AD5" s="4">
        <f t="shared" si="2"/>
        <v>4276.0724000000027</v>
      </c>
      <c r="AE5" s="4">
        <f t="shared" si="2"/>
        <v>3455.9642000000008</v>
      </c>
      <c r="AF5" s="4">
        <f t="shared" si="2"/>
        <v>2762.5730000000008</v>
      </c>
      <c r="AG5" s="4">
        <f t="shared" si="2"/>
        <v>2522.9247999999998</v>
      </c>
      <c r="AH5" s="4">
        <f t="shared" si="2"/>
        <v>2845.7005999999997</v>
      </c>
      <c r="AI5" s="1"/>
      <c r="AJ5" s="4">
        <f>SUM(AJ6:AJ494)</f>
        <v>7273.8400000000011</v>
      </c>
      <c r="AK5" s="4">
        <f>SUM(AK6:AK494)</f>
        <v>2710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36</v>
      </c>
      <c r="B6" s="20" t="s">
        <v>37</v>
      </c>
      <c r="C6" s="20">
        <v>75.099999999999994</v>
      </c>
      <c r="D6" s="20"/>
      <c r="E6" s="20">
        <v>9.5820000000000007</v>
      </c>
      <c r="F6" s="21">
        <v>61.43</v>
      </c>
      <c r="G6" s="16">
        <v>0</v>
      </c>
      <c r="H6" s="17">
        <v>60</v>
      </c>
      <c r="I6" s="18" t="s">
        <v>58</v>
      </c>
      <c r="J6" s="17">
        <v>9.1</v>
      </c>
      <c r="K6" s="17">
        <f t="shared" ref="K6:K35" si="3">E6-J6</f>
        <v>0.48200000000000109</v>
      </c>
      <c r="L6" s="17"/>
      <c r="M6" s="17"/>
      <c r="N6" s="17"/>
      <c r="O6" s="17"/>
      <c r="P6" s="17">
        <f>E6/5</f>
        <v>1.9164000000000001</v>
      </c>
      <c r="Q6" s="22"/>
      <c r="R6" s="5">
        <f>ROUND(Q6,0)</f>
        <v>0</v>
      </c>
      <c r="S6" s="5">
        <f>R6-T6</f>
        <v>0</v>
      </c>
      <c r="T6" s="5"/>
      <c r="U6" s="22"/>
      <c r="V6" s="17"/>
      <c r="W6" s="1">
        <f>(F6+N6+O6+R6)/P6</f>
        <v>32.054894594030472</v>
      </c>
      <c r="X6" s="17">
        <f>(F6+N6+O6)/P6</f>
        <v>32.054894594030472</v>
      </c>
      <c r="Y6" s="17">
        <v>2.1831999999999998</v>
      </c>
      <c r="Z6" s="17">
        <v>2.7162000000000002</v>
      </c>
      <c r="AA6" s="17">
        <v>6.2464000000000004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4" t="s">
        <v>159</v>
      </c>
      <c r="AJ6" s="1">
        <f>G6*S6</f>
        <v>0</v>
      </c>
      <c r="AK6" s="1">
        <f>T6*G6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t="15.75" thickBot="1" x14ac:dyDescent="0.3">
      <c r="A7" s="10" t="s">
        <v>158</v>
      </c>
      <c r="B7" s="11" t="s">
        <v>40</v>
      </c>
      <c r="C7" s="12"/>
      <c r="D7" s="12"/>
      <c r="E7" s="12"/>
      <c r="F7" s="13"/>
      <c r="G7" s="7">
        <v>0.4</v>
      </c>
      <c r="H7" s="1">
        <v>30</v>
      </c>
      <c r="I7" s="1" t="s">
        <v>38</v>
      </c>
      <c r="J7" s="1"/>
      <c r="K7" s="1"/>
      <c r="L7" s="1"/>
      <c r="M7" s="1"/>
      <c r="N7" s="1"/>
      <c r="O7" s="1"/>
      <c r="P7" s="1">
        <f>E7/5</f>
        <v>0</v>
      </c>
      <c r="Q7" s="5"/>
      <c r="R7" s="5">
        <f>ROUND(Q7,0)</f>
        <v>0</v>
      </c>
      <c r="S7" s="5">
        <f t="shared" ref="S7:S70" si="4">R7-T7</f>
        <v>0</v>
      </c>
      <c r="T7" s="5"/>
      <c r="U7" s="5"/>
      <c r="V7" s="1"/>
      <c r="W7" s="1" t="e">
        <f t="shared" ref="W7:W70" si="5">(F7+N7+O7+R7)/P7</f>
        <v>#DIV/0!</v>
      </c>
      <c r="X7" s="1" t="e">
        <f>(F7+N7+O7)/P7</f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5" t="s">
        <v>160</v>
      </c>
      <c r="AJ7" s="1">
        <f t="shared" ref="AJ7:AJ70" si="6">G7*S7</f>
        <v>0</v>
      </c>
      <c r="AK7" s="1">
        <f t="shared" ref="AK7:AK70" si="7">T7*G7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40</v>
      </c>
      <c r="C8" s="1">
        <v>131</v>
      </c>
      <c r="D8" s="1"/>
      <c r="E8" s="1">
        <v>16</v>
      </c>
      <c r="F8" s="1"/>
      <c r="G8" s="7">
        <v>0.4</v>
      </c>
      <c r="H8" s="1">
        <v>60</v>
      </c>
      <c r="I8" s="1" t="s">
        <v>38</v>
      </c>
      <c r="J8" s="1">
        <v>66</v>
      </c>
      <c r="K8" s="1">
        <f t="shared" si="3"/>
        <v>-50</v>
      </c>
      <c r="L8" s="1"/>
      <c r="M8" s="1"/>
      <c r="N8" s="1">
        <v>270</v>
      </c>
      <c r="O8" s="1">
        <v>280</v>
      </c>
      <c r="P8" s="1">
        <f t="shared" ref="P8:P69" si="8">E8/5</f>
        <v>3.2</v>
      </c>
      <c r="Q8" s="5"/>
      <c r="R8" s="5">
        <v>150</v>
      </c>
      <c r="S8" s="5">
        <f t="shared" si="4"/>
        <v>150</v>
      </c>
      <c r="T8" s="5"/>
      <c r="U8" s="27">
        <v>250</v>
      </c>
      <c r="V8" s="28"/>
      <c r="W8" s="1">
        <f t="shared" si="5"/>
        <v>218.75</v>
      </c>
      <c r="X8" s="1">
        <f t="shared" ref="X8:X69" si="9">(F8+N8+O8)/P8</f>
        <v>171.875</v>
      </c>
      <c r="Y8" s="1">
        <v>62.4</v>
      </c>
      <c r="Z8" s="1">
        <v>18.399999999999999</v>
      </c>
      <c r="AA8" s="1">
        <v>28.6</v>
      </c>
      <c r="AB8" s="1">
        <v>33.4</v>
      </c>
      <c r="AC8" s="1">
        <v>38.200000000000003</v>
      </c>
      <c r="AD8" s="1">
        <v>90.67</v>
      </c>
      <c r="AE8" s="1">
        <v>57.87</v>
      </c>
      <c r="AF8" s="1">
        <v>53.4</v>
      </c>
      <c r="AG8" s="1">
        <v>41</v>
      </c>
      <c r="AH8" s="1">
        <v>47.6</v>
      </c>
      <c r="AI8" s="1"/>
      <c r="AJ8" s="1">
        <f t="shared" si="6"/>
        <v>60</v>
      </c>
      <c r="AK8" s="1">
        <f t="shared" si="7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37</v>
      </c>
      <c r="C9" s="1">
        <v>87</v>
      </c>
      <c r="D9" s="1"/>
      <c r="E9" s="1">
        <v>33.368000000000002</v>
      </c>
      <c r="F9" s="1">
        <v>52.618000000000002</v>
      </c>
      <c r="G9" s="7">
        <v>1</v>
      </c>
      <c r="H9" s="1">
        <v>120</v>
      </c>
      <c r="I9" s="1" t="s">
        <v>38</v>
      </c>
      <c r="J9" s="1">
        <v>30.2</v>
      </c>
      <c r="K9" s="1">
        <f t="shared" si="3"/>
        <v>3.1680000000000028</v>
      </c>
      <c r="L9" s="1"/>
      <c r="M9" s="1"/>
      <c r="N9" s="1">
        <v>0</v>
      </c>
      <c r="O9" s="1"/>
      <c r="P9" s="1">
        <f t="shared" si="8"/>
        <v>6.6736000000000004</v>
      </c>
      <c r="Q9" s="5">
        <f t="shared" ref="Q9:Q53" si="10">13*P9-O9-N9-F9</f>
        <v>34.138799999999996</v>
      </c>
      <c r="R9" s="5">
        <v>60</v>
      </c>
      <c r="S9" s="5">
        <f t="shared" si="4"/>
        <v>60</v>
      </c>
      <c r="T9" s="5"/>
      <c r="U9" s="27">
        <v>60</v>
      </c>
      <c r="V9" s="28" t="s">
        <v>173</v>
      </c>
      <c r="W9" s="1">
        <f t="shared" si="5"/>
        <v>16.87514984416207</v>
      </c>
      <c r="X9" s="1">
        <f t="shared" si="9"/>
        <v>7.8845001198753293</v>
      </c>
      <c r="Y9" s="1">
        <v>2.7016</v>
      </c>
      <c r="Z9" s="1">
        <v>3.383</v>
      </c>
      <c r="AA9" s="1">
        <v>6.8041999999999998</v>
      </c>
      <c r="AB9" s="1">
        <v>5.9198000000000004</v>
      </c>
      <c r="AC9" s="1">
        <v>9.7275999999999989</v>
      </c>
      <c r="AD9" s="1">
        <v>16.0426</v>
      </c>
      <c r="AE9" s="1">
        <v>13.5334</v>
      </c>
      <c r="AF9" s="1">
        <v>9.0620000000000012</v>
      </c>
      <c r="AG9" s="1">
        <v>6.5140000000000002</v>
      </c>
      <c r="AH9" s="1">
        <v>8.7629999999999999</v>
      </c>
      <c r="AI9" s="25" t="s">
        <v>61</v>
      </c>
      <c r="AJ9" s="1">
        <f t="shared" si="6"/>
        <v>60</v>
      </c>
      <c r="AK9" s="1">
        <f t="shared" si="7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37</v>
      </c>
      <c r="C10" s="1">
        <v>620</v>
      </c>
      <c r="D10" s="1">
        <v>1.782</v>
      </c>
      <c r="E10" s="1">
        <v>370.22</v>
      </c>
      <c r="F10" s="1">
        <v>158.59200000000001</v>
      </c>
      <c r="G10" s="7">
        <v>1</v>
      </c>
      <c r="H10" s="1">
        <v>60</v>
      </c>
      <c r="I10" s="1" t="s">
        <v>44</v>
      </c>
      <c r="J10" s="1">
        <v>357.8</v>
      </c>
      <c r="K10" s="1">
        <f t="shared" si="3"/>
        <v>12.420000000000016</v>
      </c>
      <c r="L10" s="1"/>
      <c r="M10" s="1"/>
      <c r="N10" s="1">
        <v>310</v>
      </c>
      <c r="O10" s="1">
        <v>310</v>
      </c>
      <c r="P10" s="1">
        <f t="shared" si="8"/>
        <v>74.044000000000011</v>
      </c>
      <c r="Q10" s="5">
        <f>14*P10-O10-N10-F10</f>
        <v>258.02400000000023</v>
      </c>
      <c r="R10" s="5">
        <v>530</v>
      </c>
      <c r="S10" s="5">
        <f t="shared" si="4"/>
        <v>330</v>
      </c>
      <c r="T10" s="5">
        <v>200</v>
      </c>
      <c r="U10" s="27">
        <v>532</v>
      </c>
      <c r="V10" s="28" t="s">
        <v>167</v>
      </c>
      <c r="W10" s="1">
        <f t="shared" si="5"/>
        <v>17.673167305926206</v>
      </c>
      <c r="X10" s="1">
        <f t="shared" si="9"/>
        <v>10.515261196045593</v>
      </c>
      <c r="Y10" s="1">
        <v>76.787400000000005</v>
      </c>
      <c r="Z10" s="1">
        <v>62.173000000000002</v>
      </c>
      <c r="AA10" s="1">
        <v>71.738</v>
      </c>
      <c r="AB10" s="1">
        <v>89.2744</v>
      </c>
      <c r="AC10" s="1">
        <v>88.975400000000008</v>
      </c>
      <c r="AD10" s="1">
        <v>123.6306</v>
      </c>
      <c r="AE10" s="1">
        <v>113.3492</v>
      </c>
      <c r="AF10" s="1">
        <v>90.313000000000002</v>
      </c>
      <c r="AG10" s="1">
        <v>78.627200000000002</v>
      </c>
      <c r="AH10" s="1">
        <v>83.799599999999998</v>
      </c>
      <c r="AI10" s="1"/>
      <c r="AJ10" s="1">
        <f t="shared" si="6"/>
        <v>330</v>
      </c>
      <c r="AK10" s="1">
        <f t="shared" si="7"/>
        <v>200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37</v>
      </c>
      <c r="C11" s="1">
        <v>39</v>
      </c>
      <c r="D11" s="1"/>
      <c r="E11" s="1">
        <v>21.344000000000001</v>
      </c>
      <c r="F11" s="1">
        <v>16.122</v>
      </c>
      <c r="G11" s="7">
        <v>1</v>
      </c>
      <c r="H11" s="1">
        <v>120</v>
      </c>
      <c r="I11" s="1" t="s">
        <v>38</v>
      </c>
      <c r="J11" s="1">
        <v>20.8</v>
      </c>
      <c r="K11" s="1">
        <f t="shared" si="3"/>
        <v>0.54400000000000048</v>
      </c>
      <c r="L11" s="1"/>
      <c r="M11" s="1"/>
      <c r="N11" s="1">
        <v>25</v>
      </c>
      <c r="O11" s="1"/>
      <c r="P11" s="1">
        <f t="shared" si="8"/>
        <v>4.2688000000000006</v>
      </c>
      <c r="Q11" s="5">
        <f t="shared" si="10"/>
        <v>14.372400000000006</v>
      </c>
      <c r="R11" s="5">
        <v>30</v>
      </c>
      <c r="S11" s="5">
        <f t="shared" si="4"/>
        <v>30</v>
      </c>
      <c r="T11" s="5"/>
      <c r="U11" s="5">
        <v>30</v>
      </c>
      <c r="V11" s="1"/>
      <c r="W11" s="1">
        <f t="shared" si="5"/>
        <v>16.660888305847074</v>
      </c>
      <c r="X11" s="1">
        <f t="shared" si="9"/>
        <v>9.6331521739130412</v>
      </c>
      <c r="Y11" s="1">
        <v>4.1374000000000004</v>
      </c>
      <c r="Z11" s="1">
        <v>3.7877999999999998</v>
      </c>
      <c r="AA11" s="1">
        <v>4.3263999999999996</v>
      </c>
      <c r="AB11" s="1">
        <v>6.0389999999999997</v>
      </c>
      <c r="AC11" s="1">
        <v>6.2492000000000001</v>
      </c>
      <c r="AD11" s="1">
        <v>13.7844</v>
      </c>
      <c r="AE11" s="1">
        <v>14.958</v>
      </c>
      <c r="AF11" s="1">
        <v>8.8971999999999998</v>
      </c>
      <c r="AG11" s="1">
        <v>6.0996000000000006</v>
      </c>
      <c r="AH11" s="1">
        <v>6.6383999999999999</v>
      </c>
      <c r="AI11" s="1"/>
      <c r="AJ11" s="1">
        <f t="shared" si="6"/>
        <v>30</v>
      </c>
      <c r="AK11" s="1">
        <f t="shared" si="7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>
        <v>207</v>
      </c>
      <c r="D12" s="1"/>
      <c r="E12" s="1">
        <v>95.858000000000004</v>
      </c>
      <c r="F12" s="1">
        <v>83.962000000000003</v>
      </c>
      <c r="G12" s="7">
        <v>1</v>
      </c>
      <c r="H12" s="1" t="e">
        <v>#N/A</v>
      </c>
      <c r="I12" s="1" t="s">
        <v>38</v>
      </c>
      <c r="J12" s="1">
        <v>93.4</v>
      </c>
      <c r="K12" s="1">
        <f t="shared" si="3"/>
        <v>2.4579999999999984</v>
      </c>
      <c r="L12" s="1"/>
      <c r="M12" s="1"/>
      <c r="N12" s="1">
        <v>100</v>
      </c>
      <c r="O12" s="1"/>
      <c r="P12" s="1">
        <f t="shared" si="8"/>
        <v>19.171600000000002</v>
      </c>
      <c r="Q12" s="5">
        <f t="shared" si="10"/>
        <v>65.268800000000013</v>
      </c>
      <c r="R12" s="5">
        <v>90</v>
      </c>
      <c r="S12" s="5">
        <f t="shared" si="4"/>
        <v>90</v>
      </c>
      <c r="T12" s="5"/>
      <c r="U12" s="5">
        <v>104</v>
      </c>
      <c r="V12" s="1"/>
      <c r="W12" s="1">
        <f t="shared" si="5"/>
        <v>14.289991445680066</v>
      </c>
      <c r="X12" s="1">
        <f t="shared" si="9"/>
        <v>9.5955475807965929</v>
      </c>
      <c r="Y12" s="1">
        <v>20.121600000000001</v>
      </c>
      <c r="Z12" s="1">
        <v>17.269600000000001</v>
      </c>
      <c r="AA12" s="1">
        <v>24.165199999999999</v>
      </c>
      <c r="AB12" s="1">
        <v>21.401199999999999</v>
      </c>
      <c r="AC12" s="1">
        <v>22.9404</v>
      </c>
      <c r="AD12" s="1">
        <v>39.593000000000004</v>
      </c>
      <c r="AE12" s="1">
        <v>29.288399999999999</v>
      </c>
      <c r="AF12" s="1">
        <v>6.7518000000000002</v>
      </c>
      <c r="AG12" s="1">
        <v>17.618400000000001</v>
      </c>
      <c r="AH12" s="1">
        <v>28.970800000000001</v>
      </c>
      <c r="AI12" s="1"/>
      <c r="AJ12" s="1">
        <f t="shared" si="6"/>
        <v>90</v>
      </c>
      <c r="AK12" s="1">
        <f t="shared" si="7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37</v>
      </c>
      <c r="C13" s="1">
        <v>171.8</v>
      </c>
      <c r="D13" s="1"/>
      <c r="E13" s="1">
        <v>90.070999999999998</v>
      </c>
      <c r="F13" s="1">
        <v>45.518999999999998</v>
      </c>
      <c r="G13" s="7">
        <v>1</v>
      </c>
      <c r="H13" s="1">
        <v>60</v>
      </c>
      <c r="I13" s="1" t="s">
        <v>44</v>
      </c>
      <c r="J13" s="1">
        <v>88.1</v>
      </c>
      <c r="K13" s="1">
        <f t="shared" si="3"/>
        <v>1.9710000000000036</v>
      </c>
      <c r="L13" s="1"/>
      <c r="M13" s="1"/>
      <c r="N13" s="1">
        <v>150</v>
      </c>
      <c r="O13" s="1"/>
      <c r="P13" s="1">
        <f t="shared" si="8"/>
        <v>18.014199999999999</v>
      </c>
      <c r="Q13" s="5">
        <f t="shared" ref="Q13:Q14" si="11">14*P13-O13-N13-F13</f>
        <v>56.679799999999979</v>
      </c>
      <c r="R13" s="5">
        <v>75</v>
      </c>
      <c r="S13" s="5">
        <f t="shared" si="4"/>
        <v>75</v>
      </c>
      <c r="T13" s="5"/>
      <c r="U13" s="5">
        <v>75</v>
      </c>
      <c r="V13" s="1"/>
      <c r="W13" s="1">
        <f t="shared" si="5"/>
        <v>15.016986599460427</v>
      </c>
      <c r="X13" s="1">
        <f t="shared" si="9"/>
        <v>10.853604378767862</v>
      </c>
      <c r="Y13" s="1">
        <v>19.323799999999999</v>
      </c>
      <c r="Z13" s="1">
        <v>15.6462</v>
      </c>
      <c r="AA13" s="1">
        <v>12.8026</v>
      </c>
      <c r="AB13" s="1">
        <v>25.327200000000001</v>
      </c>
      <c r="AC13" s="1">
        <v>21.779</v>
      </c>
      <c r="AD13" s="1">
        <v>16.9132</v>
      </c>
      <c r="AE13" s="1">
        <v>17.2392</v>
      </c>
      <c r="AF13" s="1">
        <v>18.432600000000001</v>
      </c>
      <c r="AG13" s="1">
        <v>18.175799999999999</v>
      </c>
      <c r="AH13" s="1">
        <v>23.593</v>
      </c>
      <c r="AI13" s="1"/>
      <c r="AJ13" s="1">
        <f t="shared" si="6"/>
        <v>75</v>
      </c>
      <c r="AK13" s="1">
        <f t="shared" si="7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37</v>
      </c>
      <c r="C14" s="1">
        <v>440</v>
      </c>
      <c r="D14" s="1">
        <v>190.57599999999999</v>
      </c>
      <c r="E14" s="1">
        <v>279.60899999999998</v>
      </c>
      <c r="F14" s="1">
        <v>267.17</v>
      </c>
      <c r="G14" s="7">
        <v>1</v>
      </c>
      <c r="H14" s="1">
        <v>60</v>
      </c>
      <c r="I14" s="1" t="s">
        <v>44</v>
      </c>
      <c r="J14" s="1">
        <v>272.5</v>
      </c>
      <c r="K14" s="1">
        <f t="shared" si="3"/>
        <v>7.1089999999999804</v>
      </c>
      <c r="L14" s="1"/>
      <c r="M14" s="1"/>
      <c r="N14" s="1">
        <v>180</v>
      </c>
      <c r="O14" s="1">
        <v>180</v>
      </c>
      <c r="P14" s="1">
        <f t="shared" si="8"/>
        <v>55.921799999999998</v>
      </c>
      <c r="Q14" s="5">
        <f t="shared" si="11"/>
        <v>155.73519999999991</v>
      </c>
      <c r="R14" s="5">
        <v>400</v>
      </c>
      <c r="S14" s="5">
        <f t="shared" si="4"/>
        <v>400</v>
      </c>
      <c r="T14" s="5"/>
      <c r="U14" s="27">
        <v>400</v>
      </c>
      <c r="V14" s="28" t="s">
        <v>167</v>
      </c>
      <c r="W14" s="1">
        <f t="shared" si="5"/>
        <v>18.367970988058328</v>
      </c>
      <c r="X14" s="1">
        <f t="shared" si="9"/>
        <v>11.215125407265147</v>
      </c>
      <c r="Y14" s="1">
        <v>60.629399999999997</v>
      </c>
      <c r="Z14" s="1">
        <v>56.204999999999998</v>
      </c>
      <c r="AA14" s="1">
        <v>55.48</v>
      </c>
      <c r="AB14" s="1">
        <v>73.773200000000003</v>
      </c>
      <c r="AC14" s="1">
        <v>75.239400000000003</v>
      </c>
      <c r="AD14" s="1">
        <v>97.432400000000001</v>
      </c>
      <c r="AE14" s="1">
        <v>89.1708</v>
      </c>
      <c r="AF14" s="1">
        <v>77.976599999999991</v>
      </c>
      <c r="AG14" s="1">
        <v>71.8</v>
      </c>
      <c r="AH14" s="1">
        <v>68.773800000000008</v>
      </c>
      <c r="AI14" s="1" t="s">
        <v>49</v>
      </c>
      <c r="AJ14" s="1">
        <f t="shared" si="6"/>
        <v>400</v>
      </c>
      <c r="AK14" s="1">
        <f t="shared" si="7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40</v>
      </c>
      <c r="C15" s="1">
        <v>296</v>
      </c>
      <c r="D15" s="1"/>
      <c r="E15" s="1">
        <v>144</v>
      </c>
      <c r="F15" s="1">
        <v>113</v>
      </c>
      <c r="G15" s="7">
        <v>0.25</v>
      </c>
      <c r="H15" s="1">
        <v>120</v>
      </c>
      <c r="I15" s="1" t="s">
        <v>38</v>
      </c>
      <c r="J15" s="1">
        <v>146</v>
      </c>
      <c r="K15" s="1">
        <f t="shared" si="3"/>
        <v>-2</v>
      </c>
      <c r="L15" s="1"/>
      <c r="M15" s="1"/>
      <c r="N15" s="1">
        <v>120</v>
      </c>
      <c r="O15" s="1">
        <v>120</v>
      </c>
      <c r="P15" s="1">
        <f t="shared" si="8"/>
        <v>28.8</v>
      </c>
      <c r="Q15" s="5">
        <f t="shared" si="10"/>
        <v>21.400000000000034</v>
      </c>
      <c r="R15" s="5">
        <v>129</v>
      </c>
      <c r="S15" s="5">
        <f t="shared" si="4"/>
        <v>129</v>
      </c>
      <c r="T15" s="5"/>
      <c r="U15" s="27">
        <v>129</v>
      </c>
      <c r="V15" s="28" t="s">
        <v>168</v>
      </c>
      <c r="W15" s="1">
        <f t="shared" si="5"/>
        <v>16.736111111111111</v>
      </c>
      <c r="X15" s="1">
        <f t="shared" si="9"/>
        <v>12.256944444444445</v>
      </c>
      <c r="Y15" s="1">
        <v>33.200000000000003</v>
      </c>
      <c r="Z15" s="1">
        <v>21</v>
      </c>
      <c r="AA15" s="1">
        <v>33</v>
      </c>
      <c r="AB15" s="1">
        <v>48.4</v>
      </c>
      <c r="AC15" s="1">
        <v>21.6</v>
      </c>
      <c r="AD15" s="1">
        <v>79.8</v>
      </c>
      <c r="AE15" s="1">
        <v>49</v>
      </c>
      <c r="AF15" s="1">
        <v>36.200000000000003</v>
      </c>
      <c r="AG15" s="1">
        <v>39</v>
      </c>
      <c r="AH15" s="1">
        <v>47</v>
      </c>
      <c r="AI15" s="1"/>
      <c r="AJ15" s="1">
        <f t="shared" si="6"/>
        <v>32.25</v>
      </c>
      <c r="AK15" s="1">
        <f t="shared" si="7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37</v>
      </c>
      <c r="C16" s="1">
        <v>437</v>
      </c>
      <c r="D16" s="1">
        <v>167.13399999999999</v>
      </c>
      <c r="E16" s="1">
        <v>408.709</v>
      </c>
      <c r="F16" s="1">
        <v>130.512</v>
      </c>
      <c r="G16" s="7">
        <v>1</v>
      </c>
      <c r="H16" s="1">
        <v>45</v>
      </c>
      <c r="I16" s="1" t="s">
        <v>52</v>
      </c>
      <c r="J16" s="1">
        <v>382.9</v>
      </c>
      <c r="K16" s="1">
        <f t="shared" si="3"/>
        <v>25.809000000000026</v>
      </c>
      <c r="L16" s="1"/>
      <c r="M16" s="1"/>
      <c r="N16" s="1">
        <v>230</v>
      </c>
      <c r="O16" s="1">
        <v>250</v>
      </c>
      <c r="P16" s="1">
        <f t="shared" si="8"/>
        <v>81.741799999999998</v>
      </c>
      <c r="Q16" s="5">
        <f>14*P16-O16-N16-F16</f>
        <v>533.8732</v>
      </c>
      <c r="R16" s="5">
        <v>650</v>
      </c>
      <c r="S16" s="5">
        <f t="shared" si="4"/>
        <v>350</v>
      </c>
      <c r="T16" s="5">
        <v>300</v>
      </c>
      <c r="U16" s="27">
        <v>650</v>
      </c>
      <c r="V16" s="28" t="s">
        <v>168</v>
      </c>
      <c r="W16" s="1">
        <f t="shared" si="5"/>
        <v>15.420653814816898</v>
      </c>
      <c r="X16" s="1">
        <f t="shared" si="9"/>
        <v>7.4687858598660659</v>
      </c>
      <c r="Y16" s="1">
        <v>68.194000000000003</v>
      </c>
      <c r="Z16" s="1">
        <v>58.728400000000001</v>
      </c>
      <c r="AA16" s="1">
        <v>67.491</v>
      </c>
      <c r="AB16" s="1">
        <v>81.126000000000005</v>
      </c>
      <c r="AC16" s="1">
        <v>83.577399999999997</v>
      </c>
      <c r="AD16" s="1">
        <v>132.8306</v>
      </c>
      <c r="AE16" s="1">
        <v>114.2256</v>
      </c>
      <c r="AF16" s="1">
        <v>74.565799999999996</v>
      </c>
      <c r="AG16" s="1">
        <v>70.063599999999994</v>
      </c>
      <c r="AH16" s="1">
        <v>88.052800000000005</v>
      </c>
      <c r="AI16" s="1"/>
      <c r="AJ16" s="1">
        <f t="shared" si="6"/>
        <v>350</v>
      </c>
      <c r="AK16" s="1">
        <f t="shared" si="7"/>
        <v>300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37</v>
      </c>
      <c r="C17" s="1">
        <v>216</v>
      </c>
      <c r="D17" s="1"/>
      <c r="E17" s="1">
        <v>84.049000000000007</v>
      </c>
      <c r="F17" s="1">
        <v>89.965000000000003</v>
      </c>
      <c r="G17" s="7">
        <v>1</v>
      </c>
      <c r="H17" s="1">
        <v>60</v>
      </c>
      <c r="I17" s="1" t="s">
        <v>38</v>
      </c>
      <c r="J17" s="1">
        <v>83.5</v>
      </c>
      <c r="K17" s="1">
        <f t="shared" si="3"/>
        <v>0.54900000000000659</v>
      </c>
      <c r="L17" s="1"/>
      <c r="M17" s="1"/>
      <c r="N17" s="1">
        <v>120</v>
      </c>
      <c r="O17" s="1">
        <v>150</v>
      </c>
      <c r="P17" s="1">
        <f t="shared" si="8"/>
        <v>16.809800000000003</v>
      </c>
      <c r="Q17" s="5"/>
      <c r="R17" s="5">
        <v>50</v>
      </c>
      <c r="S17" s="5">
        <f t="shared" si="4"/>
        <v>50</v>
      </c>
      <c r="T17" s="5"/>
      <c r="U17" s="27">
        <v>50</v>
      </c>
      <c r="V17" s="28" t="s">
        <v>177</v>
      </c>
      <c r="W17" s="1">
        <f t="shared" si="5"/>
        <v>24.388451974443477</v>
      </c>
      <c r="X17" s="1">
        <f t="shared" si="9"/>
        <v>21.413996597223047</v>
      </c>
      <c r="Y17" s="1">
        <v>31.5974</v>
      </c>
      <c r="Z17" s="1">
        <v>18.5518</v>
      </c>
      <c r="AA17" s="1">
        <v>24.547999999999998</v>
      </c>
      <c r="AB17" s="1">
        <v>21.572199999999999</v>
      </c>
      <c r="AC17" s="1">
        <v>19.395800000000001</v>
      </c>
      <c r="AD17" s="1">
        <v>53.061800000000012</v>
      </c>
      <c r="AE17" s="1">
        <v>44.197800000000001</v>
      </c>
      <c r="AF17" s="1">
        <v>30.0532</v>
      </c>
      <c r="AG17" s="1">
        <v>27.740600000000001</v>
      </c>
      <c r="AH17" s="1">
        <v>32.341799999999999</v>
      </c>
      <c r="AI17" s="25" t="s">
        <v>61</v>
      </c>
      <c r="AJ17" s="1">
        <f t="shared" si="6"/>
        <v>50</v>
      </c>
      <c r="AK17" s="1">
        <f t="shared" si="7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>
        <v>238</v>
      </c>
      <c r="D18" s="1">
        <v>5</v>
      </c>
      <c r="E18" s="1">
        <v>122</v>
      </c>
      <c r="F18" s="1"/>
      <c r="G18" s="7">
        <v>0.25</v>
      </c>
      <c r="H18" s="1">
        <v>120</v>
      </c>
      <c r="I18" s="1" t="s">
        <v>38</v>
      </c>
      <c r="J18" s="1">
        <v>136</v>
      </c>
      <c r="K18" s="1">
        <f t="shared" si="3"/>
        <v>-14</v>
      </c>
      <c r="L18" s="1"/>
      <c r="M18" s="1"/>
      <c r="N18" s="1">
        <v>300</v>
      </c>
      <c r="O18" s="1">
        <v>330</v>
      </c>
      <c r="P18" s="1">
        <f t="shared" si="8"/>
        <v>24.4</v>
      </c>
      <c r="Q18" s="5"/>
      <c r="R18" s="5">
        <v>32</v>
      </c>
      <c r="S18" s="5">
        <f t="shared" si="4"/>
        <v>32</v>
      </c>
      <c r="T18" s="5"/>
      <c r="U18" s="27">
        <v>32</v>
      </c>
      <c r="V18" s="28" t="s">
        <v>174</v>
      </c>
      <c r="W18" s="1">
        <f t="shared" si="5"/>
        <v>27.131147540983608</v>
      </c>
      <c r="X18" s="1">
        <f t="shared" si="9"/>
        <v>25.819672131147541</v>
      </c>
      <c r="Y18" s="1">
        <v>62.2</v>
      </c>
      <c r="Z18" s="1">
        <v>22</v>
      </c>
      <c r="AA18" s="1">
        <v>25.6</v>
      </c>
      <c r="AB18" s="1">
        <v>45.8</v>
      </c>
      <c r="AC18" s="1">
        <v>38.6</v>
      </c>
      <c r="AD18" s="1">
        <v>116</v>
      </c>
      <c r="AE18" s="1">
        <v>75.400000000000006</v>
      </c>
      <c r="AF18" s="1">
        <v>63.8</v>
      </c>
      <c r="AG18" s="1">
        <v>54</v>
      </c>
      <c r="AH18" s="1">
        <v>52</v>
      </c>
      <c r="AI18" s="1"/>
      <c r="AJ18" s="1">
        <f t="shared" si="6"/>
        <v>8</v>
      </c>
      <c r="AK18" s="1">
        <f t="shared" si="7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40</v>
      </c>
      <c r="C19" s="1">
        <v>68</v>
      </c>
      <c r="D19" s="1">
        <v>30</v>
      </c>
      <c r="E19" s="1">
        <v>83</v>
      </c>
      <c r="F19" s="1">
        <v>5</v>
      </c>
      <c r="G19" s="7">
        <v>0.4</v>
      </c>
      <c r="H19" s="1">
        <v>60</v>
      </c>
      <c r="I19" s="1" t="s">
        <v>38</v>
      </c>
      <c r="J19" s="1">
        <v>84</v>
      </c>
      <c r="K19" s="1">
        <f t="shared" si="3"/>
        <v>-1</v>
      </c>
      <c r="L19" s="1"/>
      <c r="M19" s="1"/>
      <c r="N19" s="1">
        <v>80</v>
      </c>
      <c r="O19" s="1"/>
      <c r="P19" s="1">
        <f t="shared" si="8"/>
        <v>16.600000000000001</v>
      </c>
      <c r="Q19" s="5">
        <f t="shared" si="10"/>
        <v>130.80000000000001</v>
      </c>
      <c r="R19" s="5">
        <v>150</v>
      </c>
      <c r="S19" s="5">
        <f t="shared" si="4"/>
        <v>150</v>
      </c>
      <c r="T19" s="5"/>
      <c r="U19" s="5">
        <v>160</v>
      </c>
      <c r="V19" s="1"/>
      <c r="W19" s="1">
        <f t="shared" si="5"/>
        <v>14.156626506024095</v>
      </c>
      <c r="X19" s="1">
        <f t="shared" si="9"/>
        <v>5.1204819277108431</v>
      </c>
      <c r="Y19" s="1">
        <v>11.8</v>
      </c>
      <c r="Z19" s="1">
        <v>10.199999999999999</v>
      </c>
      <c r="AA19" s="1">
        <v>12</v>
      </c>
      <c r="AB19" s="1">
        <v>15.6</v>
      </c>
      <c r="AC19" s="1">
        <v>13.6</v>
      </c>
      <c r="AD19" s="1">
        <v>17.399999999999999</v>
      </c>
      <c r="AE19" s="1">
        <v>20.6</v>
      </c>
      <c r="AF19" s="1">
        <v>16.2</v>
      </c>
      <c r="AG19" s="1">
        <v>11.8</v>
      </c>
      <c r="AH19" s="1">
        <v>31</v>
      </c>
      <c r="AI19" s="1"/>
      <c r="AJ19" s="1">
        <f t="shared" si="6"/>
        <v>60</v>
      </c>
      <c r="AK19" s="1">
        <f t="shared" si="7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37</v>
      </c>
      <c r="C20" s="1">
        <v>199.5</v>
      </c>
      <c r="D20" s="1">
        <v>457.79899999999998</v>
      </c>
      <c r="E20" s="1">
        <v>412.66300000000001</v>
      </c>
      <c r="F20" s="1">
        <v>172.51</v>
      </c>
      <c r="G20" s="7">
        <v>1</v>
      </c>
      <c r="H20" s="1">
        <v>45</v>
      </c>
      <c r="I20" s="1" t="s">
        <v>52</v>
      </c>
      <c r="J20" s="1">
        <v>377.6</v>
      </c>
      <c r="K20" s="1">
        <f t="shared" si="3"/>
        <v>35.062999999999988</v>
      </c>
      <c r="L20" s="1"/>
      <c r="M20" s="1"/>
      <c r="N20" s="1">
        <v>200</v>
      </c>
      <c r="O20" s="1">
        <v>230</v>
      </c>
      <c r="P20" s="1">
        <f t="shared" si="8"/>
        <v>82.532600000000002</v>
      </c>
      <c r="Q20" s="5">
        <f>14*P20-O20-N20-F20</f>
        <v>552.94640000000004</v>
      </c>
      <c r="R20" s="5">
        <v>630</v>
      </c>
      <c r="S20" s="5">
        <f t="shared" si="4"/>
        <v>330</v>
      </c>
      <c r="T20" s="5">
        <v>300</v>
      </c>
      <c r="U20" s="5">
        <v>630</v>
      </c>
      <c r="V20" s="1"/>
      <c r="W20" s="1">
        <f t="shared" si="5"/>
        <v>14.933614111272394</v>
      </c>
      <c r="X20" s="1">
        <f t="shared" si="9"/>
        <v>7.3002668036630372</v>
      </c>
      <c r="Y20" s="1">
        <v>68.058399999999992</v>
      </c>
      <c r="Z20" s="1">
        <v>61.456600000000002</v>
      </c>
      <c r="AA20" s="1">
        <v>72.413600000000002</v>
      </c>
      <c r="AB20" s="1">
        <v>87.378599999999992</v>
      </c>
      <c r="AC20" s="1">
        <v>80.274599999999992</v>
      </c>
      <c r="AD20" s="1">
        <v>129.01939999999999</v>
      </c>
      <c r="AE20" s="1">
        <v>111.89239999999999</v>
      </c>
      <c r="AF20" s="1">
        <v>86.659000000000006</v>
      </c>
      <c r="AG20" s="1">
        <v>72.869399999999999</v>
      </c>
      <c r="AH20" s="1">
        <v>97.762799999999999</v>
      </c>
      <c r="AI20" s="1"/>
      <c r="AJ20" s="1">
        <f t="shared" si="6"/>
        <v>330</v>
      </c>
      <c r="AK20" s="1">
        <f t="shared" si="7"/>
        <v>300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40</v>
      </c>
      <c r="C21" s="1">
        <v>303</v>
      </c>
      <c r="D21" s="1">
        <v>333</v>
      </c>
      <c r="E21" s="1">
        <v>231</v>
      </c>
      <c r="F21" s="1">
        <v>367</v>
      </c>
      <c r="G21" s="7">
        <v>0.12</v>
      </c>
      <c r="H21" s="1">
        <v>60</v>
      </c>
      <c r="I21" s="1" t="s">
        <v>38</v>
      </c>
      <c r="J21" s="1">
        <v>237</v>
      </c>
      <c r="K21" s="1">
        <f t="shared" si="3"/>
        <v>-6</v>
      </c>
      <c r="L21" s="1"/>
      <c r="M21" s="1"/>
      <c r="N21" s="1">
        <v>50</v>
      </c>
      <c r="O21" s="1">
        <v>50</v>
      </c>
      <c r="P21" s="1">
        <f t="shared" si="8"/>
        <v>46.2</v>
      </c>
      <c r="Q21" s="5">
        <f t="shared" si="10"/>
        <v>133.60000000000002</v>
      </c>
      <c r="R21" s="5">
        <v>240</v>
      </c>
      <c r="S21" s="5">
        <f t="shared" si="4"/>
        <v>240</v>
      </c>
      <c r="T21" s="5"/>
      <c r="U21" s="27">
        <v>240</v>
      </c>
      <c r="V21" s="28" t="s">
        <v>172</v>
      </c>
      <c r="W21" s="1">
        <f t="shared" si="5"/>
        <v>15.303030303030303</v>
      </c>
      <c r="X21" s="1">
        <f t="shared" si="9"/>
        <v>10.108225108225108</v>
      </c>
      <c r="Y21" s="1">
        <v>49.8</v>
      </c>
      <c r="Z21" s="1">
        <v>56.6</v>
      </c>
      <c r="AA21" s="1">
        <v>53.4</v>
      </c>
      <c r="AB21" s="1">
        <v>58.8</v>
      </c>
      <c r="AC21" s="1">
        <v>62.8</v>
      </c>
      <c r="AD21" s="1">
        <v>91</v>
      </c>
      <c r="AE21" s="1">
        <v>92.8</v>
      </c>
      <c r="AF21" s="1">
        <v>68.599999999999994</v>
      </c>
      <c r="AG21" s="1">
        <v>53.2</v>
      </c>
      <c r="AH21" s="1">
        <v>35.4</v>
      </c>
      <c r="AI21" s="1"/>
      <c r="AJ21" s="1">
        <f t="shared" si="6"/>
        <v>28.799999999999997</v>
      </c>
      <c r="AK21" s="1">
        <f t="shared" si="7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40</v>
      </c>
      <c r="C22" s="1">
        <v>232</v>
      </c>
      <c r="D22" s="1"/>
      <c r="E22" s="1">
        <v>143</v>
      </c>
      <c r="F22" s="1"/>
      <c r="G22" s="7">
        <v>0.25</v>
      </c>
      <c r="H22" s="1">
        <v>120</v>
      </c>
      <c r="I22" s="1" t="s">
        <v>38</v>
      </c>
      <c r="J22" s="1">
        <v>170</v>
      </c>
      <c r="K22" s="1">
        <f t="shared" si="3"/>
        <v>-27</v>
      </c>
      <c r="L22" s="1"/>
      <c r="M22" s="1"/>
      <c r="N22" s="1">
        <v>242</v>
      </c>
      <c r="O22" s="1">
        <v>250</v>
      </c>
      <c r="P22" s="1">
        <f t="shared" si="8"/>
        <v>28.6</v>
      </c>
      <c r="Q22" s="5"/>
      <c r="R22" s="5">
        <v>50</v>
      </c>
      <c r="S22" s="5">
        <f t="shared" si="4"/>
        <v>50</v>
      </c>
      <c r="T22" s="5"/>
      <c r="U22" s="27">
        <v>50</v>
      </c>
      <c r="V22" s="28" t="s">
        <v>177</v>
      </c>
      <c r="W22" s="1">
        <f t="shared" si="5"/>
        <v>18.95104895104895</v>
      </c>
      <c r="X22" s="1">
        <f t="shared" si="9"/>
        <v>17.202797202797203</v>
      </c>
      <c r="Y22" s="1">
        <v>58</v>
      </c>
      <c r="Z22" s="1">
        <v>24.6</v>
      </c>
      <c r="AA22" s="1">
        <v>37.4</v>
      </c>
      <c r="AB22" s="1">
        <v>47.4</v>
      </c>
      <c r="AC22" s="1">
        <v>43.6</v>
      </c>
      <c r="AD22" s="1">
        <v>114.2</v>
      </c>
      <c r="AE22" s="1">
        <v>87.2</v>
      </c>
      <c r="AF22" s="1">
        <v>59.6</v>
      </c>
      <c r="AG22" s="1">
        <v>45.2</v>
      </c>
      <c r="AH22" s="1">
        <v>47.6</v>
      </c>
      <c r="AI22" s="1"/>
      <c r="AJ22" s="1">
        <f t="shared" si="6"/>
        <v>12.5</v>
      </c>
      <c r="AK22" s="1">
        <f t="shared" si="7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37</v>
      </c>
      <c r="C23" s="1">
        <v>49.9</v>
      </c>
      <c r="D23" s="1"/>
      <c r="E23" s="1">
        <v>14.898999999999999</v>
      </c>
      <c r="F23" s="1">
        <v>33.006999999999998</v>
      </c>
      <c r="G23" s="7">
        <v>1</v>
      </c>
      <c r="H23" s="1">
        <v>120</v>
      </c>
      <c r="I23" s="1" t="s">
        <v>38</v>
      </c>
      <c r="J23" s="1">
        <v>14.1</v>
      </c>
      <c r="K23" s="1">
        <f t="shared" si="3"/>
        <v>0.79899999999999949</v>
      </c>
      <c r="L23" s="1"/>
      <c r="M23" s="1"/>
      <c r="N23" s="1">
        <v>0</v>
      </c>
      <c r="O23" s="1"/>
      <c r="P23" s="1">
        <f t="shared" si="8"/>
        <v>2.9798</v>
      </c>
      <c r="Q23" s="5">
        <f t="shared" si="10"/>
        <v>5.730400000000003</v>
      </c>
      <c r="R23" s="5">
        <f t="shared" ref="R23:R71" si="12">ROUND(Q23,0)</f>
        <v>6</v>
      </c>
      <c r="S23" s="5">
        <f t="shared" si="4"/>
        <v>6</v>
      </c>
      <c r="T23" s="5"/>
      <c r="U23" s="5"/>
      <c r="V23" s="1"/>
      <c r="W23" s="1">
        <f t="shared" si="5"/>
        <v>13.090475870863816</v>
      </c>
      <c r="X23" s="1">
        <f t="shared" si="9"/>
        <v>11.076917913953956</v>
      </c>
      <c r="Y23" s="1">
        <v>2.5392000000000001</v>
      </c>
      <c r="Z23" s="1">
        <v>3.1594000000000002</v>
      </c>
      <c r="AA23" s="1">
        <v>4.49</v>
      </c>
      <c r="AB23" s="1">
        <v>4.5777999999999999</v>
      </c>
      <c r="AC23" s="1">
        <v>4.3770000000000007</v>
      </c>
      <c r="AD23" s="1">
        <v>14.856</v>
      </c>
      <c r="AE23" s="1">
        <v>13.049200000000001</v>
      </c>
      <c r="AF23" s="1">
        <v>8.8124000000000002</v>
      </c>
      <c r="AG23" s="1">
        <v>6.3776000000000002</v>
      </c>
      <c r="AH23" s="1">
        <v>6.1386000000000003</v>
      </c>
      <c r="AI23" s="25" t="s">
        <v>61</v>
      </c>
      <c r="AJ23" s="1">
        <f t="shared" si="6"/>
        <v>6</v>
      </c>
      <c r="AK23" s="1">
        <f t="shared" si="7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40</v>
      </c>
      <c r="C24" s="1">
        <v>143</v>
      </c>
      <c r="D24" s="1"/>
      <c r="E24" s="1">
        <v>9</v>
      </c>
      <c r="F24" s="1"/>
      <c r="G24" s="7">
        <v>0.4</v>
      </c>
      <c r="H24" s="1">
        <v>45</v>
      </c>
      <c r="I24" s="1" t="s">
        <v>38</v>
      </c>
      <c r="J24" s="1">
        <v>60</v>
      </c>
      <c r="K24" s="1">
        <f t="shared" si="3"/>
        <v>-51</v>
      </c>
      <c r="L24" s="1"/>
      <c r="M24" s="1"/>
      <c r="N24" s="1">
        <v>320</v>
      </c>
      <c r="O24" s="1">
        <v>300</v>
      </c>
      <c r="P24" s="1">
        <f t="shared" si="8"/>
        <v>1.8</v>
      </c>
      <c r="Q24" s="5"/>
      <c r="R24" s="5">
        <f t="shared" si="12"/>
        <v>0</v>
      </c>
      <c r="S24" s="5">
        <f t="shared" si="4"/>
        <v>0</v>
      </c>
      <c r="T24" s="5"/>
      <c r="U24" s="5"/>
      <c r="V24" s="1"/>
      <c r="W24" s="1">
        <f t="shared" si="5"/>
        <v>344.44444444444446</v>
      </c>
      <c r="X24" s="1">
        <f t="shared" si="9"/>
        <v>344.44444444444446</v>
      </c>
      <c r="Y24" s="1">
        <v>69.8</v>
      </c>
      <c r="Z24" s="1">
        <v>22.4</v>
      </c>
      <c r="AA24" s="1">
        <v>31.4</v>
      </c>
      <c r="AB24" s="1">
        <v>35.4</v>
      </c>
      <c r="AC24" s="1">
        <v>12.4</v>
      </c>
      <c r="AD24" s="1">
        <v>67.400000000000006</v>
      </c>
      <c r="AE24" s="1">
        <v>41</v>
      </c>
      <c r="AF24" s="1">
        <v>44.4</v>
      </c>
      <c r="AG24" s="1">
        <v>35.200000000000003</v>
      </c>
      <c r="AH24" s="1">
        <v>20.8</v>
      </c>
      <c r="AI24" s="1"/>
      <c r="AJ24" s="1">
        <f t="shared" si="6"/>
        <v>0</v>
      </c>
      <c r="AK24" s="1">
        <f t="shared" si="7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486.2</v>
      </c>
      <c r="D25" s="1"/>
      <c r="E25" s="1">
        <v>232.83600000000001</v>
      </c>
      <c r="F25" s="1">
        <v>200.54900000000001</v>
      </c>
      <c r="G25" s="7">
        <v>1</v>
      </c>
      <c r="H25" s="1">
        <v>60</v>
      </c>
      <c r="I25" s="1" t="s">
        <v>44</v>
      </c>
      <c r="J25" s="1">
        <v>227.6</v>
      </c>
      <c r="K25" s="1">
        <f t="shared" si="3"/>
        <v>5.2360000000000184</v>
      </c>
      <c r="L25" s="1"/>
      <c r="M25" s="1"/>
      <c r="N25" s="1">
        <v>140</v>
      </c>
      <c r="O25" s="1">
        <v>100</v>
      </c>
      <c r="P25" s="1">
        <f t="shared" si="8"/>
        <v>46.5672</v>
      </c>
      <c r="Q25" s="5">
        <f>14*P25-O25-N25-F25</f>
        <v>211.39179999999996</v>
      </c>
      <c r="R25" s="5">
        <v>258</v>
      </c>
      <c r="S25" s="5">
        <f t="shared" si="4"/>
        <v>258</v>
      </c>
      <c r="T25" s="5"/>
      <c r="U25" s="5">
        <v>258</v>
      </c>
      <c r="V25" s="1"/>
      <c r="W25" s="1">
        <f t="shared" si="5"/>
        <v>15.000880448040681</v>
      </c>
      <c r="X25" s="1">
        <f t="shared" si="9"/>
        <v>9.4605000944871058</v>
      </c>
      <c r="Y25" s="1">
        <v>45.295400000000001</v>
      </c>
      <c r="Z25" s="1">
        <v>36.093200000000003</v>
      </c>
      <c r="AA25" s="1">
        <v>49.101999999999997</v>
      </c>
      <c r="AB25" s="1">
        <v>51.592599999999997</v>
      </c>
      <c r="AC25" s="1">
        <v>45.104999999999997</v>
      </c>
      <c r="AD25" s="1">
        <v>81.658799999999999</v>
      </c>
      <c r="AE25" s="1">
        <v>70.123599999999996</v>
      </c>
      <c r="AF25" s="1">
        <v>51.667400000000001</v>
      </c>
      <c r="AG25" s="1">
        <v>46.966200000000001</v>
      </c>
      <c r="AH25" s="1">
        <v>51.375599999999999</v>
      </c>
      <c r="AI25" s="1"/>
      <c r="AJ25" s="1">
        <f t="shared" si="6"/>
        <v>258</v>
      </c>
      <c r="AK25" s="1">
        <f t="shared" si="7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40</v>
      </c>
      <c r="C26" s="1">
        <v>169</v>
      </c>
      <c r="D26" s="1">
        <v>32</v>
      </c>
      <c r="E26" s="1">
        <v>58</v>
      </c>
      <c r="F26" s="1">
        <v>91</v>
      </c>
      <c r="G26" s="7">
        <v>0.22</v>
      </c>
      <c r="H26" s="1">
        <v>120</v>
      </c>
      <c r="I26" s="1" t="s">
        <v>38</v>
      </c>
      <c r="J26" s="1">
        <v>62</v>
      </c>
      <c r="K26" s="1">
        <f t="shared" si="3"/>
        <v>-4</v>
      </c>
      <c r="L26" s="1"/>
      <c r="M26" s="1"/>
      <c r="N26" s="1">
        <v>186</v>
      </c>
      <c r="O26" s="1">
        <v>150</v>
      </c>
      <c r="P26" s="1">
        <f t="shared" si="8"/>
        <v>11.6</v>
      </c>
      <c r="Q26" s="5"/>
      <c r="R26" s="5">
        <f t="shared" si="12"/>
        <v>0</v>
      </c>
      <c r="S26" s="5">
        <f t="shared" si="4"/>
        <v>0</v>
      </c>
      <c r="T26" s="5"/>
      <c r="U26" s="5"/>
      <c r="V26" s="1"/>
      <c r="W26" s="1">
        <f t="shared" si="5"/>
        <v>36.810344827586206</v>
      </c>
      <c r="X26" s="1">
        <f t="shared" si="9"/>
        <v>36.810344827586206</v>
      </c>
      <c r="Y26" s="1">
        <v>32.6</v>
      </c>
      <c r="Z26" s="1">
        <v>21.2</v>
      </c>
      <c r="AA26" s="1">
        <v>26</v>
      </c>
      <c r="AB26" s="1">
        <v>23.4</v>
      </c>
      <c r="AC26" s="1">
        <v>27</v>
      </c>
      <c r="AD26" s="1">
        <v>61.6</v>
      </c>
      <c r="AE26" s="1">
        <v>48.2</v>
      </c>
      <c r="AF26" s="1">
        <v>39</v>
      </c>
      <c r="AG26" s="1">
        <v>28.4</v>
      </c>
      <c r="AH26" s="1">
        <v>32.113999999999997</v>
      </c>
      <c r="AI26" s="25" t="s">
        <v>61</v>
      </c>
      <c r="AJ26" s="1">
        <f t="shared" si="6"/>
        <v>0</v>
      </c>
      <c r="AK26" s="1">
        <f t="shared" si="7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40</v>
      </c>
      <c r="C27" s="1">
        <v>22</v>
      </c>
      <c r="D27" s="1">
        <v>64</v>
      </c>
      <c r="E27" s="1">
        <v>80</v>
      </c>
      <c r="F27" s="1"/>
      <c r="G27" s="7">
        <v>0.33</v>
      </c>
      <c r="H27" s="1">
        <v>45</v>
      </c>
      <c r="I27" s="1" t="s">
        <v>38</v>
      </c>
      <c r="J27" s="1">
        <v>104</v>
      </c>
      <c r="K27" s="1">
        <f t="shared" si="3"/>
        <v>-24</v>
      </c>
      <c r="L27" s="1"/>
      <c r="M27" s="1"/>
      <c r="N27" s="1">
        <v>50</v>
      </c>
      <c r="O27" s="1"/>
      <c r="P27" s="1">
        <f t="shared" si="8"/>
        <v>16</v>
      </c>
      <c r="Q27" s="5">
        <f>11*P27-O27-N27-F27</f>
        <v>126</v>
      </c>
      <c r="R27" s="5">
        <v>190</v>
      </c>
      <c r="S27" s="5">
        <f t="shared" si="4"/>
        <v>190</v>
      </c>
      <c r="T27" s="5"/>
      <c r="U27" s="27">
        <v>190</v>
      </c>
      <c r="V27" s="28" t="s">
        <v>170</v>
      </c>
      <c r="W27" s="1">
        <f t="shared" si="5"/>
        <v>15</v>
      </c>
      <c r="X27" s="1">
        <f t="shared" si="9"/>
        <v>3.125</v>
      </c>
      <c r="Y27" s="1">
        <v>9.4</v>
      </c>
      <c r="Z27" s="1">
        <v>9.4</v>
      </c>
      <c r="AA27" s="1">
        <v>8.8000000000000007</v>
      </c>
      <c r="AB27" s="1">
        <v>-2.4</v>
      </c>
      <c r="AC27" s="1">
        <v>-4.5999999999999996</v>
      </c>
      <c r="AD27" s="1">
        <v>14</v>
      </c>
      <c r="AE27" s="1">
        <v>14.4</v>
      </c>
      <c r="AF27" s="1">
        <v>10.4</v>
      </c>
      <c r="AG27" s="1">
        <v>10</v>
      </c>
      <c r="AH27" s="1">
        <v>16</v>
      </c>
      <c r="AI27" s="1" t="s">
        <v>66</v>
      </c>
      <c r="AJ27" s="1">
        <f t="shared" si="6"/>
        <v>62.7</v>
      </c>
      <c r="AK27" s="1">
        <f t="shared" si="7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40</v>
      </c>
      <c r="C28" s="1">
        <v>177</v>
      </c>
      <c r="D28" s="1"/>
      <c r="E28" s="1">
        <v>57</v>
      </c>
      <c r="F28" s="1">
        <v>109</v>
      </c>
      <c r="G28" s="7">
        <v>0.09</v>
      </c>
      <c r="H28" s="1">
        <v>45</v>
      </c>
      <c r="I28" s="1" t="s">
        <v>38</v>
      </c>
      <c r="J28" s="1">
        <v>64</v>
      </c>
      <c r="K28" s="1">
        <f t="shared" si="3"/>
        <v>-7</v>
      </c>
      <c r="L28" s="1"/>
      <c r="M28" s="1"/>
      <c r="N28" s="1">
        <v>0</v>
      </c>
      <c r="O28" s="1"/>
      <c r="P28" s="1">
        <f t="shared" si="8"/>
        <v>11.4</v>
      </c>
      <c r="Q28" s="5">
        <f t="shared" si="10"/>
        <v>39.200000000000017</v>
      </c>
      <c r="R28" s="5">
        <v>50</v>
      </c>
      <c r="S28" s="5">
        <f t="shared" si="4"/>
        <v>50</v>
      </c>
      <c r="T28" s="5"/>
      <c r="U28" s="5">
        <v>60</v>
      </c>
      <c r="V28" s="1"/>
      <c r="W28" s="1">
        <f t="shared" si="5"/>
        <v>13.947368421052632</v>
      </c>
      <c r="X28" s="1">
        <f t="shared" si="9"/>
        <v>9.5614035087719298</v>
      </c>
      <c r="Y28" s="1">
        <v>5</v>
      </c>
      <c r="Z28" s="1">
        <v>8.8000000000000007</v>
      </c>
      <c r="AA28" s="1">
        <v>17.600000000000001</v>
      </c>
      <c r="AB28" s="1">
        <v>12.2</v>
      </c>
      <c r="AC28" s="1">
        <v>11.4</v>
      </c>
      <c r="AD28" s="1">
        <v>42.2</v>
      </c>
      <c r="AE28" s="1">
        <v>44.2</v>
      </c>
      <c r="AF28" s="1">
        <v>22.6</v>
      </c>
      <c r="AG28" s="1">
        <v>19.600000000000001</v>
      </c>
      <c r="AH28" s="1">
        <v>29.8</v>
      </c>
      <c r="AI28" s="1"/>
      <c r="AJ28" s="1">
        <f t="shared" si="6"/>
        <v>4.5</v>
      </c>
      <c r="AK28" s="1">
        <f t="shared" si="7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37</v>
      </c>
      <c r="C29" s="1">
        <v>583</v>
      </c>
      <c r="D29" s="1">
        <v>209.49799999999999</v>
      </c>
      <c r="E29" s="1">
        <v>372.18099999999998</v>
      </c>
      <c r="F29" s="1">
        <v>336.49900000000002</v>
      </c>
      <c r="G29" s="7">
        <v>1</v>
      </c>
      <c r="H29" s="1">
        <v>45</v>
      </c>
      <c r="I29" s="1" t="s">
        <v>52</v>
      </c>
      <c r="J29" s="1">
        <v>361.7</v>
      </c>
      <c r="K29" s="1">
        <f t="shared" si="3"/>
        <v>10.480999999999995</v>
      </c>
      <c r="L29" s="1"/>
      <c r="M29" s="1"/>
      <c r="N29" s="1">
        <v>190</v>
      </c>
      <c r="O29" s="1">
        <v>120</v>
      </c>
      <c r="P29" s="1">
        <f t="shared" si="8"/>
        <v>74.436199999999999</v>
      </c>
      <c r="Q29" s="5">
        <f>14*P29-O29-N29-F29</f>
        <v>395.6078</v>
      </c>
      <c r="R29" s="5">
        <v>470</v>
      </c>
      <c r="S29" s="5">
        <f t="shared" si="4"/>
        <v>270</v>
      </c>
      <c r="T29" s="5">
        <v>200</v>
      </c>
      <c r="U29" s="5">
        <v>470</v>
      </c>
      <c r="V29" s="1"/>
      <c r="W29" s="1">
        <f t="shared" si="5"/>
        <v>14.999408889760627</v>
      </c>
      <c r="X29" s="1">
        <f t="shared" si="9"/>
        <v>8.6852767873695864</v>
      </c>
      <c r="Y29" s="1">
        <v>68.076800000000006</v>
      </c>
      <c r="Z29" s="1">
        <v>69.951400000000007</v>
      </c>
      <c r="AA29" s="1">
        <v>79.698599999999999</v>
      </c>
      <c r="AB29" s="1">
        <v>91.167200000000008</v>
      </c>
      <c r="AC29" s="1">
        <v>69.303200000000004</v>
      </c>
      <c r="AD29" s="1">
        <v>98.673199999999994</v>
      </c>
      <c r="AE29" s="1">
        <v>94.244600000000005</v>
      </c>
      <c r="AF29" s="1">
        <v>81.723199999999991</v>
      </c>
      <c r="AG29" s="1">
        <v>74.161799999999999</v>
      </c>
      <c r="AH29" s="1">
        <v>82.733599999999996</v>
      </c>
      <c r="AI29" s="1"/>
      <c r="AJ29" s="1">
        <f t="shared" si="6"/>
        <v>270</v>
      </c>
      <c r="AK29" s="1">
        <f t="shared" si="7"/>
        <v>200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40</v>
      </c>
      <c r="C30" s="1">
        <v>176</v>
      </c>
      <c r="D30" s="1"/>
      <c r="E30" s="1">
        <v>130</v>
      </c>
      <c r="F30" s="1">
        <v>26</v>
      </c>
      <c r="G30" s="7">
        <v>0.4</v>
      </c>
      <c r="H30" s="1" t="e">
        <v>#N/A</v>
      </c>
      <c r="I30" s="1" t="s">
        <v>38</v>
      </c>
      <c r="J30" s="1">
        <v>131</v>
      </c>
      <c r="K30" s="1">
        <f t="shared" si="3"/>
        <v>-1</v>
      </c>
      <c r="L30" s="1"/>
      <c r="M30" s="1"/>
      <c r="N30" s="1">
        <v>50</v>
      </c>
      <c r="O30" s="1"/>
      <c r="P30" s="1">
        <f t="shared" si="8"/>
        <v>26</v>
      </c>
      <c r="Q30" s="5">
        <f>11*P30-O30-N30-F30</f>
        <v>210</v>
      </c>
      <c r="R30" s="5">
        <v>260</v>
      </c>
      <c r="S30" s="5">
        <f t="shared" si="4"/>
        <v>260</v>
      </c>
      <c r="T30" s="5"/>
      <c r="U30" s="5">
        <v>314</v>
      </c>
      <c r="V30" s="1"/>
      <c r="W30" s="1">
        <f t="shared" si="5"/>
        <v>12.923076923076923</v>
      </c>
      <c r="X30" s="1">
        <f t="shared" si="9"/>
        <v>2.9230769230769229</v>
      </c>
      <c r="Y30" s="1">
        <v>15.2</v>
      </c>
      <c r="Z30" s="1">
        <v>14.4</v>
      </c>
      <c r="AA30" s="1">
        <v>21</v>
      </c>
      <c r="AB30" s="1">
        <v>20.2</v>
      </c>
      <c r="AC30" s="1">
        <v>22.2</v>
      </c>
      <c r="AD30" s="1">
        <v>23</v>
      </c>
      <c r="AE30" s="1">
        <v>22.2</v>
      </c>
      <c r="AF30" s="1">
        <v>19</v>
      </c>
      <c r="AG30" s="1">
        <v>19</v>
      </c>
      <c r="AH30" s="1">
        <v>28</v>
      </c>
      <c r="AI30" s="1"/>
      <c r="AJ30" s="1">
        <f t="shared" si="6"/>
        <v>104</v>
      </c>
      <c r="AK30" s="1">
        <f t="shared" si="7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40</v>
      </c>
      <c r="C31" s="1">
        <v>467</v>
      </c>
      <c r="D31" s="1">
        <v>6</v>
      </c>
      <c r="E31" s="1">
        <v>286</v>
      </c>
      <c r="F31" s="1"/>
      <c r="G31" s="7">
        <v>0.4</v>
      </c>
      <c r="H31" s="1">
        <v>60</v>
      </c>
      <c r="I31" s="1" t="s">
        <v>44</v>
      </c>
      <c r="J31" s="1">
        <v>332</v>
      </c>
      <c r="K31" s="1">
        <f t="shared" si="3"/>
        <v>-46</v>
      </c>
      <c r="L31" s="1"/>
      <c r="M31" s="1"/>
      <c r="N31" s="1">
        <v>600</v>
      </c>
      <c r="O31" s="1">
        <v>500</v>
      </c>
      <c r="P31" s="1">
        <f t="shared" si="8"/>
        <v>57.2</v>
      </c>
      <c r="Q31" s="5"/>
      <c r="R31" s="5">
        <v>300</v>
      </c>
      <c r="S31" s="5">
        <f t="shared" si="4"/>
        <v>150</v>
      </c>
      <c r="T31" s="5">
        <v>150</v>
      </c>
      <c r="U31" s="5">
        <v>600</v>
      </c>
      <c r="V31" s="1"/>
      <c r="W31" s="1">
        <f t="shared" si="5"/>
        <v>24.475524475524473</v>
      </c>
      <c r="X31" s="1">
        <f t="shared" si="9"/>
        <v>19.23076923076923</v>
      </c>
      <c r="Y31" s="1">
        <v>125</v>
      </c>
      <c r="Z31" s="1">
        <v>46.4</v>
      </c>
      <c r="AA31" s="1">
        <v>77</v>
      </c>
      <c r="AB31" s="1">
        <v>84</v>
      </c>
      <c r="AC31" s="1">
        <v>38.799999999999997</v>
      </c>
      <c r="AD31" s="1">
        <v>147.19999999999999</v>
      </c>
      <c r="AE31" s="1">
        <v>112.4</v>
      </c>
      <c r="AF31" s="1">
        <v>54.6</v>
      </c>
      <c r="AG31" s="1">
        <v>50.2</v>
      </c>
      <c r="AH31" s="1">
        <v>79</v>
      </c>
      <c r="AI31" s="1"/>
      <c r="AJ31" s="1">
        <f t="shared" si="6"/>
        <v>60</v>
      </c>
      <c r="AK31" s="1">
        <f t="shared" si="7"/>
        <v>60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40</v>
      </c>
      <c r="C32" s="1">
        <v>24</v>
      </c>
      <c r="D32" s="1"/>
      <c r="E32" s="1">
        <v>8</v>
      </c>
      <c r="F32" s="1">
        <v>4</v>
      </c>
      <c r="G32" s="7">
        <v>0.5</v>
      </c>
      <c r="H32" s="1">
        <v>60</v>
      </c>
      <c r="I32" s="1" t="s">
        <v>38</v>
      </c>
      <c r="J32" s="1">
        <v>8</v>
      </c>
      <c r="K32" s="1">
        <f t="shared" si="3"/>
        <v>0</v>
      </c>
      <c r="L32" s="1"/>
      <c r="M32" s="1"/>
      <c r="N32" s="1">
        <v>100</v>
      </c>
      <c r="O32" s="1"/>
      <c r="P32" s="1">
        <f t="shared" si="8"/>
        <v>1.6</v>
      </c>
      <c r="Q32" s="5"/>
      <c r="R32" s="5">
        <f t="shared" si="12"/>
        <v>0</v>
      </c>
      <c r="S32" s="5">
        <f t="shared" si="4"/>
        <v>0</v>
      </c>
      <c r="T32" s="5"/>
      <c r="U32" s="5"/>
      <c r="V32" s="1"/>
      <c r="W32" s="1">
        <f t="shared" si="5"/>
        <v>65</v>
      </c>
      <c r="X32" s="1">
        <f t="shared" si="9"/>
        <v>65</v>
      </c>
      <c r="Y32" s="1">
        <v>11.2</v>
      </c>
      <c r="Z32" s="1">
        <v>2.6</v>
      </c>
      <c r="AA32" s="1">
        <v>3</v>
      </c>
      <c r="AB32" s="1">
        <v>7.2</v>
      </c>
      <c r="AC32" s="1">
        <v>5.6</v>
      </c>
      <c r="AD32" s="1">
        <v>14.2</v>
      </c>
      <c r="AE32" s="1">
        <v>16</v>
      </c>
      <c r="AF32" s="1">
        <v>10.4</v>
      </c>
      <c r="AG32" s="1">
        <v>10</v>
      </c>
      <c r="AH32" s="1">
        <v>11.6</v>
      </c>
      <c r="AI32" s="26" t="s">
        <v>42</v>
      </c>
      <c r="AJ32" s="1">
        <f t="shared" si="6"/>
        <v>0</v>
      </c>
      <c r="AK32" s="1">
        <f t="shared" si="7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40</v>
      </c>
      <c r="C33" s="1">
        <v>13</v>
      </c>
      <c r="D33" s="1"/>
      <c r="E33" s="1">
        <v>5</v>
      </c>
      <c r="F33" s="1">
        <v>3</v>
      </c>
      <c r="G33" s="7">
        <v>0.5</v>
      </c>
      <c r="H33" s="1">
        <v>60</v>
      </c>
      <c r="I33" s="1" t="s">
        <v>38</v>
      </c>
      <c r="J33" s="1">
        <v>6</v>
      </c>
      <c r="K33" s="1">
        <f t="shared" si="3"/>
        <v>-1</v>
      </c>
      <c r="L33" s="1"/>
      <c r="M33" s="1"/>
      <c r="N33" s="1">
        <v>24</v>
      </c>
      <c r="O33" s="1"/>
      <c r="P33" s="1">
        <f t="shared" si="8"/>
        <v>1</v>
      </c>
      <c r="Q33" s="5"/>
      <c r="R33" s="5">
        <f t="shared" si="12"/>
        <v>0</v>
      </c>
      <c r="S33" s="5">
        <f t="shared" si="4"/>
        <v>0</v>
      </c>
      <c r="T33" s="5"/>
      <c r="U33" s="5"/>
      <c r="V33" s="1"/>
      <c r="W33" s="1">
        <f t="shared" si="5"/>
        <v>27</v>
      </c>
      <c r="X33" s="1">
        <f t="shared" si="9"/>
        <v>27</v>
      </c>
      <c r="Y33" s="1">
        <v>2.6</v>
      </c>
      <c r="Z33" s="1">
        <v>0.4</v>
      </c>
      <c r="AA33" s="1">
        <v>1</v>
      </c>
      <c r="AB33" s="1">
        <v>0.6</v>
      </c>
      <c r="AC33" s="1">
        <v>2</v>
      </c>
      <c r="AD33" s="1">
        <v>3.2</v>
      </c>
      <c r="AE33" s="1">
        <v>3</v>
      </c>
      <c r="AF33" s="1">
        <v>1.2</v>
      </c>
      <c r="AG33" s="1">
        <v>1.8</v>
      </c>
      <c r="AH33" s="1">
        <v>4.4000000000000004</v>
      </c>
      <c r="AI33" s="25" t="s">
        <v>61</v>
      </c>
      <c r="AJ33" s="1">
        <f t="shared" si="6"/>
        <v>0</v>
      </c>
      <c r="AK33" s="1">
        <f t="shared" si="7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40</v>
      </c>
      <c r="C34" s="1">
        <v>176</v>
      </c>
      <c r="D34" s="1">
        <v>43</v>
      </c>
      <c r="E34" s="1">
        <v>80</v>
      </c>
      <c r="F34" s="1">
        <v>-2</v>
      </c>
      <c r="G34" s="7">
        <v>0.4</v>
      </c>
      <c r="H34" s="1">
        <v>60</v>
      </c>
      <c r="I34" s="1" t="s">
        <v>44</v>
      </c>
      <c r="J34" s="1">
        <v>149</v>
      </c>
      <c r="K34" s="1">
        <f t="shared" si="3"/>
        <v>-69</v>
      </c>
      <c r="L34" s="1"/>
      <c r="M34" s="1"/>
      <c r="N34" s="1">
        <v>550</v>
      </c>
      <c r="O34" s="1">
        <v>550</v>
      </c>
      <c r="P34" s="1">
        <f t="shared" si="8"/>
        <v>16</v>
      </c>
      <c r="Q34" s="5"/>
      <c r="R34" s="5">
        <f t="shared" si="12"/>
        <v>0</v>
      </c>
      <c r="S34" s="5">
        <f t="shared" si="4"/>
        <v>0</v>
      </c>
      <c r="T34" s="5"/>
      <c r="U34" s="5"/>
      <c r="V34" s="1"/>
      <c r="W34" s="1">
        <f t="shared" si="5"/>
        <v>68.625</v>
      </c>
      <c r="X34" s="1">
        <f t="shared" si="9"/>
        <v>68.625</v>
      </c>
      <c r="Y34" s="1">
        <v>112.6</v>
      </c>
      <c r="Z34" s="1">
        <v>41.8</v>
      </c>
      <c r="AA34" s="1">
        <v>54.2</v>
      </c>
      <c r="AB34" s="1">
        <v>68.8</v>
      </c>
      <c r="AC34" s="1">
        <v>70.599999999999994</v>
      </c>
      <c r="AD34" s="1">
        <v>125.4</v>
      </c>
      <c r="AE34" s="1">
        <v>89</v>
      </c>
      <c r="AF34" s="1">
        <v>75.2</v>
      </c>
      <c r="AG34" s="1">
        <v>54.2</v>
      </c>
      <c r="AH34" s="1">
        <v>68.8</v>
      </c>
      <c r="AI34" s="1"/>
      <c r="AJ34" s="1">
        <f t="shared" si="6"/>
        <v>0</v>
      </c>
      <c r="AK34" s="1">
        <f t="shared" si="7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233</v>
      </c>
      <c r="D35" s="1"/>
      <c r="E35" s="1">
        <v>77</v>
      </c>
      <c r="F35" s="1"/>
      <c r="G35" s="7">
        <v>0.4</v>
      </c>
      <c r="H35" s="1">
        <v>60</v>
      </c>
      <c r="I35" s="1" t="s">
        <v>38</v>
      </c>
      <c r="J35" s="1">
        <v>152</v>
      </c>
      <c r="K35" s="1">
        <f t="shared" si="3"/>
        <v>-75</v>
      </c>
      <c r="L35" s="1"/>
      <c r="M35" s="1"/>
      <c r="N35" s="1">
        <v>450</v>
      </c>
      <c r="O35" s="1">
        <v>450</v>
      </c>
      <c r="P35" s="1">
        <f t="shared" si="8"/>
        <v>15.4</v>
      </c>
      <c r="Q35" s="5"/>
      <c r="R35" s="5">
        <v>200</v>
      </c>
      <c r="S35" s="5">
        <f t="shared" si="4"/>
        <v>100</v>
      </c>
      <c r="T35" s="5">
        <v>100</v>
      </c>
      <c r="U35" s="5">
        <v>400</v>
      </c>
      <c r="V35" s="1"/>
      <c r="W35" s="1">
        <f t="shared" si="5"/>
        <v>71.428571428571431</v>
      </c>
      <c r="X35" s="1">
        <f t="shared" si="9"/>
        <v>58.441558441558442</v>
      </c>
      <c r="Y35" s="1">
        <v>108.8</v>
      </c>
      <c r="Z35" s="1">
        <v>39.200000000000003</v>
      </c>
      <c r="AA35" s="1">
        <v>54.6</v>
      </c>
      <c r="AB35" s="1">
        <v>70.400000000000006</v>
      </c>
      <c r="AC35" s="1">
        <v>63.8</v>
      </c>
      <c r="AD35" s="1">
        <v>130.4</v>
      </c>
      <c r="AE35" s="1">
        <v>88.4</v>
      </c>
      <c r="AF35" s="1">
        <v>72.400000000000006</v>
      </c>
      <c r="AG35" s="1">
        <v>53.4</v>
      </c>
      <c r="AH35" s="1">
        <v>75.400000000000006</v>
      </c>
      <c r="AI35" s="1"/>
      <c r="AJ35" s="1">
        <f t="shared" si="6"/>
        <v>40</v>
      </c>
      <c r="AK35" s="1">
        <f t="shared" si="7"/>
        <v>40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40</v>
      </c>
      <c r="C36" s="1">
        <v>96</v>
      </c>
      <c r="D36" s="1">
        <v>42</v>
      </c>
      <c r="E36" s="1">
        <v>71</v>
      </c>
      <c r="F36" s="1">
        <v>39</v>
      </c>
      <c r="G36" s="7">
        <v>0.84</v>
      </c>
      <c r="H36" s="1">
        <v>45</v>
      </c>
      <c r="I36" s="1" t="s">
        <v>38</v>
      </c>
      <c r="J36" s="1">
        <v>71</v>
      </c>
      <c r="K36" s="1">
        <f t="shared" ref="K36:K68" si="13">E36-J36</f>
        <v>0</v>
      </c>
      <c r="L36" s="1"/>
      <c r="M36" s="1"/>
      <c r="N36" s="1">
        <v>98</v>
      </c>
      <c r="O36" s="1"/>
      <c r="P36" s="1">
        <f t="shared" si="8"/>
        <v>14.2</v>
      </c>
      <c r="Q36" s="5">
        <f t="shared" si="10"/>
        <v>47.599999999999994</v>
      </c>
      <c r="R36" s="5">
        <v>0</v>
      </c>
      <c r="S36" s="5">
        <f t="shared" si="4"/>
        <v>0</v>
      </c>
      <c r="T36" s="5"/>
      <c r="U36" s="29">
        <v>0</v>
      </c>
      <c r="V36" s="1" t="s">
        <v>168</v>
      </c>
      <c r="W36" s="1">
        <f t="shared" si="5"/>
        <v>9.647887323943662</v>
      </c>
      <c r="X36" s="1">
        <f t="shared" si="9"/>
        <v>9.647887323943662</v>
      </c>
      <c r="Y36" s="1">
        <v>16</v>
      </c>
      <c r="Z36" s="1">
        <v>11.2</v>
      </c>
      <c r="AA36" s="1">
        <v>0</v>
      </c>
      <c r="AB36" s="1">
        <v>18.600000000000001</v>
      </c>
      <c r="AC36" s="1">
        <v>0.6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 t="s">
        <v>178</v>
      </c>
      <c r="AJ36" s="1">
        <f t="shared" si="6"/>
        <v>0</v>
      </c>
      <c r="AK36" s="1">
        <f t="shared" si="7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40</v>
      </c>
      <c r="C37" s="1">
        <v>274</v>
      </c>
      <c r="D37" s="1"/>
      <c r="E37" s="1">
        <v>114</v>
      </c>
      <c r="F37" s="1">
        <v>105</v>
      </c>
      <c r="G37" s="7">
        <v>0.1</v>
      </c>
      <c r="H37" s="1">
        <v>45</v>
      </c>
      <c r="I37" s="1" t="s">
        <v>38</v>
      </c>
      <c r="J37" s="1">
        <v>121</v>
      </c>
      <c r="K37" s="1">
        <f t="shared" si="13"/>
        <v>-7</v>
      </c>
      <c r="L37" s="1"/>
      <c r="M37" s="1"/>
      <c r="N37" s="1">
        <v>60</v>
      </c>
      <c r="O37" s="1"/>
      <c r="P37" s="1">
        <f t="shared" si="8"/>
        <v>22.8</v>
      </c>
      <c r="Q37" s="5">
        <f t="shared" si="10"/>
        <v>131.40000000000003</v>
      </c>
      <c r="R37" s="5">
        <v>160</v>
      </c>
      <c r="S37" s="5">
        <f t="shared" si="4"/>
        <v>160</v>
      </c>
      <c r="T37" s="5"/>
      <c r="U37" s="5">
        <v>170</v>
      </c>
      <c r="V37" s="1"/>
      <c r="W37" s="1">
        <f t="shared" si="5"/>
        <v>14.254385964912281</v>
      </c>
      <c r="X37" s="1">
        <f t="shared" si="9"/>
        <v>7.2368421052631575</v>
      </c>
      <c r="Y37" s="1">
        <v>20.399999999999999</v>
      </c>
      <c r="Z37" s="1">
        <v>21</v>
      </c>
      <c r="AA37" s="1">
        <v>30.2</v>
      </c>
      <c r="AB37" s="1">
        <v>33.799999999999997</v>
      </c>
      <c r="AC37" s="1">
        <v>52.6</v>
      </c>
      <c r="AD37" s="1">
        <v>21.8</v>
      </c>
      <c r="AE37" s="1">
        <v>39</v>
      </c>
      <c r="AF37" s="1">
        <v>50</v>
      </c>
      <c r="AG37" s="1">
        <v>41.2</v>
      </c>
      <c r="AH37" s="1">
        <v>42.4</v>
      </c>
      <c r="AI37" s="14" t="s">
        <v>61</v>
      </c>
      <c r="AJ37" s="1">
        <f t="shared" si="6"/>
        <v>16</v>
      </c>
      <c r="AK37" s="1">
        <f t="shared" si="7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40</v>
      </c>
      <c r="C38" s="1">
        <v>183</v>
      </c>
      <c r="D38" s="1">
        <v>28</v>
      </c>
      <c r="E38" s="1">
        <v>148</v>
      </c>
      <c r="F38" s="1">
        <v>35</v>
      </c>
      <c r="G38" s="7">
        <v>0.1</v>
      </c>
      <c r="H38" s="1">
        <v>60</v>
      </c>
      <c r="I38" s="1" t="s">
        <v>38</v>
      </c>
      <c r="J38" s="1">
        <v>154</v>
      </c>
      <c r="K38" s="1">
        <f t="shared" si="13"/>
        <v>-6</v>
      </c>
      <c r="L38" s="1"/>
      <c r="M38" s="1"/>
      <c r="N38" s="1">
        <v>110</v>
      </c>
      <c r="O38" s="1">
        <v>110</v>
      </c>
      <c r="P38" s="1">
        <f t="shared" si="8"/>
        <v>29.6</v>
      </c>
      <c r="Q38" s="5">
        <f t="shared" si="10"/>
        <v>129.80000000000001</v>
      </c>
      <c r="R38" s="5">
        <v>160</v>
      </c>
      <c r="S38" s="5">
        <f t="shared" si="4"/>
        <v>160</v>
      </c>
      <c r="T38" s="5"/>
      <c r="U38" s="5">
        <v>190</v>
      </c>
      <c r="V38" s="1"/>
      <c r="W38" s="1">
        <f t="shared" si="5"/>
        <v>14.02027027027027</v>
      </c>
      <c r="X38" s="1">
        <f t="shared" si="9"/>
        <v>8.6148648648648649</v>
      </c>
      <c r="Y38" s="1">
        <v>29.8</v>
      </c>
      <c r="Z38" s="1">
        <v>23.8</v>
      </c>
      <c r="AA38" s="1">
        <v>16.600000000000001</v>
      </c>
      <c r="AB38" s="1">
        <v>35.4</v>
      </c>
      <c r="AC38" s="1">
        <v>13</v>
      </c>
      <c r="AD38" s="1">
        <v>69.599999999999994</v>
      </c>
      <c r="AE38" s="1">
        <v>59.2</v>
      </c>
      <c r="AF38" s="1">
        <v>32.799999999999997</v>
      </c>
      <c r="AG38" s="1">
        <v>36.200000000000003</v>
      </c>
      <c r="AH38" s="1">
        <v>23.8</v>
      </c>
      <c r="AI38" s="1"/>
      <c r="AJ38" s="1">
        <f t="shared" si="6"/>
        <v>16</v>
      </c>
      <c r="AK38" s="1">
        <f t="shared" si="7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40</v>
      </c>
      <c r="C39" s="1">
        <v>294</v>
      </c>
      <c r="D39" s="1"/>
      <c r="E39" s="1">
        <v>138</v>
      </c>
      <c r="F39" s="1">
        <v>135</v>
      </c>
      <c r="G39" s="7">
        <v>0.1</v>
      </c>
      <c r="H39" s="1">
        <v>60</v>
      </c>
      <c r="I39" s="1" t="s">
        <v>38</v>
      </c>
      <c r="J39" s="1">
        <v>138</v>
      </c>
      <c r="K39" s="1">
        <f t="shared" si="13"/>
        <v>0</v>
      </c>
      <c r="L39" s="1"/>
      <c r="M39" s="1"/>
      <c r="N39" s="1">
        <v>0</v>
      </c>
      <c r="O39" s="1"/>
      <c r="P39" s="1">
        <f t="shared" si="8"/>
        <v>27.6</v>
      </c>
      <c r="Q39" s="5">
        <f t="shared" si="10"/>
        <v>223.8</v>
      </c>
      <c r="R39" s="5">
        <v>280</v>
      </c>
      <c r="S39" s="5">
        <f t="shared" si="4"/>
        <v>280</v>
      </c>
      <c r="T39" s="5"/>
      <c r="U39" s="27">
        <v>280</v>
      </c>
      <c r="V39" s="28" t="s">
        <v>175</v>
      </c>
      <c r="W39" s="1">
        <f t="shared" si="5"/>
        <v>15.036231884057971</v>
      </c>
      <c r="X39" s="1">
        <f t="shared" si="9"/>
        <v>4.8913043478260869</v>
      </c>
      <c r="Y39" s="1">
        <v>17.600000000000001</v>
      </c>
      <c r="Z39" s="1">
        <v>22.2</v>
      </c>
      <c r="AA39" s="1">
        <v>31.8</v>
      </c>
      <c r="AB39" s="1">
        <v>34</v>
      </c>
      <c r="AC39" s="1">
        <v>19</v>
      </c>
      <c r="AD39" s="1">
        <v>60.2</v>
      </c>
      <c r="AE39" s="1">
        <v>57.8</v>
      </c>
      <c r="AF39" s="1">
        <v>32.799999999999997</v>
      </c>
      <c r="AG39" s="1">
        <v>35.4</v>
      </c>
      <c r="AH39" s="1">
        <v>38.799999999999997</v>
      </c>
      <c r="AI39" s="1"/>
      <c r="AJ39" s="1">
        <f t="shared" si="6"/>
        <v>28</v>
      </c>
      <c r="AK39" s="1">
        <f t="shared" si="7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40</v>
      </c>
      <c r="C40" s="1">
        <v>415</v>
      </c>
      <c r="D40" s="1"/>
      <c r="E40" s="1">
        <v>307</v>
      </c>
      <c r="F40" s="1">
        <v>-1</v>
      </c>
      <c r="G40" s="7">
        <v>0.4</v>
      </c>
      <c r="H40" s="1">
        <v>45</v>
      </c>
      <c r="I40" s="1" t="s">
        <v>38</v>
      </c>
      <c r="J40" s="1">
        <v>306</v>
      </c>
      <c r="K40" s="1">
        <f t="shared" si="13"/>
        <v>1</v>
      </c>
      <c r="L40" s="1"/>
      <c r="M40" s="1"/>
      <c r="N40" s="1">
        <v>294</v>
      </c>
      <c r="O40" s="1">
        <v>320</v>
      </c>
      <c r="P40" s="1">
        <f t="shared" si="8"/>
        <v>61.4</v>
      </c>
      <c r="Q40" s="5">
        <f t="shared" si="10"/>
        <v>185.19999999999993</v>
      </c>
      <c r="R40" s="5">
        <v>250</v>
      </c>
      <c r="S40" s="5">
        <f t="shared" si="4"/>
        <v>150</v>
      </c>
      <c r="T40" s="5">
        <v>100</v>
      </c>
      <c r="U40" s="5">
        <v>300</v>
      </c>
      <c r="V40" s="1"/>
      <c r="W40" s="1">
        <f t="shared" si="5"/>
        <v>14.055374592833877</v>
      </c>
      <c r="X40" s="1">
        <f t="shared" si="9"/>
        <v>9.9837133550488595</v>
      </c>
      <c r="Y40" s="1">
        <v>76.8</v>
      </c>
      <c r="Z40" s="1">
        <v>28.6</v>
      </c>
      <c r="AA40" s="1">
        <v>56.8</v>
      </c>
      <c r="AB40" s="1">
        <v>34.4</v>
      </c>
      <c r="AC40" s="1">
        <v>40.6</v>
      </c>
      <c r="AD40" s="1">
        <v>52.8</v>
      </c>
      <c r="AE40" s="1">
        <v>36</v>
      </c>
      <c r="AF40" s="1">
        <v>39.799999999999997</v>
      </c>
      <c r="AG40" s="1">
        <v>35.4</v>
      </c>
      <c r="AH40" s="1">
        <v>42.6</v>
      </c>
      <c r="AI40" s="1"/>
      <c r="AJ40" s="1">
        <f t="shared" si="6"/>
        <v>60</v>
      </c>
      <c r="AK40" s="1">
        <f t="shared" si="7"/>
        <v>40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40</v>
      </c>
      <c r="C41" s="1">
        <v>36</v>
      </c>
      <c r="D41" s="1">
        <v>66</v>
      </c>
      <c r="E41" s="1">
        <v>9</v>
      </c>
      <c r="F41" s="1">
        <v>84</v>
      </c>
      <c r="G41" s="7">
        <v>0.3</v>
      </c>
      <c r="H41" s="1" t="e">
        <v>#N/A</v>
      </c>
      <c r="I41" s="1" t="s">
        <v>38</v>
      </c>
      <c r="J41" s="1">
        <v>15</v>
      </c>
      <c r="K41" s="1">
        <f t="shared" si="13"/>
        <v>-6</v>
      </c>
      <c r="L41" s="1"/>
      <c r="M41" s="1"/>
      <c r="N41" s="1">
        <v>0</v>
      </c>
      <c r="O41" s="1">
        <v>30</v>
      </c>
      <c r="P41" s="1">
        <f t="shared" si="8"/>
        <v>1.8</v>
      </c>
      <c r="Q41" s="5"/>
      <c r="R41" s="5">
        <f t="shared" si="12"/>
        <v>0</v>
      </c>
      <c r="S41" s="5">
        <f t="shared" si="4"/>
        <v>0</v>
      </c>
      <c r="T41" s="5"/>
      <c r="U41" s="27">
        <v>120</v>
      </c>
      <c r="V41" s="28"/>
      <c r="W41" s="1">
        <f t="shared" si="5"/>
        <v>63.333333333333329</v>
      </c>
      <c r="X41" s="1">
        <f t="shared" si="9"/>
        <v>63.333333333333329</v>
      </c>
      <c r="Y41" s="1">
        <v>3.6</v>
      </c>
      <c r="Z41" s="1">
        <v>9.6</v>
      </c>
      <c r="AA41" s="1">
        <v>7.4</v>
      </c>
      <c r="AB41" s="1">
        <v>4.5999999999999996</v>
      </c>
      <c r="AC41" s="1">
        <v>10.199999999999999</v>
      </c>
      <c r="AD41" s="1">
        <v>14.8</v>
      </c>
      <c r="AE41" s="1">
        <v>13.8</v>
      </c>
      <c r="AF41" s="1">
        <v>19</v>
      </c>
      <c r="AG41" s="1">
        <v>10.6</v>
      </c>
      <c r="AH41" s="1">
        <v>10</v>
      </c>
      <c r="AI41" s="26" t="s">
        <v>42</v>
      </c>
      <c r="AJ41" s="1">
        <f t="shared" si="6"/>
        <v>0</v>
      </c>
      <c r="AK41" s="1">
        <f t="shared" si="7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37</v>
      </c>
      <c r="C42" s="1">
        <v>470</v>
      </c>
      <c r="D42" s="1"/>
      <c r="E42" s="1">
        <v>220.09</v>
      </c>
      <c r="F42" s="1">
        <v>198.851</v>
      </c>
      <c r="G42" s="7">
        <v>1</v>
      </c>
      <c r="H42" s="1">
        <v>60</v>
      </c>
      <c r="I42" s="1" t="s">
        <v>44</v>
      </c>
      <c r="J42" s="1">
        <v>217.4</v>
      </c>
      <c r="K42" s="1">
        <f t="shared" si="13"/>
        <v>2.6899999999999977</v>
      </c>
      <c r="L42" s="1"/>
      <c r="M42" s="1"/>
      <c r="N42" s="1">
        <v>100</v>
      </c>
      <c r="O42" s="1">
        <v>130</v>
      </c>
      <c r="P42" s="1">
        <f t="shared" si="8"/>
        <v>44.018000000000001</v>
      </c>
      <c r="Q42" s="5">
        <f>14*P42-O42-N42-F42</f>
        <v>187.40099999999995</v>
      </c>
      <c r="R42" s="5">
        <v>230</v>
      </c>
      <c r="S42" s="5">
        <f t="shared" si="4"/>
        <v>130</v>
      </c>
      <c r="T42" s="5">
        <v>100</v>
      </c>
      <c r="U42" s="5">
        <v>230</v>
      </c>
      <c r="V42" s="1"/>
      <c r="W42" s="1">
        <f t="shared" si="5"/>
        <v>14.967763187786813</v>
      </c>
      <c r="X42" s="1">
        <f t="shared" si="9"/>
        <v>9.7426280158117127</v>
      </c>
      <c r="Y42" s="1">
        <v>43.773200000000003</v>
      </c>
      <c r="Z42" s="1">
        <v>33.919600000000003</v>
      </c>
      <c r="AA42" s="1">
        <v>47.7804</v>
      </c>
      <c r="AB42" s="1">
        <v>52.772799999999997</v>
      </c>
      <c r="AC42" s="1">
        <v>53.555199999999999</v>
      </c>
      <c r="AD42" s="1">
        <v>77.083799999999997</v>
      </c>
      <c r="AE42" s="1">
        <v>64.191600000000008</v>
      </c>
      <c r="AF42" s="1">
        <v>51.069200000000002</v>
      </c>
      <c r="AG42" s="1">
        <v>45.866199999999999</v>
      </c>
      <c r="AH42" s="1">
        <v>55.296599999999998</v>
      </c>
      <c r="AI42" s="25" t="s">
        <v>61</v>
      </c>
      <c r="AJ42" s="1">
        <f t="shared" si="6"/>
        <v>130</v>
      </c>
      <c r="AK42" s="1">
        <f t="shared" si="7"/>
        <v>100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37</v>
      </c>
      <c r="C43" s="1">
        <v>288</v>
      </c>
      <c r="D43" s="1">
        <v>229.95599999999999</v>
      </c>
      <c r="E43" s="1">
        <v>219.25800000000001</v>
      </c>
      <c r="F43" s="1">
        <v>229.82499999999999</v>
      </c>
      <c r="G43" s="7">
        <v>1</v>
      </c>
      <c r="H43" s="1">
        <v>45</v>
      </c>
      <c r="I43" s="1" t="s">
        <v>38</v>
      </c>
      <c r="J43" s="1">
        <v>223.3</v>
      </c>
      <c r="K43" s="1">
        <f t="shared" si="13"/>
        <v>-4.0420000000000016</v>
      </c>
      <c r="L43" s="1"/>
      <c r="M43" s="1"/>
      <c r="N43" s="1">
        <v>78</v>
      </c>
      <c r="O43" s="1"/>
      <c r="P43" s="1">
        <f t="shared" si="8"/>
        <v>43.851600000000005</v>
      </c>
      <c r="Q43" s="5">
        <f t="shared" si="10"/>
        <v>262.24580000000009</v>
      </c>
      <c r="R43" s="5">
        <v>380</v>
      </c>
      <c r="S43" s="5">
        <f t="shared" si="4"/>
        <v>280</v>
      </c>
      <c r="T43" s="5">
        <v>100</v>
      </c>
      <c r="U43" s="27">
        <v>380</v>
      </c>
      <c r="V43" s="28" t="s">
        <v>166</v>
      </c>
      <c r="W43" s="1">
        <f t="shared" si="5"/>
        <v>15.685288564157293</v>
      </c>
      <c r="X43" s="1">
        <f t="shared" si="9"/>
        <v>7.0196982550237612</v>
      </c>
      <c r="Y43" s="1">
        <v>40.589399999999998</v>
      </c>
      <c r="Z43" s="1">
        <v>43.712200000000003</v>
      </c>
      <c r="AA43" s="1">
        <v>45.191800000000001</v>
      </c>
      <c r="AB43" s="1">
        <v>43.186</v>
      </c>
      <c r="AC43" s="1">
        <v>50.336599999999997</v>
      </c>
      <c r="AD43" s="1">
        <v>36.656999999999996</v>
      </c>
      <c r="AE43" s="1">
        <v>35.595399999999998</v>
      </c>
      <c r="AF43" s="1">
        <v>38.465800000000002</v>
      </c>
      <c r="AG43" s="1">
        <v>42.874600000000001</v>
      </c>
      <c r="AH43" s="1">
        <v>44.946199999999997</v>
      </c>
      <c r="AI43" s="1"/>
      <c r="AJ43" s="1">
        <f t="shared" si="6"/>
        <v>280</v>
      </c>
      <c r="AK43" s="1">
        <f t="shared" si="7"/>
        <v>100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37</v>
      </c>
      <c r="C44" s="1">
        <v>233</v>
      </c>
      <c r="D44" s="1">
        <v>198.35599999999999</v>
      </c>
      <c r="E44" s="1">
        <v>263.65600000000001</v>
      </c>
      <c r="F44" s="1">
        <v>100.694</v>
      </c>
      <c r="G44" s="7">
        <v>1</v>
      </c>
      <c r="H44" s="1">
        <v>45</v>
      </c>
      <c r="I44" s="1" t="s">
        <v>38</v>
      </c>
      <c r="J44" s="1">
        <v>260</v>
      </c>
      <c r="K44" s="1">
        <f t="shared" si="13"/>
        <v>3.6560000000000059</v>
      </c>
      <c r="L44" s="1"/>
      <c r="M44" s="1"/>
      <c r="N44" s="1">
        <v>130</v>
      </c>
      <c r="O44" s="1">
        <v>150</v>
      </c>
      <c r="P44" s="1">
        <f t="shared" si="8"/>
        <v>52.731200000000001</v>
      </c>
      <c r="Q44" s="5">
        <f t="shared" si="10"/>
        <v>304.81159999999994</v>
      </c>
      <c r="R44" s="5">
        <v>410</v>
      </c>
      <c r="S44" s="5">
        <f t="shared" si="4"/>
        <v>210</v>
      </c>
      <c r="T44" s="5">
        <v>200</v>
      </c>
      <c r="U44" s="27">
        <v>410</v>
      </c>
      <c r="V44" s="28" t="s">
        <v>177</v>
      </c>
      <c r="W44" s="1">
        <f t="shared" si="5"/>
        <v>14.994803835300543</v>
      </c>
      <c r="X44" s="1">
        <f t="shared" si="9"/>
        <v>7.2195208908577841</v>
      </c>
      <c r="Y44" s="1">
        <v>45.7014</v>
      </c>
      <c r="Z44" s="1">
        <v>39.399000000000001</v>
      </c>
      <c r="AA44" s="1">
        <v>40.0306</v>
      </c>
      <c r="AB44" s="1">
        <v>44.078000000000003</v>
      </c>
      <c r="AC44" s="1">
        <v>43.291800000000002</v>
      </c>
      <c r="AD44" s="1">
        <v>47.689</v>
      </c>
      <c r="AE44" s="1">
        <v>43.711399999999998</v>
      </c>
      <c r="AF44" s="1">
        <v>39.905799999999999</v>
      </c>
      <c r="AG44" s="1">
        <v>43.5002</v>
      </c>
      <c r="AH44" s="1">
        <v>43.1404</v>
      </c>
      <c r="AI44" s="1"/>
      <c r="AJ44" s="1">
        <f t="shared" si="6"/>
        <v>210</v>
      </c>
      <c r="AK44" s="1">
        <f t="shared" si="7"/>
        <v>200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40</v>
      </c>
      <c r="C45" s="1">
        <v>25</v>
      </c>
      <c r="D45" s="1">
        <v>10</v>
      </c>
      <c r="E45" s="1">
        <v>7</v>
      </c>
      <c r="F45" s="1">
        <v>25</v>
      </c>
      <c r="G45" s="7">
        <v>0.09</v>
      </c>
      <c r="H45" s="1">
        <v>45</v>
      </c>
      <c r="I45" s="1" t="s">
        <v>38</v>
      </c>
      <c r="J45" s="1">
        <v>8</v>
      </c>
      <c r="K45" s="1">
        <f t="shared" si="13"/>
        <v>-1</v>
      </c>
      <c r="L45" s="1"/>
      <c r="M45" s="1"/>
      <c r="N45" s="1">
        <v>0</v>
      </c>
      <c r="O45" s="1"/>
      <c r="P45" s="1">
        <f t="shared" si="8"/>
        <v>1.4</v>
      </c>
      <c r="Q45" s="5"/>
      <c r="R45" s="5">
        <f t="shared" si="12"/>
        <v>0</v>
      </c>
      <c r="S45" s="5">
        <f t="shared" si="4"/>
        <v>0</v>
      </c>
      <c r="T45" s="5"/>
      <c r="U45" s="5"/>
      <c r="V45" s="1"/>
      <c r="W45" s="1">
        <f t="shared" si="5"/>
        <v>17.857142857142858</v>
      </c>
      <c r="X45" s="1">
        <f t="shared" si="9"/>
        <v>17.857142857142858</v>
      </c>
      <c r="Y45" s="1">
        <v>0.4</v>
      </c>
      <c r="Z45" s="1">
        <v>2.4</v>
      </c>
      <c r="AA45" s="1">
        <v>3</v>
      </c>
      <c r="AB45" s="1">
        <v>0.2</v>
      </c>
      <c r="AC45" s="1">
        <v>3</v>
      </c>
      <c r="AD45" s="1">
        <v>3.6</v>
      </c>
      <c r="AE45" s="1">
        <v>4</v>
      </c>
      <c r="AF45" s="1">
        <v>2.6</v>
      </c>
      <c r="AG45" s="1">
        <v>0.8</v>
      </c>
      <c r="AH45" s="1">
        <v>3.2</v>
      </c>
      <c r="AI45" s="26" t="s">
        <v>42</v>
      </c>
      <c r="AJ45" s="1">
        <f t="shared" si="6"/>
        <v>0</v>
      </c>
      <c r="AK45" s="1">
        <f t="shared" si="7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288</v>
      </c>
      <c r="D46" s="1">
        <v>11.766</v>
      </c>
      <c r="E46" s="1">
        <v>160.989</v>
      </c>
      <c r="F46" s="1">
        <v>98.98</v>
      </c>
      <c r="G46" s="7">
        <v>1</v>
      </c>
      <c r="H46" s="1">
        <v>45</v>
      </c>
      <c r="I46" s="1" t="s">
        <v>38</v>
      </c>
      <c r="J46" s="1">
        <v>160</v>
      </c>
      <c r="K46" s="1">
        <f t="shared" si="13"/>
        <v>0.98900000000000432</v>
      </c>
      <c r="L46" s="1"/>
      <c r="M46" s="1"/>
      <c r="N46" s="1">
        <v>70</v>
      </c>
      <c r="O46" s="1">
        <v>100</v>
      </c>
      <c r="P46" s="1">
        <f t="shared" si="8"/>
        <v>32.197800000000001</v>
      </c>
      <c r="Q46" s="5">
        <f t="shared" si="10"/>
        <v>149.59140000000002</v>
      </c>
      <c r="R46" s="5">
        <v>250</v>
      </c>
      <c r="S46" s="5">
        <f t="shared" si="4"/>
        <v>250</v>
      </c>
      <c r="T46" s="5"/>
      <c r="U46" s="27">
        <v>250</v>
      </c>
      <c r="V46" s="28" t="s">
        <v>165</v>
      </c>
      <c r="W46" s="1">
        <f t="shared" si="5"/>
        <v>16.118492567815192</v>
      </c>
      <c r="X46" s="1">
        <f t="shared" si="9"/>
        <v>8.3539869183608815</v>
      </c>
      <c r="Y46" s="1">
        <v>30.555399999999999</v>
      </c>
      <c r="Z46" s="1">
        <v>28.261399999999998</v>
      </c>
      <c r="AA46" s="1">
        <v>37.157200000000003</v>
      </c>
      <c r="AB46" s="1">
        <v>39.151799999999987</v>
      </c>
      <c r="AC46" s="1">
        <v>33.187800000000003</v>
      </c>
      <c r="AD46" s="1">
        <v>38.102999999999987</v>
      </c>
      <c r="AE46" s="1">
        <v>29.477</v>
      </c>
      <c r="AF46" s="1">
        <v>28.810400000000001</v>
      </c>
      <c r="AG46" s="1">
        <v>29.804200000000002</v>
      </c>
      <c r="AH46" s="1">
        <v>36.096200000000003</v>
      </c>
      <c r="AI46" s="1"/>
      <c r="AJ46" s="1">
        <f t="shared" si="6"/>
        <v>250</v>
      </c>
      <c r="AK46" s="1">
        <f t="shared" si="7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302</v>
      </c>
      <c r="D47" s="1">
        <v>37.222000000000001</v>
      </c>
      <c r="E47" s="1">
        <v>214.685</v>
      </c>
      <c r="F47" s="1">
        <v>88.17</v>
      </c>
      <c r="G47" s="7">
        <v>1</v>
      </c>
      <c r="H47" s="1">
        <v>45</v>
      </c>
      <c r="I47" s="1" t="s">
        <v>38</v>
      </c>
      <c r="J47" s="1">
        <v>202.5</v>
      </c>
      <c r="K47" s="1">
        <f t="shared" si="13"/>
        <v>12.185000000000002</v>
      </c>
      <c r="L47" s="1"/>
      <c r="M47" s="1"/>
      <c r="N47" s="1">
        <v>70</v>
      </c>
      <c r="O47" s="1">
        <v>90</v>
      </c>
      <c r="P47" s="1">
        <f t="shared" si="8"/>
        <v>42.936999999999998</v>
      </c>
      <c r="Q47" s="5">
        <f t="shared" si="10"/>
        <v>310.01099999999991</v>
      </c>
      <c r="R47" s="5">
        <v>350</v>
      </c>
      <c r="S47" s="5">
        <f t="shared" si="4"/>
        <v>350</v>
      </c>
      <c r="T47" s="5"/>
      <c r="U47" s="5">
        <v>390</v>
      </c>
      <c r="V47" s="1"/>
      <c r="W47" s="1">
        <f t="shared" si="5"/>
        <v>13.931341267438343</v>
      </c>
      <c r="X47" s="1">
        <f t="shared" si="9"/>
        <v>5.7798635209725884</v>
      </c>
      <c r="Y47" s="1">
        <v>32.451000000000001</v>
      </c>
      <c r="Z47" s="1">
        <v>30.9376</v>
      </c>
      <c r="AA47" s="1">
        <v>38.764600000000002</v>
      </c>
      <c r="AB47" s="1">
        <v>42.788200000000003</v>
      </c>
      <c r="AC47" s="1">
        <v>38.3904</v>
      </c>
      <c r="AD47" s="1">
        <v>34.041800000000002</v>
      </c>
      <c r="AE47" s="1">
        <v>40.388199999999998</v>
      </c>
      <c r="AF47" s="1">
        <v>47.028599999999997</v>
      </c>
      <c r="AG47" s="1">
        <v>30.5852</v>
      </c>
      <c r="AH47" s="1">
        <v>36.143599999999999</v>
      </c>
      <c r="AI47" s="1"/>
      <c r="AJ47" s="1">
        <f t="shared" si="6"/>
        <v>350</v>
      </c>
      <c r="AK47" s="1">
        <f t="shared" si="7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40</v>
      </c>
      <c r="C48" s="1">
        <v>531</v>
      </c>
      <c r="D48" s="1">
        <v>136</v>
      </c>
      <c r="E48" s="1">
        <v>428</v>
      </c>
      <c r="F48" s="1">
        <v>13</v>
      </c>
      <c r="G48" s="7">
        <v>0.28000000000000003</v>
      </c>
      <c r="H48" s="1">
        <v>45</v>
      </c>
      <c r="I48" s="1" t="s">
        <v>38</v>
      </c>
      <c r="J48" s="1">
        <v>454</v>
      </c>
      <c r="K48" s="1">
        <f t="shared" si="13"/>
        <v>-26</v>
      </c>
      <c r="L48" s="1"/>
      <c r="M48" s="1"/>
      <c r="N48" s="1">
        <v>450</v>
      </c>
      <c r="O48" s="1">
        <v>500</v>
      </c>
      <c r="P48" s="1">
        <f t="shared" si="8"/>
        <v>85.6</v>
      </c>
      <c r="Q48" s="5">
        <f t="shared" si="10"/>
        <v>149.79999999999995</v>
      </c>
      <c r="R48" s="5">
        <v>230</v>
      </c>
      <c r="S48" s="5">
        <f t="shared" si="4"/>
        <v>230</v>
      </c>
      <c r="T48" s="5"/>
      <c r="U48" s="5">
        <v>320</v>
      </c>
      <c r="V48" s="1"/>
      <c r="W48" s="1">
        <f t="shared" si="5"/>
        <v>13.936915887850468</v>
      </c>
      <c r="X48" s="1">
        <f t="shared" si="9"/>
        <v>11.25</v>
      </c>
      <c r="Y48" s="1">
        <v>103</v>
      </c>
      <c r="Z48" s="1">
        <v>68.400000000000006</v>
      </c>
      <c r="AA48" s="1">
        <v>82.2</v>
      </c>
      <c r="AB48" s="1">
        <v>115.2</v>
      </c>
      <c r="AC48" s="1">
        <v>94</v>
      </c>
      <c r="AD48" s="1">
        <v>188.4</v>
      </c>
      <c r="AE48" s="1">
        <v>126.4</v>
      </c>
      <c r="AF48" s="1">
        <v>104.4</v>
      </c>
      <c r="AG48" s="1">
        <v>88</v>
      </c>
      <c r="AH48" s="1">
        <v>114</v>
      </c>
      <c r="AI48" s="1"/>
      <c r="AJ48" s="1">
        <f t="shared" si="6"/>
        <v>64.400000000000006</v>
      </c>
      <c r="AK48" s="1">
        <f t="shared" si="7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40</v>
      </c>
      <c r="C49" s="1">
        <v>223</v>
      </c>
      <c r="D49" s="1">
        <v>143</v>
      </c>
      <c r="E49" s="1">
        <v>197</v>
      </c>
      <c r="F49" s="1"/>
      <c r="G49" s="7">
        <v>0.35</v>
      </c>
      <c r="H49" s="1">
        <v>45</v>
      </c>
      <c r="I49" s="1" t="s">
        <v>38</v>
      </c>
      <c r="J49" s="1">
        <v>239</v>
      </c>
      <c r="K49" s="1">
        <f t="shared" si="13"/>
        <v>-42</v>
      </c>
      <c r="L49" s="1"/>
      <c r="M49" s="1"/>
      <c r="N49" s="1">
        <v>500</v>
      </c>
      <c r="O49" s="1">
        <v>600</v>
      </c>
      <c r="P49" s="1">
        <f t="shared" si="8"/>
        <v>39.4</v>
      </c>
      <c r="Q49" s="5"/>
      <c r="R49" s="5">
        <v>150</v>
      </c>
      <c r="S49" s="5">
        <f t="shared" si="4"/>
        <v>150</v>
      </c>
      <c r="T49" s="5"/>
      <c r="U49" s="27">
        <v>150</v>
      </c>
      <c r="V49" s="28" t="s">
        <v>165</v>
      </c>
      <c r="W49" s="1">
        <f t="shared" si="5"/>
        <v>31.725888324873097</v>
      </c>
      <c r="X49" s="1">
        <f t="shared" si="9"/>
        <v>27.918781725888326</v>
      </c>
      <c r="Y49" s="1">
        <v>115.8</v>
      </c>
      <c r="Z49" s="1">
        <v>56.2</v>
      </c>
      <c r="AA49" s="1">
        <v>63.4</v>
      </c>
      <c r="AB49" s="1">
        <v>53.8</v>
      </c>
      <c r="AC49" s="1">
        <v>41.8</v>
      </c>
      <c r="AD49" s="1">
        <v>125.8</v>
      </c>
      <c r="AE49" s="1">
        <v>74.400000000000006</v>
      </c>
      <c r="AF49" s="1">
        <v>93.8</v>
      </c>
      <c r="AG49" s="1">
        <v>86.6</v>
      </c>
      <c r="AH49" s="1">
        <v>63.6</v>
      </c>
      <c r="AI49" s="1"/>
      <c r="AJ49" s="1">
        <f t="shared" si="6"/>
        <v>52.5</v>
      </c>
      <c r="AK49" s="1">
        <f t="shared" si="7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40</v>
      </c>
      <c r="C50" s="1">
        <v>292</v>
      </c>
      <c r="D50" s="1">
        <v>160</v>
      </c>
      <c r="E50" s="1">
        <v>264</v>
      </c>
      <c r="F50" s="1">
        <v>1</v>
      </c>
      <c r="G50" s="7">
        <v>0.28000000000000003</v>
      </c>
      <c r="H50" s="1">
        <v>45</v>
      </c>
      <c r="I50" s="1" t="s">
        <v>38</v>
      </c>
      <c r="J50" s="1">
        <v>341</v>
      </c>
      <c r="K50" s="1">
        <f t="shared" si="13"/>
        <v>-77</v>
      </c>
      <c r="L50" s="1"/>
      <c r="M50" s="1"/>
      <c r="N50" s="1">
        <v>510</v>
      </c>
      <c r="O50" s="1">
        <v>550</v>
      </c>
      <c r="P50" s="1">
        <f t="shared" si="8"/>
        <v>52.8</v>
      </c>
      <c r="Q50" s="5"/>
      <c r="R50" s="5">
        <v>60</v>
      </c>
      <c r="S50" s="5">
        <f t="shared" si="4"/>
        <v>60</v>
      </c>
      <c r="T50" s="5"/>
      <c r="U50" s="27">
        <v>60</v>
      </c>
      <c r="V50" s="28" t="s">
        <v>170</v>
      </c>
      <c r="W50" s="1">
        <f t="shared" si="5"/>
        <v>21.231060606060606</v>
      </c>
      <c r="X50" s="1">
        <f t="shared" si="9"/>
        <v>20.094696969696972</v>
      </c>
      <c r="Y50" s="1">
        <v>120</v>
      </c>
      <c r="Z50" s="1">
        <v>59</v>
      </c>
      <c r="AA50" s="1">
        <v>68.400000000000006</v>
      </c>
      <c r="AB50" s="1">
        <v>83.4</v>
      </c>
      <c r="AC50" s="1">
        <v>83.6</v>
      </c>
      <c r="AD50" s="1">
        <v>161.80000000000001</v>
      </c>
      <c r="AE50" s="1">
        <v>109.6</v>
      </c>
      <c r="AF50" s="1">
        <v>94.2</v>
      </c>
      <c r="AG50" s="1">
        <v>79.8</v>
      </c>
      <c r="AH50" s="1">
        <v>69.8</v>
      </c>
      <c r="AI50" s="1"/>
      <c r="AJ50" s="1">
        <f t="shared" si="6"/>
        <v>16.8</v>
      </c>
      <c r="AK50" s="1">
        <f t="shared" si="7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40</v>
      </c>
      <c r="C51" s="1">
        <v>457</v>
      </c>
      <c r="D51" s="1">
        <v>368</v>
      </c>
      <c r="E51" s="1">
        <v>545</v>
      </c>
      <c r="F51" s="1">
        <v>65</v>
      </c>
      <c r="G51" s="7">
        <v>0.35</v>
      </c>
      <c r="H51" s="1">
        <v>45</v>
      </c>
      <c r="I51" s="1" t="s">
        <v>52</v>
      </c>
      <c r="J51" s="1">
        <v>558</v>
      </c>
      <c r="K51" s="1">
        <f t="shared" si="13"/>
        <v>-13</v>
      </c>
      <c r="L51" s="1"/>
      <c r="M51" s="1"/>
      <c r="N51" s="1">
        <v>550</v>
      </c>
      <c r="O51" s="1">
        <v>650</v>
      </c>
      <c r="P51" s="1">
        <f t="shared" si="8"/>
        <v>109</v>
      </c>
      <c r="Q51" s="5">
        <f t="shared" ref="Q51" si="14">14*P51-O51-N51-F51</f>
        <v>261</v>
      </c>
      <c r="R51" s="5">
        <v>330</v>
      </c>
      <c r="S51" s="5">
        <f t="shared" si="4"/>
        <v>330</v>
      </c>
      <c r="T51" s="5"/>
      <c r="U51" s="27">
        <v>330</v>
      </c>
      <c r="V51" s="28">
        <v>150</v>
      </c>
      <c r="W51" s="1">
        <f t="shared" si="5"/>
        <v>14.63302752293578</v>
      </c>
      <c r="X51" s="1">
        <f t="shared" si="9"/>
        <v>11.605504587155963</v>
      </c>
      <c r="Y51" s="1">
        <v>125.6</v>
      </c>
      <c r="Z51" s="1">
        <v>85.2</v>
      </c>
      <c r="AA51" s="1">
        <v>88.4</v>
      </c>
      <c r="AB51" s="1">
        <v>110.2</v>
      </c>
      <c r="AC51" s="1">
        <v>78.2</v>
      </c>
      <c r="AD51" s="1">
        <v>175.4</v>
      </c>
      <c r="AE51" s="1">
        <v>124.4</v>
      </c>
      <c r="AF51" s="1">
        <v>85.6</v>
      </c>
      <c r="AG51" s="1">
        <v>81.8</v>
      </c>
      <c r="AH51" s="1">
        <v>126.6</v>
      </c>
      <c r="AI51" s="1"/>
      <c r="AJ51" s="1">
        <f t="shared" si="6"/>
        <v>115.49999999999999</v>
      </c>
      <c r="AK51" s="1">
        <f t="shared" si="7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40</v>
      </c>
      <c r="C52" s="1">
        <v>267</v>
      </c>
      <c r="D52" s="1">
        <v>123</v>
      </c>
      <c r="E52" s="1">
        <v>201</v>
      </c>
      <c r="F52" s="1"/>
      <c r="G52" s="7">
        <v>0.35</v>
      </c>
      <c r="H52" s="1">
        <v>45</v>
      </c>
      <c r="I52" s="1" t="s">
        <v>52</v>
      </c>
      <c r="J52" s="1">
        <v>264</v>
      </c>
      <c r="K52" s="1">
        <f t="shared" si="13"/>
        <v>-63</v>
      </c>
      <c r="L52" s="1"/>
      <c r="M52" s="1"/>
      <c r="N52" s="1">
        <v>600</v>
      </c>
      <c r="O52" s="1">
        <v>650</v>
      </c>
      <c r="P52" s="1">
        <f t="shared" si="8"/>
        <v>40.200000000000003</v>
      </c>
      <c r="Q52" s="5"/>
      <c r="R52" s="5">
        <v>300</v>
      </c>
      <c r="S52" s="5">
        <f t="shared" si="4"/>
        <v>300</v>
      </c>
      <c r="T52" s="5"/>
      <c r="U52" s="27">
        <v>600</v>
      </c>
      <c r="V52" s="28"/>
      <c r="W52" s="1">
        <f t="shared" si="5"/>
        <v>38.557213930348254</v>
      </c>
      <c r="X52" s="1">
        <f t="shared" si="9"/>
        <v>31.094527363184078</v>
      </c>
      <c r="Y52" s="1">
        <v>137</v>
      </c>
      <c r="Z52" s="1">
        <v>59.6</v>
      </c>
      <c r="AA52" s="1">
        <v>52.2</v>
      </c>
      <c r="AB52" s="1">
        <v>111.6</v>
      </c>
      <c r="AC52" s="1">
        <v>56.8</v>
      </c>
      <c r="AD52" s="1">
        <v>183.02699999999999</v>
      </c>
      <c r="AE52" s="1">
        <v>126.027</v>
      </c>
      <c r="AF52" s="1">
        <v>80.2</v>
      </c>
      <c r="AG52" s="1">
        <v>83.6</v>
      </c>
      <c r="AH52" s="1">
        <v>56.4</v>
      </c>
      <c r="AI52" s="1"/>
      <c r="AJ52" s="1">
        <f t="shared" si="6"/>
        <v>105</v>
      </c>
      <c r="AK52" s="1">
        <f t="shared" si="7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40</v>
      </c>
      <c r="C53" s="1">
        <v>49</v>
      </c>
      <c r="D53" s="1">
        <v>224</v>
      </c>
      <c r="E53" s="1">
        <v>156</v>
      </c>
      <c r="F53" s="1">
        <v>62</v>
      </c>
      <c r="G53" s="7">
        <v>0.28000000000000003</v>
      </c>
      <c r="H53" s="1">
        <v>45</v>
      </c>
      <c r="I53" s="1" t="s">
        <v>38</v>
      </c>
      <c r="J53" s="1">
        <v>174</v>
      </c>
      <c r="K53" s="1">
        <f t="shared" si="13"/>
        <v>-18</v>
      </c>
      <c r="L53" s="1"/>
      <c r="M53" s="1"/>
      <c r="N53" s="1">
        <v>100</v>
      </c>
      <c r="O53" s="1">
        <v>120</v>
      </c>
      <c r="P53" s="1">
        <f t="shared" si="8"/>
        <v>31.2</v>
      </c>
      <c r="Q53" s="5">
        <f t="shared" si="10"/>
        <v>123.59999999999997</v>
      </c>
      <c r="R53" s="5">
        <v>190</v>
      </c>
      <c r="S53" s="5">
        <f t="shared" si="4"/>
        <v>190</v>
      </c>
      <c r="T53" s="5"/>
      <c r="U53" s="27">
        <v>190</v>
      </c>
      <c r="V53" s="28" t="s">
        <v>172</v>
      </c>
      <c r="W53" s="1">
        <f t="shared" si="5"/>
        <v>15.128205128205128</v>
      </c>
      <c r="X53" s="1">
        <f t="shared" si="9"/>
        <v>9.0384615384615383</v>
      </c>
      <c r="Y53" s="1">
        <v>31.4</v>
      </c>
      <c r="Z53" s="1">
        <v>26.4</v>
      </c>
      <c r="AA53" s="1">
        <v>20</v>
      </c>
      <c r="AB53" s="1">
        <v>27.6</v>
      </c>
      <c r="AC53" s="1">
        <v>31</v>
      </c>
      <c r="AD53" s="1">
        <v>37.6</v>
      </c>
      <c r="AE53" s="1">
        <v>35</v>
      </c>
      <c r="AF53" s="1">
        <v>25.8</v>
      </c>
      <c r="AG53" s="1">
        <v>18.600000000000001</v>
      </c>
      <c r="AH53" s="1">
        <v>39.6</v>
      </c>
      <c r="AI53" s="1"/>
      <c r="AJ53" s="1">
        <f t="shared" si="6"/>
        <v>53.2</v>
      </c>
      <c r="AK53" s="1">
        <f t="shared" si="7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.75" thickBot="1" x14ac:dyDescent="0.3">
      <c r="A54" s="1" t="s">
        <v>94</v>
      </c>
      <c r="B54" s="1" t="s">
        <v>40</v>
      </c>
      <c r="C54" s="1">
        <v>42</v>
      </c>
      <c r="D54" s="1">
        <v>136</v>
      </c>
      <c r="E54" s="1">
        <v>135</v>
      </c>
      <c r="F54" s="1">
        <v>1</v>
      </c>
      <c r="G54" s="7">
        <v>0.41</v>
      </c>
      <c r="H54" s="1">
        <v>45</v>
      </c>
      <c r="I54" s="1" t="s">
        <v>38</v>
      </c>
      <c r="J54" s="1">
        <v>194</v>
      </c>
      <c r="K54" s="1">
        <f t="shared" si="13"/>
        <v>-59</v>
      </c>
      <c r="L54" s="1"/>
      <c r="M54" s="1"/>
      <c r="N54" s="1">
        <v>320</v>
      </c>
      <c r="O54" s="1">
        <v>400</v>
      </c>
      <c r="P54" s="1">
        <f t="shared" si="8"/>
        <v>27</v>
      </c>
      <c r="Q54" s="5"/>
      <c r="R54" s="5">
        <v>110</v>
      </c>
      <c r="S54" s="5">
        <f t="shared" si="4"/>
        <v>110</v>
      </c>
      <c r="T54" s="5"/>
      <c r="U54" s="27">
        <v>110</v>
      </c>
      <c r="V54" s="28" t="s">
        <v>164</v>
      </c>
      <c r="W54" s="1">
        <f t="shared" si="5"/>
        <v>30.777777777777779</v>
      </c>
      <c r="X54" s="1">
        <f t="shared" si="9"/>
        <v>26.703703703703702</v>
      </c>
      <c r="Y54" s="1">
        <v>76</v>
      </c>
      <c r="Z54" s="1">
        <v>34.799999999999997</v>
      </c>
      <c r="AA54" s="1">
        <v>37.200000000000003</v>
      </c>
      <c r="AB54" s="1">
        <v>48.4</v>
      </c>
      <c r="AC54" s="1">
        <v>19</v>
      </c>
      <c r="AD54" s="1">
        <v>67.599999999999994</v>
      </c>
      <c r="AE54" s="1">
        <v>37.799999999999997</v>
      </c>
      <c r="AF54" s="1">
        <v>32.799999999999997</v>
      </c>
      <c r="AG54" s="1">
        <v>36.200000000000003</v>
      </c>
      <c r="AH54" s="1">
        <v>52.6</v>
      </c>
      <c r="AI54" s="1"/>
      <c r="AJ54" s="1">
        <f t="shared" si="6"/>
        <v>45.099999999999994</v>
      </c>
      <c r="AK54" s="1">
        <f t="shared" si="7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95</v>
      </c>
      <c r="B55" s="20" t="s">
        <v>40</v>
      </c>
      <c r="C55" s="20">
        <v>211</v>
      </c>
      <c r="D55" s="20">
        <v>86</v>
      </c>
      <c r="E55" s="20">
        <v>134</v>
      </c>
      <c r="F55" s="21"/>
      <c r="G55" s="16">
        <v>0</v>
      </c>
      <c r="H55" s="17">
        <v>45</v>
      </c>
      <c r="I55" s="17" t="s">
        <v>58</v>
      </c>
      <c r="J55" s="17">
        <v>147</v>
      </c>
      <c r="K55" s="17">
        <f t="shared" si="13"/>
        <v>-13</v>
      </c>
      <c r="L55" s="17"/>
      <c r="M55" s="17"/>
      <c r="N55" s="17">
        <v>0</v>
      </c>
      <c r="O55" s="17"/>
      <c r="P55" s="17">
        <f t="shared" si="8"/>
        <v>26.8</v>
      </c>
      <c r="Q55" s="22"/>
      <c r="R55" s="5">
        <f t="shared" si="12"/>
        <v>0</v>
      </c>
      <c r="S55" s="5">
        <f t="shared" si="4"/>
        <v>0</v>
      </c>
      <c r="T55" s="5"/>
      <c r="U55" s="22"/>
      <c r="V55" s="17"/>
      <c r="W55" s="1">
        <f t="shared" si="5"/>
        <v>0</v>
      </c>
      <c r="X55" s="17">
        <f t="shared" si="9"/>
        <v>0</v>
      </c>
      <c r="Y55" s="17">
        <v>130.19999999999999</v>
      </c>
      <c r="Z55" s="17">
        <v>71.2</v>
      </c>
      <c r="AA55" s="17">
        <v>41.6</v>
      </c>
      <c r="AB55" s="17">
        <v>92</v>
      </c>
      <c r="AC55" s="17">
        <v>95</v>
      </c>
      <c r="AD55" s="17">
        <v>119.8</v>
      </c>
      <c r="AE55" s="17">
        <v>84.2</v>
      </c>
      <c r="AF55" s="17">
        <v>73.599999999999994</v>
      </c>
      <c r="AG55" s="17">
        <v>78.2</v>
      </c>
      <c r="AH55" s="17">
        <v>68.8</v>
      </c>
      <c r="AI55" s="23" t="s">
        <v>96</v>
      </c>
      <c r="AJ55" s="1">
        <f t="shared" si="6"/>
        <v>0</v>
      </c>
      <c r="AK55" s="1">
        <f t="shared" si="7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t="15.75" thickBot="1" x14ac:dyDescent="0.3">
      <c r="A56" s="24" t="s">
        <v>138</v>
      </c>
      <c r="B56" s="12" t="s">
        <v>40</v>
      </c>
      <c r="C56" s="12">
        <v>10</v>
      </c>
      <c r="D56" s="12">
        <v>239</v>
      </c>
      <c r="E56" s="12">
        <v>148</v>
      </c>
      <c r="F56" s="13"/>
      <c r="G56" s="7">
        <v>0.41</v>
      </c>
      <c r="H56" s="1">
        <v>50</v>
      </c>
      <c r="I56" s="1" t="s">
        <v>38</v>
      </c>
      <c r="J56" s="1">
        <v>274</v>
      </c>
      <c r="K56" s="1">
        <f>E56-J56</f>
        <v>-126</v>
      </c>
      <c r="L56" s="1"/>
      <c r="M56" s="1"/>
      <c r="N56" s="1">
        <v>350</v>
      </c>
      <c r="O56" s="1">
        <v>350</v>
      </c>
      <c r="P56" s="1">
        <f>E56/5</f>
        <v>29.6</v>
      </c>
      <c r="Q56" s="5">
        <v>300</v>
      </c>
      <c r="R56" s="5">
        <v>370</v>
      </c>
      <c r="S56" s="5">
        <f t="shared" si="4"/>
        <v>370</v>
      </c>
      <c r="T56" s="5"/>
      <c r="U56" s="27">
        <v>370</v>
      </c>
      <c r="V56" s="28" t="s">
        <v>172</v>
      </c>
      <c r="W56" s="1">
        <f t="shared" si="5"/>
        <v>36.148648648648646</v>
      </c>
      <c r="X56" s="1">
        <f>(F56+N56+O56)/P56</f>
        <v>23.648648648648649</v>
      </c>
      <c r="Y56" s="1">
        <v>1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 t="s">
        <v>139</v>
      </c>
      <c r="AJ56" s="1">
        <f t="shared" si="6"/>
        <v>151.69999999999999</v>
      </c>
      <c r="AK56" s="1">
        <f t="shared" si="7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9" t="s">
        <v>97</v>
      </c>
      <c r="B57" s="20" t="s">
        <v>40</v>
      </c>
      <c r="C57" s="20">
        <v>110</v>
      </c>
      <c r="D57" s="20">
        <v>28</v>
      </c>
      <c r="E57" s="20">
        <v>9</v>
      </c>
      <c r="F57" s="21"/>
      <c r="G57" s="16">
        <v>0</v>
      </c>
      <c r="H57" s="17">
        <v>45</v>
      </c>
      <c r="I57" s="17" t="s">
        <v>58</v>
      </c>
      <c r="J57" s="17">
        <v>10</v>
      </c>
      <c r="K57" s="17">
        <f t="shared" si="13"/>
        <v>-1</v>
      </c>
      <c r="L57" s="17"/>
      <c r="M57" s="17"/>
      <c r="N57" s="17">
        <v>0</v>
      </c>
      <c r="O57" s="17"/>
      <c r="P57" s="17">
        <f t="shared" si="8"/>
        <v>1.8</v>
      </c>
      <c r="Q57" s="22"/>
      <c r="R57" s="5">
        <f t="shared" si="12"/>
        <v>0</v>
      </c>
      <c r="S57" s="5">
        <f t="shared" si="4"/>
        <v>0</v>
      </c>
      <c r="T57" s="5"/>
      <c r="U57" s="22"/>
      <c r="V57" s="17"/>
      <c r="W57" s="1">
        <f t="shared" si="5"/>
        <v>0</v>
      </c>
      <c r="X57" s="17">
        <f t="shared" si="9"/>
        <v>0</v>
      </c>
      <c r="Y57" s="17">
        <v>96</v>
      </c>
      <c r="Z57" s="17">
        <v>62.2</v>
      </c>
      <c r="AA57" s="17">
        <v>66.400000000000006</v>
      </c>
      <c r="AB57" s="17">
        <v>82.2</v>
      </c>
      <c r="AC57" s="17">
        <v>67</v>
      </c>
      <c r="AD57" s="17">
        <v>86</v>
      </c>
      <c r="AE57" s="17">
        <v>59.6</v>
      </c>
      <c r="AF57" s="17">
        <v>53.6</v>
      </c>
      <c r="AG57" s="17">
        <v>51</v>
      </c>
      <c r="AH57" s="17">
        <v>55.6</v>
      </c>
      <c r="AI57" s="23" t="s">
        <v>98</v>
      </c>
      <c r="AJ57" s="1">
        <f t="shared" si="6"/>
        <v>0</v>
      </c>
      <c r="AK57" s="1">
        <f t="shared" si="7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5.75" thickBot="1" x14ac:dyDescent="0.3">
      <c r="A58" s="24" t="s">
        <v>147</v>
      </c>
      <c r="B58" s="12" t="s">
        <v>40</v>
      </c>
      <c r="C58" s="12">
        <v>50</v>
      </c>
      <c r="D58" s="12">
        <v>250</v>
      </c>
      <c r="E58" s="12">
        <v>208</v>
      </c>
      <c r="F58" s="13">
        <v>67</v>
      </c>
      <c r="G58" s="7">
        <v>0.41</v>
      </c>
      <c r="H58" s="1">
        <v>50</v>
      </c>
      <c r="I58" s="1" t="s">
        <v>38</v>
      </c>
      <c r="J58" s="1">
        <v>211</v>
      </c>
      <c r="K58" s="1">
        <f>E58-J58</f>
        <v>-3</v>
      </c>
      <c r="L58" s="1"/>
      <c r="M58" s="1"/>
      <c r="N58" s="1">
        <v>250</v>
      </c>
      <c r="O58" s="1">
        <v>250</v>
      </c>
      <c r="P58" s="1">
        <f>E58/5</f>
        <v>41.6</v>
      </c>
      <c r="Q58" s="5">
        <v>300</v>
      </c>
      <c r="R58" s="5">
        <f t="shared" si="12"/>
        <v>300</v>
      </c>
      <c r="S58" s="5">
        <f t="shared" si="4"/>
        <v>300</v>
      </c>
      <c r="T58" s="5"/>
      <c r="U58" s="5"/>
      <c r="V58" s="1"/>
      <c r="W58" s="1">
        <f t="shared" si="5"/>
        <v>20.841346153846153</v>
      </c>
      <c r="X58" s="1">
        <f>(F58+N58+O58)/P58</f>
        <v>13.629807692307692</v>
      </c>
      <c r="Y58" s="1">
        <v>2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 t="s">
        <v>148</v>
      </c>
      <c r="AJ58" s="1">
        <f t="shared" si="6"/>
        <v>122.99999999999999</v>
      </c>
      <c r="AK58" s="1">
        <f t="shared" si="7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40</v>
      </c>
      <c r="C59" s="1"/>
      <c r="D59" s="1">
        <v>147</v>
      </c>
      <c r="E59" s="1">
        <v>74</v>
      </c>
      <c r="F59" s="1">
        <v>67</v>
      </c>
      <c r="G59" s="7">
        <v>0.4</v>
      </c>
      <c r="H59" s="1">
        <v>30</v>
      </c>
      <c r="I59" s="1" t="s">
        <v>38</v>
      </c>
      <c r="J59" s="1">
        <v>81</v>
      </c>
      <c r="K59" s="1">
        <f t="shared" si="13"/>
        <v>-7</v>
      </c>
      <c r="L59" s="1"/>
      <c r="M59" s="1"/>
      <c r="N59" s="1">
        <v>150</v>
      </c>
      <c r="O59" s="1"/>
      <c r="P59" s="1">
        <f t="shared" si="8"/>
        <v>14.8</v>
      </c>
      <c r="Q59" s="5"/>
      <c r="R59" s="5">
        <f t="shared" si="12"/>
        <v>0</v>
      </c>
      <c r="S59" s="5">
        <f t="shared" si="4"/>
        <v>0</v>
      </c>
      <c r="T59" s="5"/>
      <c r="U59" s="5"/>
      <c r="V59" s="1"/>
      <c r="W59" s="1">
        <f t="shared" si="5"/>
        <v>14.662162162162161</v>
      </c>
      <c r="X59" s="1">
        <f t="shared" si="9"/>
        <v>14.662162162162161</v>
      </c>
      <c r="Y59" s="1">
        <v>22</v>
      </c>
      <c r="Z59" s="1">
        <v>19.2</v>
      </c>
      <c r="AA59" s="1">
        <v>4</v>
      </c>
      <c r="AB59" s="1">
        <v>19.8</v>
      </c>
      <c r="AC59" s="1">
        <v>10.4</v>
      </c>
      <c r="AD59" s="1">
        <v>18.399999999999999</v>
      </c>
      <c r="AE59" s="1">
        <v>18.399999999999999</v>
      </c>
      <c r="AF59" s="1">
        <v>9.6</v>
      </c>
      <c r="AG59" s="1">
        <v>13.4</v>
      </c>
      <c r="AH59" s="1">
        <v>19.600000000000001</v>
      </c>
      <c r="AI59" s="1"/>
      <c r="AJ59" s="1">
        <f t="shared" si="6"/>
        <v>0</v>
      </c>
      <c r="AK59" s="1">
        <f t="shared" si="7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37</v>
      </c>
      <c r="C60" s="1">
        <v>6.2</v>
      </c>
      <c r="D60" s="1">
        <v>8.7170000000000005</v>
      </c>
      <c r="E60" s="1">
        <v>9.5250000000000004</v>
      </c>
      <c r="F60" s="1"/>
      <c r="G60" s="7">
        <v>1</v>
      </c>
      <c r="H60" s="1">
        <v>30</v>
      </c>
      <c r="I60" s="1" t="s">
        <v>38</v>
      </c>
      <c r="J60" s="1">
        <v>16</v>
      </c>
      <c r="K60" s="1">
        <f t="shared" si="13"/>
        <v>-6.4749999999999996</v>
      </c>
      <c r="L60" s="1"/>
      <c r="M60" s="1"/>
      <c r="N60" s="1">
        <v>47</v>
      </c>
      <c r="O60" s="1"/>
      <c r="P60" s="1">
        <f t="shared" si="8"/>
        <v>1.905</v>
      </c>
      <c r="Q60" s="5"/>
      <c r="R60" s="5">
        <f t="shared" si="12"/>
        <v>0</v>
      </c>
      <c r="S60" s="5">
        <f t="shared" si="4"/>
        <v>0</v>
      </c>
      <c r="T60" s="5"/>
      <c r="U60" s="5"/>
      <c r="V60" s="1"/>
      <c r="W60" s="1">
        <f t="shared" si="5"/>
        <v>24.671916010498688</v>
      </c>
      <c r="X60" s="1">
        <f t="shared" si="9"/>
        <v>24.671916010498688</v>
      </c>
      <c r="Y60" s="1">
        <v>6.1936</v>
      </c>
      <c r="Z60" s="1">
        <v>3.8580000000000001</v>
      </c>
      <c r="AA60" s="1">
        <v>1.8956</v>
      </c>
      <c r="AB60" s="1">
        <v>3.8412000000000002</v>
      </c>
      <c r="AC60" s="1">
        <v>1.0304</v>
      </c>
      <c r="AD60" s="1">
        <v>6.8819999999999997</v>
      </c>
      <c r="AE60" s="1">
        <v>5.5578000000000003</v>
      </c>
      <c r="AF60" s="1">
        <v>7.2352000000000007</v>
      </c>
      <c r="AG60" s="1">
        <v>2.6107999999999998</v>
      </c>
      <c r="AH60" s="1">
        <v>1.3484</v>
      </c>
      <c r="AI60" s="1"/>
      <c r="AJ60" s="1">
        <f t="shared" si="6"/>
        <v>0</v>
      </c>
      <c r="AK60" s="1">
        <f t="shared" si="7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40</v>
      </c>
      <c r="C61" s="1">
        <v>180</v>
      </c>
      <c r="D61" s="1"/>
      <c r="E61" s="1">
        <v>114</v>
      </c>
      <c r="F61" s="1">
        <v>29</v>
      </c>
      <c r="G61" s="7">
        <v>0.41</v>
      </c>
      <c r="H61" s="1">
        <v>45</v>
      </c>
      <c r="I61" s="1" t="s">
        <v>38</v>
      </c>
      <c r="J61" s="1">
        <v>107</v>
      </c>
      <c r="K61" s="1">
        <f t="shared" si="13"/>
        <v>7</v>
      </c>
      <c r="L61" s="1"/>
      <c r="M61" s="1"/>
      <c r="N61" s="1">
        <v>0</v>
      </c>
      <c r="O61" s="1"/>
      <c r="P61" s="1">
        <f t="shared" si="8"/>
        <v>22.8</v>
      </c>
      <c r="Q61" s="5">
        <f>9*P61-O61-N61-F61</f>
        <v>176.20000000000002</v>
      </c>
      <c r="R61" s="5">
        <v>210</v>
      </c>
      <c r="S61" s="5">
        <f t="shared" si="4"/>
        <v>210</v>
      </c>
      <c r="T61" s="5"/>
      <c r="U61" s="5">
        <v>310</v>
      </c>
      <c r="V61" s="1"/>
      <c r="W61" s="1">
        <f t="shared" si="5"/>
        <v>10.482456140350877</v>
      </c>
      <c r="X61" s="1">
        <f t="shared" si="9"/>
        <v>1.2719298245614035</v>
      </c>
      <c r="Y61" s="1">
        <v>7.4</v>
      </c>
      <c r="Z61" s="1">
        <v>9.1999999999999993</v>
      </c>
      <c r="AA61" s="1">
        <v>17</v>
      </c>
      <c r="AB61" s="1">
        <v>9.1999999999999993</v>
      </c>
      <c r="AC61" s="1">
        <v>3.2</v>
      </c>
      <c r="AD61" s="1">
        <v>6.8</v>
      </c>
      <c r="AE61" s="1">
        <v>7</v>
      </c>
      <c r="AF61" s="1">
        <v>2.4</v>
      </c>
      <c r="AG61" s="1">
        <v>9</v>
      </c>
      <c r="AH61" s="1">
        <v>17.399999999999999</v>
      </c>
      <c r="AI61" s="1"/>
      <c r="AJ61" s="1">
        <f t="shared" si="6"/>
        <v>86.1</v>
      </c>
      <c r="AK61" s="1">
        <f t="shared" si="7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37</v>
      </c>
      <c r="C62" s="1">
        <v>33.6</v>
      </c>
      <c r="D62" s="1">
        <v>43.448999999999998</v>
      </c>
      <c r="E62" s="1">
        <v>17.765999999999998</v>
      </c>
      <c r="F62" s="1">
        <v>56.057000000000002</v>
      </c>
      <c r="G62" s="7">
        <v>1</v>
      </c>
      <c r="H62" s="1">
        <v>45</v>
      </c>
      <c r="I62" s="1" t="s">
        <v>38</v>
      </c>
      <c r="J62" s="1">
        <v>18</v>
      </c>
      <c r="K62" s="1">
        <f t="shared" si="13"/>
        <v>-0.23400000000000176</v>
      </c>
      <c r="L62" s="1"/>
      <c r="M62" s="1"/>
      <c r="N62" s="1">
        <v>0</v>
      </c>
      <c r="O62" s="1"/>
      <c r="P62" s="1">
        <f t="shared" si="8"/>
        <v>3.5531999999999995</v>
      </c>
      <c r="Q62" s="5"/>
      <c r="R62" s="5">
        <f t="shared" si="12"/>
        <v>0</v>
      </c>
      <c r="S62" s="5">
        <f t="shared" si="4"/>
        <v>0</v>
      </c>
      <c r="T62" s="5"/>
      <c r="U62" s="5"/>
      <c r="V62" s="1"/>
      <c r="W62" s="1">
        <f t="shared" si="5"/>
        <v>15.776483170100194</v>
      </c>
      <c r="X62" s="1">
        <f t="shared" si="9"/>
        <v>15.776483170100194</v>
      </c>
      <c r="Y62" s="1">
        <v>4.9947999999999997</v>
      </c>
      <c r="Z62" s="1">
        <v>7.0069999999999997</v>
      </c>
      <c r="AA62" s="1">
        <v>3.3119999999999998</v>
      </c>
      <c r="AB62" s="1">
        <v>6.6494</v>
      </c>
      <c r="AC62" s="1">
        <v>2.5703999999999998</v>
      </c>
      <c r="AD62" s="1">
        <v>6.3234000000000004</v>
      </c>
      <c r="AE62" s="1">
        <v>7.883799999999999</v>
      </c>
      <c r="AF62" s="1">
        <v>5.4968000000000004</v>
      </c>
      <c r="AG62" s="1">
        <v>4.9480000000000004</v>
      </c>
      <c r="AH62" s="1">
        <v>3.4478</v>
      </c>
      <c r="AI62" s="25" t="s">
        <v>61</v>
      </c>
      <c r="AJ62" s="1">
        <f t="shared" si="6"/>
        <v>0</v>
      </c>
      <c r="AK62" s="1">
        <f t="shared" si="7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40</v>
      </c>
      <c r="C63" s="1"/>
      <c r="D63" s="1">
        <v>210</v>
      </c>
      <c r="E63" s="1">
        <v>147</v>
      </c>
      <c r="F63" s="1">
        <v>59</v>
      </c>
      <c r="G63" s="7">
        <v>0.36</v>
      </c>
      <c r="H63" s="1">
        <v>45</v>
      </c>
      <c r="I63" s="1" t="s">
        <v>38</v>
      </c>
      <c r="J63" s="1">
        <v>151</v>
      </c>
      <c r="K63" s="1">
        <f t="shared" si="13"/>
        <v>-4</v>
      </c>
      <c r="L63" s="1"/>
      <c r="M63" s="1"/>
      <c r="N63" s="1">
        <v>140</v>
      </c>
      <c r="O63" s="1">
        <v>140</v>
      </c>
      <c r="P63" s="1">
        <f t="shared" si="8"/>
        <v>29.4</v>
      </c>
      <c r="Q63" s="5">
        <f t="shared" ref="Q63:Q73" si="15">13*P63-O63-N63-F63</f>
        <v>43.199999999999989</v>
      </c>
      <c r="R63" s="5">
        <v>80</v>
      </c>
      <c r="S63" s="5">
        <f t="shared" si="4"/>
        <v>80</v>
      </c>
      <c r="T63" s="5"/>
      <c r="U63" s="5">
        <v>100</v>
      </c>
      <c r="V63" s="1"/>
      <c r="W63" s="1">
        <f t="shared" si="5"/>
        <v>14.25170068027211</v>
      </c>
      <c r="X63" s="1">
        <f t="shared" si="9"/>
        <v>11.530612244897959</v>
      </c>
      <c r="Y63" s="1">
        <v>35.6</v>
      </c>
      <c r="Z63" s="1">
        <v>28</v>
      </c>
      <c r="AA63" s="1">
        <v>22.2</v>
      </c>
      <c r="AB63" s="1">
        <v>26</v>
      </c>
      <c r="AC63" s="1">
        <v>12.4</v>
      </c>
      <c r="AD63" s="1">
        <v>50.8</v>
      </c>
      <c r="AE63" s="1">
        <v>27.2</v>
      </c>
      <c r="AF63" s="1">
        <v>33.4</v>
      </c>
      <c r="AG63" s="1">
        <v>26</v>
      </c>
      <c r="AH63" s="1">
        <v>43.4</v>
      </c>
      <c r="AI63" s="1"/>
      <c r="AJ63" s="1">
        <f t="shared" si="6"/>
        <v>28.799999999999997</v>
      </c>
      <c r="AK63" s="1">
        <f t="shared" si="7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37</v>
      </c>
      <c r="C64" s="1">
        <v>74.900000000000006</v>
      </c>
      <c r="D64" s="1">
        <v>66.176000000000002</v>
      </c>
      <c r="E64" s="1">
        <v>54.926000000000002</v>
      </c>
      <c r="F64" s="1">
        <v>65.894999999999996</v>
      </c>
      <c r="G64" s="7">
        <v>1</v>
      </c>
      <c r="H64" s="1">
        <v>45</v>
      </c>
      <c r="I64" s="1" t="s">
        <v>38</v>
      </c>
      <c r="J64" s="1">
        <v>49</v>
      </c>
      <c r="K64" s="1">
        <f t="shared" si="13"/>
        <v>5.9260000000000019</v>
      </c>
      <c r="L64" s="1"/>
      <c r="M64" s="1"/>
      <c r="N64" s="1">
        <v>50</v>
      </c>
      <c r="O64" s="1"/>
      <c r="P64" s="1">
        <f t="shared" si="8"/>
        <v>10.985200000000001</v>
      </c>
      <c r="Q64" s="5">
        <f t="shared" si="15"/>
        <v>26.912600000000012</v>
      </c>
      <c r="R64" s="5">
        <v>40</v>
      </c>
      <c r="S64" s="5">
        <f t="shared" si="4"/>
        <v>40</v>
      </c>
      <c r="T64" s="5"/>
      <c r="U64" s="5">
        <v>50</v>
      </c>
      <c r="V64" s="1"/>
      <c r="W64" s="1">
        <f t="shared" si="5"/>
        <v>14.19136656592506</v>
      </c>
      <c r="X64" s="1">
        <f t="shared" si="9"/>
        <v>10.550103775989513</v>
      </c>
      <c r="Y64" s="1">
        <v>12.244400000000001</v>
      </c>
      <c r="Z64" s="1">
        <v>11.993600000000001</v>
      </c>
      <c r="AA64" s="1">
        <v>12.036799999999999</v>
      </c>
      <c r="AB64" s="1">
        <v>9.0383999999999993</v>
      </c>
      <c r="AC64" s="1">
        <v>8.8730000000000011</v>
      </c>
      <c r="AD64" s="1">
        <v>7.8849999999999998</v>
      </c>
      <c r="AE64" s="1">
        <v>7.6936000000000009</v>
      </c>
      <c r="AF64" s="1">
        <v>5.6551999999999998</v>
      </c>
      <c r="AG64" s="1">
        <v>10.561999999999999</v>
      </c>
      <c r="AH64" s="1">
        <v>9.6006</v>
      </c>
      <c r="AI64" s="1"/>
      <c r="AJ64" s="1">
        <f t="shared" si="6"/>
        <v>40</v>
      </c>
      <c r="AK64" s="1">
        <f t="shared" si="7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40</v>
      </c>
      <c r="C65" s="1"/>
      <c r="D65" s="1">
        <v>180</v>
      </c>
      <c r="E65" s="1">
        <v>41</v>
      </c>
      <c r="F65" s="1">
        <v>138</v>
      </c>
      <c r="G65" s="7">
        <v>0.41</v>
      </c>
      <c r="H65" s="1">
        <v>45</v>
      </c>
      <c r="I65" s="1" t="s">
        <v>38</v>
      </c>
      <c r="J65" s="1">
        <v>42</v>
      </c>
      <c r="K65" s="1">
        <f t="shared" si="13"/>
        <v>-1</v>
      </c>
      <c r="L65" s="1"/>
      <c r="M65" s="1"/>
      <c r="N65" s="1">
        <v>0</v>
      </c>
      <c r="O65" s="1"/>
      <c r="P65" s="1">
        <f t="shared" si="8"/>
        <v>8.1999999999999993</v>
      </c>
      <c r="Q65" s="5"/>
      <c r="R65" s="5">
        <f t="shared" si="12"/>
        <v>0</v>
      </c>
      <c r="S65" s="5">
        <f t="shared" si="4"/>
        <v>0</v>
      </c>
      <c r="T65" s="5"/>
      <c r="U65" s="5"/>
      <c r="V65" s="1"/>
      <c r="W65" s="1">
        <f t="shared" si="5"/>
        <v>16.829268292682929</v>
      </c>
      <c r="X65" s="1">
        <f t="shared" si="9"/>
        <v>16.829268292682929</v>
      </c>
      <c r="Y65" s="1">
        <v>10.4</v>
      </c>
      <c r="Z65" s="1">
        <v>17.2</v>
      </c>
      <c r="AA65" s="1">
        <v>10</v>
      </c>
      <c r="AB65" s="1">
        <v>3.4</v>
      </c>
      <c r="AC65" s="1">
        <v>18.8</v>
      </c>
      <c r="AD65" s="1">
        <v>12.2</v>
      </c>
      <c r="AE65" s="1">
        <v>14.4</v>
      </c>
      <c r="AF65" s="1">
        <v>13.2</v>
      </c>
      <c r="AG65" s="1">
        <v>16.600000000000001</v>
      </c>
      <c r="AH65" s="1">
        <v>2.6</v>
      </c>
      <c r="AI65" s="1"/>
      <c r="AJ65" s="1">
        <f t="shared" si="6"/>
        <v>0</v>
      </c>
      <c r="AK65" s="1">
        <f t="shared" si="7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40</v>
      </c>
      <c r="C66" s="1">
        <v>30</v>
      </c>
      <c r="D66" s="1">
        <v>12</v>
      </c>
      <c r="E66" s="1">
        <v>32</v>
      </c>
      <c r="F66" s="1"/>
      <c r="G66" s="7">
        <v>0.41</v>
      </c>
      <c r="H66" s="1">
        <v>45</v>
      </c>
      <c r="I66" s="1" t="s">
        <v>38</v>
      </c>
      <c r="J66" s="1">
        <v>41</v>
      </c>
      <c r="K66" s="1">
        <f t="shared" si="13"/>
        <v>-9</v>
      </c>
      <c r="L66" s="1"/>
      <c r="M66" s="1"/>
      <c r="N66" s="1">
        <v>24</v>
      </c>
      <c r="O66" s="1"/>
      <c r="P66" s="1">
        <f t="shared" si="8"/>
        <v>6.4</v>
      </c>
      <c r="Q66" s="5">
        <f>12*P66-O66-N66-F66</f>
        <v>52.800000000000011</v>
      </c>
      <c r="R66" s="5">
        <v>60</v>
      </c>
      <c r="S66" s="5">
        <f t="shared" si="4"/>
        <v>60</v>
      </c>
      <c r="T66" s="5"/>
      <c r="U66" s="5">
        <v>70</v>
      </c>
      <c r="V66" s="1"/>
      <c r="W66" s="1">
        <f t="shared" si="5"/>
        <v>13.125</v>
      </c>
      <c r="X66" s="1">
        <f t="shared" si="9"/>
        <v>3.75</v>
      </c>
      <c r="Y66" s="1">
        <v>4</v>
      </c>
      <c r="Z66" s="1">
        <v>2.2000000000000002</v>
      </c>
      <c r="AA66" s="1">
        <v>4</v>
      </c>
      <c r="AB66" s="1">
        <v>-2.8</v>
      </c>
      <c r="AC66" s="1">
        <v>1</v>
      </c>
      <c r="AD66" s="1">
        <v>5.8</v>
      </c>
      <c r="AE66" s="1">
        <v>6.8</v>
      </c>
      <c r="AF66" s="1">
        <v>6.4</v>
      </c>
      <c r="AG66" s="1">
        <v>5.4</v>
      </c>
      <c r="AH66" s="1">
        <v>10.6</v>
      </c>
      <c r="AI66" s="1" t="s">
        <v>107</v>
      </c>
      <c r="AJ66" s="1">
        <f t="shared" si="6"/>
        <v>24.599999999999998</v>
      </c>
      <c r="AK66" s="1">
        <f t="shared" si="7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40</v>
      </c>
      <c r="C67" s="1">
        <v>58</v>
      </c>
      <c r="D67" s="1">
        <v>112</v>
      </c>
      <c r="E67" s="1">
        <v>117</v>
      </c>
      <c r="F67" s="1">
        <v>-5</v>
      </c>
      <c r="G67" s="7">
        <v>0.28000000000000003</v>
      </c>
      <c r="H67" s="1">
        <v>45</v>
      </c>
      <c r="I67" s="1" t="s">
        <v>38</v>
      </c>
      <c r="J67" s="1">
        <v>165</v>
      </c>
      <c r="K67" s="1">
        <f t="shared" si="13"/>
        <v>-48</v>
      </c>
      <c r="L67" s="1"/>
      <c r="M67" s="1"/>
      <c r="N67" s="1">
        <v>300</v>
      </c>
      <c r="O67" s="1">
        <v>250</v>
      </c>
      <c r="P67" s="1">
        <f t="shared" si="8"/>
        <v>23.4</v>
      </c>
      <c r="Q67" s="5"/>
      <c r="R67" s="5">
        <v>240</v>
      </c>
      <c r="S67" s="5">
        <f t="shared" si="4"/>
        <v>240</v>
      </c>
      <c r="T67" s="5"/>
      <c r="U67" s="27">
        <v>240</v>
      </c>
      <c r="V67" s="28" t="s">
        <v>169</v>
      </c>
      <c r="W67" s="1">
        <f t="shared" si="5"/>
        <v>33.547008547008552</v>
      </c>
      <c r="X67" s="1">
        <f t="shared" si="9"/>
        <v>23.290598290598293</v>
      </c>
      <c r="Y67" s="1">
        <v>58.6</v>
      </c>
      <c r="Z67" s="1">
        <v>28.2</v>
      </c>
      <c r="AA67" s="1">
        <v>34.6</v>
      </c>
      <c r="AB67" s="1">
        <v>36.799999999999997</v>
      </c>
      <c r="AC67" s="1">
        <v>13.8</v>
      </c>
      <c r="AD67" s="1">
        <v>82.2</v>
      </c>
      <c r="AE67" s="1">
        <v>51.4</v>
      </c>
      <c r="AF67" s="1">
        <v>20.2</v>
      </c>
      <c r="AG67" s="1">
        <v>34.200000000000003</v>
      </c>
      <c r="AH67" s="1">
        <v>45.8</v>
      </c>
      <c r="AI67" s="1"/>
      <c r="AJ67" s="1">
        <f t="shared" si="6"/>
        <v>67.2</v>
      </c>
      <c r="AK67" s="1">
        <f t="shared" si="7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40</v>
      </c>
      <c r="C68" s="1">
        <v>31</v>
      </c>
      <c r="D68" s="1">
        <v>72</v>
      </c>
      <c r="E68" s="1">
        <v>71</v>
      </c>
      <c r="F68" s="1">
        <v>23</v>
      </c>
      <c r="G68" s="7">
        <v>0.33</v>
      </c>
      <c r="H68" s="1" t="e">
        <v>#N/A</v>
      </c>
      <c r="I68" s="1" t="s">
        <v>38</v>
      </c>
      <c r="J68" s="1">
        <v>73</v>
      </c>
      <c r="K68" s="1">
        <f t="shared" si="13"/>
        <v>-2</v>
      </c>
      <c r="L68" s="1"/>
      <c r="M68" s="1"/>
      <c r="N68" s="1">
        <v>0</v>
      </c>
      <c r="O68" s="1"/>
      <c r="P68" s="1">
        <f t="shared" si="8"/>
        <v>14.2</v>
      </c>
      <c r="Q68" s="5">
        <f>10*P68-O68-N68-F68</f>
        <v>119</v>
      </c>
      <c r="R68" s="5">
        <v>150</v>
      </c>
      <c r="S68" s="5">
        <f t="shared" si="4"/>
        <v>150</v>
      </c>
      <c r="T68" s="5"/>
      <c r="U68" s="5">
        <v>190</v>
      </c>
      <c r="V68" s="1"/>
      <c r="W68" s="1">
        <f>(F68+N68+O68+R68)/P68</f>
        <v>12.183098591549296</v>
      </c>
      <c r="X68" s="1">
        <f t="shared" si="9"/>
        <v>1.619718309859155</v>
      </c>
      <c r="Y68" s="1">
        <v>5.8</v>
      </c>
      <c r="Z68" s="1">
        <v>9.1999999999999993</v>
      </c>
      <c r="AA68" s="1">
        <v>5.6</v>
      </c>
      <c r="AB68" s="1">
        <v>3.2</v>
      </c>
      <c r="AC68" s="1">
        <v>15.2</v>
      </c>
      <c r="AD68" s="1">
        <v>8.1999999999999993</v>
      </c>
      <c r="AE68" s="1">
        <v>8.8000000000000007</v>
      </c>
      <c r="AF68" s="1">
        <v>10</v>
      </c>
      <c r="AG68" s="1">
        <v>8.1999999999999993</v>
      </c>
      <c r="AH68" s="1">
        <v>8.8000000000000007</v>
      </c>
      <c r="AI68" s="1"/>
      <c r="AJ68" s="1">
        <f t="shared" si="6"/>
        <v>49.5</v>
      </c>
      <c r="AK68" s="1">
        <f t="shared" si="7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37</v>
      </c>
      <c r="C69" s="1">
        <v>10</v>
      </c>
      <c r="D69" s="1">
        <v>42.46</v>
      </c>
      <c r="E69" s="1">
        <v>12.727</v>
      </c>
      <c r="F69" s="1">
        <v>39.732999999999997</v>
      </c>
      <c r="G69" s="7">
        <v>1</v>
      </c>
      <c r="H69" s="1">
        <v>45</v>
      </c>
      <c r="I69" s="1" t="s">
        <v>38</v>
      </c>
      <c r="J69" s="1">
        <v>12.8</v>
      </c>
      <c r="K69" s="1">
        <f t="shared" ref="K69:K99" si="16">E69-J69</f>
        <v>-7.3000000000000398E-2</v>
      </c>
      <c r="L69" s="1"/>
      <c r="M69" s="1"/>
      <c r="N69" s="1">
        <v>0</v>
      </c>
      <c r="O69" s="1"/>
      <c r="P69" s="1">
        <f t="shared" si="8"/>
        <v>2.5453999999999999</v>
      </c>
      <c r="Q69" s="5"/>
      <c r="R69" s="5">
        <v>20</v>
      </c>
      <c r="S69" s="5">
        <f t="shared" si="4"/>
        <v>20</v>
      </c>
      <c r="T69" s="5"/>
      <c r="U69" s="27"/>
      <c r="V69" s="28" t="s">
        <v>177</v>
      </c>
      <c r="W69" s="1">
        <f t="shared" si="5"/>
        <v>23.467038579398128</v>
      </c>
      <c r="X69" s="1">
        <f t="shared" si="9"/>
        <v>15.609727351300384</v>
      </c>
      <c r="Y69" s="1">
        <v>0.26679999999999998</v>
      </c>
      <c r="Z69" s="1">
        <v>3.2160000000000002</v>
      </c>
      <c r="AA69" s="1">
        <v>2.0255999999999998</v>
      </c>
      <c r="AB69" s="1">
        <v>1.8775999999999999</v>
      </c>
      <c r="AC69" s="1">
        <v>2.8012000000000001</v>
      </c>
      <c r="AD69" s="1">
        <v>4.1048</v>
      </c>
      <c r="AE69" s="1">
        <v>6.2084000000000001</v>
      </c>
      <c r="AF69" s="1">
        <v>2.1036000000000001</v>
      </c>
      <c r="AG69" s="1">
        <v>1.3859999999999999</v>
      </c>
      <c r="AH69" s="1">
        <v>2.512</v>
      </c>
      <c r="AI69" s="1"/>
      <c r="AJ69" s="1">
        <f t="shared" si="6"/>
        <v>20</v>
      </c>
      <c r="AK69" s="1">
        <f t="shared" si="7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40</v>
      </c>
      <c r="C70" s="1">
        <v>55</v>
      </c>
      <c r="D70" s="1">
        <v>32</v>
      </c>
      <c r="E70" s="1">
        <v>50</v>
      </c>
      <c r="F70" s="1">
        <v>22</v>
      </c>
      <c r="G70" s="7">
        <v>0.33</v>
      </c>
      <c r="H70" s="1">
        <v>45</v>
      </c>
      <c r="I70" s="1" t="s">
        <v>38</v>
      </c>
      <c r="J70" s="1">
        <v>52</v>
      </c>
      <c r="K70" s="1">
        <f t="shared" si="16"/>
        <v>-2</v>
      </c>
      <c r="L70" s="1"/>
      <c r="M70" s="1"/>
      <c r="N70" s="1">
        <v>0</v>
      </c>
      <c r="O70" s="1">
        <v>24</v>
      </c>
      <c r="P70" s="1">
        <f t="shared" ref="P70:P99" si="17">E70/5</f>
        <v>10</v>
      </c>
      <c r="Q70" s="5">
        <f t="shared" si="15"/>
        <v>84</v>
      </c>
      <c r="R70" s="5">
        <v>96</v>
      </c>
      <c r="S70" s="5">
        <f t="shared" si="4"/>
        <v>96</v>
      </c>
      <c r="T70" s="5"/>
      <c r="U70" s="5">
        <v>100</v>
      </c>
      <c r="V70" s="1"/>
      <c r="W70" s="1">
        <f t="shared" si="5"/>
        <v>14.2</v>
      </c>
      <c r="X70" s="1">
        <f t="shared" ref="X70:X99" si="18">(F70+N70+O70)/P70</f>
        <v>4.5999999999999996</v>
      </c>
      <c r="Y70" s="1">
        <v>6.8</v>
      </c>
      <c r="Z70" s="1">
        <v>7.8</v>
      </c>
      <c r="AA70" s="1">
        <v>8.1999999999999993</v>
      </c>
      <c r="AB70" s="1">
        <v>6.8</v>
      </c>
      <c r="AC70" s="1">
        <v>8</v>
      </c>
      <c r="AD70" s="1">
        <v>13.8</v>
      </c>
      <c r="AE70" s="1">
        <v>14.2</v>
      </c>
      <c r="AF70" s="1">
        <v>10.199999999999999</v>
      </c>
      <c r="AG70" s="1">
        <v>8.6</v>
      </c>
      <c r="AH70" s="1">
        <v>7.6</v>
      </c>
      <c r="AI70" s="1"/>
      <c r="AJ70" s="1">
        <f t="shared" si="6"/>
        <v>31.68</v>
      </c>
      <c r="AK70" s="1">
        <f t="shared" si="7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37</v>
      </c>
      <c r="C71" s="1"/>
      <c r="D71" s="1">
        <v>5.3719999999999999</v>
      </c>
      <c r="E71" s="1">
        <v>4.7050000000000001</v>
      </c>
      <c r="F71" s="1"/>
      <c r="G71" s="7">
        <v>1</v>
      </c>
      <c r="H71" s="1">
        <v>45</v>
      </c>
      <c r="I71" s="1" t="s">
        <v>38</v>
      </c>
      <c r="J71" s="1">
        <v>6.2</v>
      </c>
      <c r="K71" s="1">
        <f t="shared" si="16"/>
        <v>-1.4950000000000001</v>
      </c>
      <c r="L71" s="1"/>
      <c r="M71" s="1"/>
      <c r="N71" s="1">
        <v>0</v>
      </c>
      <c r="O71" s="1"/>
      <c r="P71" s="1">
        <f t="shared" si="17"/>
        <v>0.94100000000000006</v>
      </c>
      <c r="Q71" s="5">
        <f>8*P71-O71-N71-F71</f>
        <v>7.5280000000000005</v>
      </c>
      <c r="R71" s="5">
        <f t="shared" si="12"/>
        <v>8</v>
      </c>
      <c r="S71" s="5">
        <f t="shared" ref="S71:S99" si="19">R71-T71</f>
        <v>8</v>
      </c>
      <c r="T71" s="5"/>
      <c r="U71" s="5"/>
      <c r="V71" s="1"/>
      <c r="W71" s="1">
        <f t="shared" ref="W71:W99" si="20">(F71+N71+O71+R71)/P71</f>
        <v>8.501594048884165</v>
      </c>
      <c r="X71" s="1">
        <f t="shared" si="18"/>
        <v>0</v>
      </c>
      <c r="Y71" s="1">
        <v>0.40600000000000003</v>
      </c>
      <c r="Z71" s="1">
        <v>1.9956</v>
      </c>
      <c r="AA71" s="1">
        <v>2.5206</v>
      </c>
      <c r="AB71" s="1">
        <v>1.88</v>
      </c>
      <c r="AC71" s="1">
        <v>1.073</v>
      </c>
      <c r="AD71" s="1">
        <v>4.54</v>
      </c>
      <c r="AE71" s="1">
        <v>6.2691999999999997</v>
      </c>
      <c r="AF71" s="1">
        <v>1.7303999999999999</v>
      </c>
      <c r="AG71" s="1">
        <v>1.7505999999999999</v>
      </c>
      <c r="AH71" s="1">
        <v>2.8191999999999999</v>
      </c>
      <c r="AI71" s="1"/>
      <c r="AJ71" s="1">
        <f t="shared" ref="AJ71:AJ99" si="21">G71*S71</f>
        <v>8</v>
      </c>
      <c r="AK71" s="1">
        <f t="shared" ref="AK71:AK99" si="22">T71*G71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40</v>
      </c>
      <c r="C72" s="1">
        <v>248</v>
      </c>
      <c r="D72" s="1"/>
      <c r="E72" s="1">
        <v>141</v>
      </c>
      <c r="F72" s="1"/>
      <c r="G72" s="7">
        <v>0.33</v>
      </c>
      <c r="H72" s="1">
        <v>45</v>
      </c>
      <c r="I72" s="1" t="s">
        <v>38</v>
      </c>
      <c r="J72" s="1">
        <v>171</v>
      </c>
      <c r="K72" s="1">
        <f t="shared" si="16"/>
        <v>-30</v>
      </c>
      <c r="L72" s="1"/>
      <c r="M72" s="1"/>
      <c r="N72" s="1">
        <v>180</v>
      </c>
      <c r="O72" s="1">
        <v>200</v>
      </c>
      <c r="P72" s="1">
        <f t="shared" si="17"/>
        <v>28.2</v>
      </c>
      <c r="Q72" s="5"/>
      <c r="R72" s="5">
        <v>32</v>
      </c>
      <c r="S72" s="5">
        <f t="shared" si="19"/>
        <v>32</v>
      </c>
      <c r="T72" s="5"/>
      <c r="U72" s="5">
        <v>40</v>
      </c>
      <c r="V72" s="1"/>
      <c r="W72" s="1">
        <f t="shared" si="20"/>
        <v>14.609929078014185</v>
      </c>
      <c r="X72" s="1">
        <f t="shared" si="18"/>
        <v>13.475177304964539</v>
      </c>
      <c r="Y72" s="1">
        <v>43.2</v>
      </c>
      <c r="Z72" s="1">
        <v>14.4</v>
      </c>
      <c r="AA72" s="1">
        <v>28.6</v>
      </c>
      <c r="AB72" s="1">
        <v>7.6</v>
      </c>
      <c r="AC72" s="1">
        <v>30</v>
      </c>
      <c r="AD72" s="1">
        <v>29.4</v>
      </c>
      <c r="AE72" s="1">
        <v>35</v>
      </c>
      <c r="AF72" s="1">
        <v>27.2</v>
      </c>
      <c r="AG72" s="1">
        <v>21.2</v>
      </c>
      <c r="AH72" s="1">
        <v>34</v>
      </c>
      <c r="AI72" s="1"/>
      <c r="AJ72" s="1">
        <f t="shared" si="21"/>
        <v>10.56</v>
      </c>
      <c r="AK72" s="1">
        <f t="shared" si="22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37</v>
      </c>
      <c r="C73" s="1">
        <v>120</v>
      </c>
      <c r="D73" s="1">
        <v>31.466000000000001</v>
      </c>
      <c r="E73" s="1">
        <v>44.887</v>
      </c>
      <c r="F73" s="1">
        <v>74.236999999999995</v>
      </c>
      <c r="G73" s="7">
        <v>1</v>
      </c>
      <c r="H73" s="1">
        <v>45</v>
      </c>
      <c r="I73" s="1" t="s">
        <v>38</v>
      </c>
      <c r="J73" s="1">
        <v>46.8</v>
      </c>
      <c r="K73" s="1">
        <f t="shared" si="16"/>
        <v>-1.9129999999999967</v>
      </c>
      <c r="L73" s="1"/>
      <c r="M73" s="1"/>
      <c r="N73" s="1">
        <v>26</v>
      </c>
      <c r="O73" s="1"/>
      <c r="P73" s="1">
        <f t="shared" si="17"/>
        <v>8.9773999999999994</v>
      </c>
      <c r="Q73" s="5">
        <f t="shared" si="15"/>
        <v>16.469200000000001</v>
      </c>
      <c r="R73" s="5">
        <v>25</v>
      </c>
      <c r="S73" s="5">
        <f t="shared" si="19"/>
        <v>25</v>
      </c>
      <c r="T73" s="5"/>
      <c r="U73" s="5">
        <v>30</v>
      </c>
      <c r="V73" s="1"/>
      <c r="W73" s="1">
        <f t="shared" si="20"/>
        <v>13.950252857174684</v>
      </c>
      <c r="X73" s="1">
        <f t="shared" si="18"/>
        <v>11.165482210885111</v>
      </c>
      <c r="Y73" s="1">
        <v>11.254</v>
      </c>
      <c r="Z73" s="1">
        <v>13.206200000000001</v>
      </c>
      <c r="AA73" s="1">
        <v>15.4176</v>
      </c>
      <c r="AB73" s="1">
        <v>14.6494</v>
      </c>
      <c r="AC73" s="1">
        <v>22.618400000000001</v>
      </c>
      <c r="AD73" s="1">
        <v>23.721</v>
      </c>
      <c r="AE73" s="1">
        <v>29.669599999999999</v>
      </c>
      <c r="AF73" s="1">
        <v>12.1684</v>
      </c>
      <c r="AG73" s="1">
        <v>10.1266</v>
      </c>
      <c r="AH73" s="1">
        <v>16.351600000000001</v>
      </c>
      <c r="AI73" s="1"/>
      <c r="AJ73" s="1">
        <f t="shared" si="21"/>
        <v>25</v>
      </c>
      <c r="AK73" s="1">
        <f t="shared" si="22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40</v>
      </c>
      <c r="C74" s="1">
        <v>27</v>
      </c>
      <c r="D74" s="1"/>
      <c r="E74" s="1"/>
      <c r="F74" s="1"/>
      <c r="G74" s="7">
        <v>0.33</v>
      </c>
      <c r="H74" s="1">
        <v>45</v>
      </c>
      <c r="I74" s="1" t="s">
        <v>38</v>
      </c>
      <c r="J74" s="1">
        <v>5</v>
      </c>
      <c r="K74" s="1">
        <f t="shared" si="16"/>
        <v>-5</v>
      </c>
      <c r="L74" s="1"/>
      <c r="M74" s="1"/>
      <c r="N74" s="1">
        <v>40</v>
      </c>
      <c r="O74" s="1">
        <v>40</v>
      </c>
      <c r="P74" s="1">
        <f t="shared" si="17"/>
        <v>0</v>
      </c>
      <c r="Q74" s="5"/>
      <c r="R74" s="5">
        <f t="shared" ref="R74:R93" si="23">ROUND(Q74,0)</f>
        <v>0</v>
      </c>
      <c r="S74" s="5">
        <f t="shared" si="19"/>
        <v>0</v>
      </c>
      <c r="T74" s="5"/>
      <c r="U74" s="5"/>
      <c r="V74" s="1"/>
      <c r="W74" s="1" t="e">
        <f t="shared" si="20"/>
        <v>#DIV/0!</v>
      </c>
      <c r="X74" s="1" t="e">
        <f t="shared" si="18"/>
        <v>#DIV/0!</v>
      </c>
      <c r="Y74" s="1">
        <v>8.4</v>
      </c>
      <c r="Z74" s="1">
        <v>2</v>
      </c>
      <c r="AA74" s="1">
        <v>4.8</v>
      </c>
      <c r="AB74" s="1">
        <v>-3</v>
      </c>
      <c r="AC74" s="1">
        <v>3.8</v>
      </c>
      <c r="AD74" s="1">
        <v>7.2</v>
      </c>
      <c r="AE74" s="1">
        <v>9.8000000000000007</v>
      </c>
      <c r="AF74" s="1">
        <v>9.8000000000000007</v>
      </c>
      <c r="AG74" s="1">
        <v>8</v>
      </c>
      <c r="AH74" s="1">
        <v>-5.6</v>
      </c>
      <c r="AI74" s="1" t="s">
        <v>116</v>
      </c>
      <c r="AJ74" s="1">
        <f t="shared" si="21"/>
        <v>0</v>
      </c>
      <c r="AK74" s="1">
        <f t="shared" si="2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15.75" thickBot="1" x14ac:dyDescent="0.3">
      <c r="A75" s="1" t="s">
        <v>117</v>
      </c>
      <c r="B75" s="1" t="s">
        <v>37</v>
      </c>
      <c r="C75" s="1"/>
      <c r="D75" s="1"/>
      <c r="E75" s="1">
        <v>-0.63300000000000001</v>
      </c>
      <c r="F75" s="1"/>
      <c r="G75" s="7">
        <v>1</v>
      </c>
      <c r="H75" s="1">
        <v>45</v>
      </c>
      <c r="I75" s="1" t="s">
        <v>38</v>
      </c>
      <c r="J75" s="1"/>
      <c r="K75" s="1">
        <f t="shared" si="16"/>
        <v>-0.63300000000000001</v>
      </c>
      <c r="L75" s="1"/>
      <c r="M75" s="1"/>
      <c r="N75" s="1">
        <v>5</v>
      </c>
      <c r="O75" s="1"/>
      <c r="P75" s="1">
        <f t="shared" si="17"/>
        <v>-0.12659999999999999</v>
      </c>
      <c r="Q75" s="5"/>
      <c r="R75" s="5">
        <f t="shared" si="23"/>
        <v>0</v>
      </c>
      <c r="S75" s="5">
        <f t="shared" si="19"/>
        <v>0</v>
      </c>
      <c r="T75" s="5"/>
      <c r="U75" s="5"/>
      <c r="V75" s="1"/>
      <c r="W75" s="1">
        <f t="shared" si="20"/>
        <v>-39.494470774091631</v>
      </c>
      <c r="X75" s="1">
        <f t="shared" si="18"/>
        <v>-39.494470774091631</v>
      </c>
      <c r="Y75" s="1">
        <v>0</v>
      </c>
      <c r="Z75" s="1">
        <v>1.07</v>
      </c>
      <c r="AA75" s="1">
        <v>1.7074</v>
      </c>
      <c r="AB75" s="1">
        <v>0.65279999999999994</v>
      </c>
      <c r="AC75" s="1">
        <v>1.7032</v>
      </c>
      <c r="AD75" s="1">
        <v>1.1732</v>
      </c>
      <c r="AE75" s="1">
        <v>0</v>
      </c>
      <c r="AF75" s="1">
        <v>1.2827999999999999</v>
      </c>
      <c r="AG75" s="1">
        <v>2.0352000000000001</v>
      </c>
      <c r="AH75" s="1">
        <v>8.7800000000000003E-2</v>
      </c>
      <c r="AI75" s="1"/>
      <c r="AJ75" s="1">
        <f t="shared" si="21"/>
        <v>0</v>
      </c>
      <c r="AK75" s="1">
        <f t="shared" si="22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118</v>
      </c>
      <c r="B76" s="20" t="s">
        <v>40</v>
      </c>
      <c r="C76" s="20">
        <v>86</v>
      </c>
      <c r="D76" s="20">
        <v>24</v>
      </c>
      <c r="E76" s="20">
        <v>55</v>
      </c>
      <c r="F76" s="21">
        <v>41</v>
      </c>
      <c r="G76" s="16">
        <v>0</v>
      </c>
      <c r="H76" s="17">
        <v>60</v>
      </c>
      <c r="I76" s="17" t="s">
        <v>58</v>
      </c>
      <c r="J76" s="17">
        <v>56</v>
      </c>
      <c r="K76" s="17">
        <f t="shared" si="16"/>
        <v>-1</v>
      </c>
      <c r="L76" s="17"/>
      <c r="M76" s="17"/>
      <c r="N76" s="17">
        <v>0</v>
      </c>
      <c r="O76" s="17"/>
      <c r="P76" s="17">
        <f t="shared" si="17"/>
        <v>11</v>
      </c>
      <c r="Q76" s="22"/>
      <c r="R76" s="5">
        <f t="shared" si="23"/>
        <v>0</v>
      </c>
      <c r="S76" s="5">
        <f t="shared" si="19"/>
        <v>0</v>
      </c>
      <c r="T76" s="5"/>
      <c r="U76" s="22"/>
      <c r="V76" s="17"/>
      <c r="W76" s="1">
        <f t="shared" si="20"/>
        <v>3.7272727272727271</v>
      </c>
      <c r="X76" s="17">
        <f t="shared" si="18"/>
        <v>3.7272727272727271</v>
      </c>
      <c r="Y76" s="17">
        <v>9.4</v>
      </c>
      <c r="Z76" s="17">
        <v>10.4</v>
      </c>
      <c r="AA76" s="17">
        <v>11.8</v>
      </c>
      <c r="AB76" s="17">
        <v>2.4</v>
      </c>
      <c r="AC76" s="17">
        <v>19.399999999999999</v>
      </c>
      <c r="AD76" s="17">
        <v>5</v>
      </c>
      <c r="AE76" s="17">
        <v>7.4</v>
      </c>
      <c r="AF76" s="17">
        <v>16</v>
      </c>
      <c r="AG76" s="17">
        <v>12.8</v>
      </c>
      <c r="AH76" s="17">
        <v>7.6</v>
      </c>
      <c r="AI76" s="23" t="s">
        <v>119</v>
      </c>
      <c r="AJ76" s="1">
        <f t="shared" si="21"/>
        <v>0</v>
      </c>
      <c r="AK76" s="1">
        <f t="shared" si="22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t="15.75" thickBot="1" x14ac:dyDescent="0.3">
      <c r="A77" s="24" t="s">
        <v>156</v>
      </c>
      <c r="B77" s="12" t="s">
        <v>40</v>
      </c>
      <c r="C77" s="12"/>
      <c r="D77" s="12"/>
      <c r="E77" s="12"/>
      <c r="F77" s="13"/>
      <c r="G77" s="7">
        <v>0.4</v>
      </c>
      <c r="H77" s="1">
        <v>60</v>
      </c>
      <c r="I77" s="1" t="s">
        <v>38</v>
      </c>
      <c r="J77" s="1"/>
      <c r="K77" s="1">
        <f t="shared" ref="K77" si="24">E77-J77</f>
        <v>0</v>
      </c>
      <c r="L77" s="1"/>
      <c r="M77" s="1"/>
      <c r="N77" s="1">
        <v>20</v>
      </c>
      <c r="O77" s="1"/>
      <c r="P77" s="1">
        <f>E77/5</f>
        <v>0</v>
      </c>
      <c r="Q77" s="5">
        <v>50</v>
      </c>
      <c r="R77" s="5">
        <f t="shared" si="23"/>
        <v>50</v>
      </c>
      <c r="S77" s="5">
        <f t="shared" si="19"/>
        <v>50</v>
      </c>
      <c r="T77" s="5"/>
      <c r="U77" s="5"/>
      <c r="V77" s="1"/>
      <c r="W77" s="1" t="e">
        <f t="shared" si="20"/>
        <v>#DIV/0!</v>
      </c>
      <c r="X77" s="1" t="e">
        <f>(F77+N77+O77)/P77</f>
        <v>#DIV/0!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 t="s">
        <v>157</v>
      </c>
      <c r="AJ77" s="1">
        <f t="shared" si="21"/>
        <v>20</v>
      </c>
      <c r="AK77" s="1">
        <f t="shared" si="22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120</v>
      </c>
      <c r="B78" s="20" t="s">
        <v>37</v>
      </c>
      <c r="C78" s="20">
        <v>59.6</v>
      </c>
      <c r="D78" s="20">
        <v>40.404000000000003</v>
      </c>
      <c r="E78" s="20">
        <v>13.738</v>
      </c>
      <c r="F78" s="21">
        <v>68.793999999999997</v>
      </c>
      <c r="G78" s="16">
        <v>0</v>
      </c>
      <c r="H78" s="17">
        <v>60</v>
      </c>
      <c r="I78" s="17" t="s">
        <v>58</v>
      </c>
      <c r="J78" s="17">
        <v>17.399999999999999</v>
      </c>
      <c r="K78" s="17">
        <f t="shared" si="16"/>
        <v>-3.661999999999999</v>
      </c>
      <c r="L78" s="17"/>
      <c r="M78" s="17"/>
      <c r="N78" s="17">
        <v>0</v>
      </c>
      <c r="O78" s="17"/>
      <c r="P78" s="17">
        <f t="shared" si="17"/>
        <v>2.7475999999999998</v>
      </c>
      <c r="Q78" s="22"/>
      <c r="R78" s="5">
        <f t="shared" si="23"/>
        <v>0</v>
      </c>
      <c r="S78" s="5">
        <f t="shared" si="19"/>
        <v>0</v>
      </c>
      <c r="T78" s="5"/>
      <c r="U78" s="22"/>
      <c r="V78" s="17"/>
      <c r="W78" s="1">
        <f t="shared" si="20"/>
        <v>25.037851215606349</v>
      </c>
      <c r="X78" s="17">
        <f t="shared" si="18"/>
        <v>25.037851215606349</v>
      </c>
      <c r="Y78" s="17">
        <v>9.4778000000000002</v>
      </c>
      <c r="Z78" s="17">
        <v>9.2385999999999999</v>
      </c>
      <c r="AA78" s="17">
        <v>9.305200000000001</v>
      </c>
      <c r="AB78" s="17">
        <v>6.5902000000000003</v>
      </c>
      <c r="AC78" s="17">
        <v>15.737</v>
      </c>
      <c r="AD78" s="17">
        <v>17.594200000000001</v>
      </c>
      <c r="AE78" s="17">
        <v>10.5024</v>
      </c>
      <c r="AF78" s="17">
        <v>13.196</v>
      </c>
      <c r="AG78" s="17">
        <v>10.2102</v>
      </c>
      <c r="AH78" s="17">
        <v>11.646800000000001</v>
      </c>
      <c r="AI78" s="14" t="s">
        <v>161</v>
      </c>
      <c r="AJ78" s="1">
        <f t="shared" si="21"/>
        <v>0</v>
      </c>
      <c r="AK78" s="1">
        <f t="shared" si="22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15.75" thickBot="1" x14ac:dyDescent="0.3">
      <c r="A79" s="24" t="s">
        <v>154</v>
      </c>
      <c r="B79" s="12" t="s">
        <v>37</v>
      </c>
      <c r="C79" s="12"/>
      <c r="D79" s="12"/>
      <c r="E79" s="12"/>
      <c r="F79" s="13"/>
      <c r="G79" s="7">
        <v>1</v>
      </c>
      <c r="H79" s="1">
        <v>60</v>
      </c>
      <c r="I79" s="1" t="s">
        <v>38</v>
      </c>
      <c r="J79" s="1"/>
      <c r="K79" s="1">
        <f>E79-J79</f>
        <v>0</v>
      </c>
      <c r="L79" s="1"/>
      <c r="M79" s="1"/>
      <c r="N79" s="1">
        <v>20</v>
      </c>
      <c r="O79" s="1"/>
      <c r="P79" s="1">
        <f>E79/5</f>
        <v>0</v>
      </c>
      <c r="Q79" s="5"/>
      <c r="R79" s="5">
        <f t="shared" si="23"/>
        <v>0</v>
      </c>
      <c r="S79" s="5">
        <f t="shared" si="19"/>
        <v>0</v>
      </c>
      <c r="T79" s="5"/>
      <c r="U79" s="5"/>
      <c r="V79" s="1"/>
      <c r="W79" s="1" t="e">
        <f t="shared" si="20"/>
        <v>#DIV/0!</v>
      </c>
      <c r="X79" s="1" t="e">
        <f>(F79+N79+O79)/P79</f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 t="s">
        <v>155</v>
      </c>
      <c r="AJ79" s="1">
        <f t="shared" si="21"/>
        <v>0</v>
      </c>
      <c r="AK79" s="1">
        <f t="shared" si="22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40</v>
      </c>
      <c r="C80" s="1">
        <v>124</v>
      </c>
      <c r="D80" s="1"/>
      <c r="E80" s="1">
        <v>34</v>
      </c>
      <c r="F80" s="1">
        <v>64</v>
      </c>
      <c r="G80" s="7">
        <v>0.66</v>
      </c>
      <c r="H80" s="1">
        <v>45</v>
      </c>
      <c r="I80" s="1" t="s">
        <v>38</v>
      </c>
      <c r="J80" s="1">
        <v>45</v>
      </c>
      <c r="K80" s="1">
        <f t="shared" si="16"/>
        <v>-11</v>
      </c>
      <c r="L80" s="1"/>
      <c r="M80" s="1"/>
      <c r="N80" s="1">
        <v>0</v>
      </c>
      <c r="O80" s="1"/>
      <c r="P80" s="1">
        <f t="shared" si="17"/>
        <v>6.8</v>
      </c>
      <c r="Q80" s="5">
        <f t="shared" ref="Q80:Q89" si="25">13*P80-O80-N80-F80</f>
        <v>24.399999999999991</v>
      </c>
      <c r="R80" s="5">
        <v>32</v>
      </c>
      <c r="S80" s="5">
        <f t="shared" si="19"/>
        <v>32</v>
      </c>
      <c r="T80" s="5"/>
      <c r="U80" s="5">
        <v>38</v>
      </c>
      <c r="V80" s="1"/>
      <c r="W80" s="1">
        <f t="shared" si="20"/>
        <v>14.117647058823529</v>
      </c>
      <c r="X80" s="1">
        <f t="shared" si="18"/>
        <v>9.4117647058823533</v>
      </c>
      <c r="Y80" s="1">
        <v>5.4</v>
      </c>
      <c r="Z80" s="1">
        <v>5.2</v>
      </c>
      <c r="AA80" s="1">
        <v>11.8</v>
      </c>
      <c r="AB80" s="1">
        <v>7.8</v>
      </c>
      <c r="AC80" s="1">
        <v>2.4</v>
      </c>
      <c r="AD80" s="1">
        <v>21</v>
      </c>
      <c r="AE80" s="1">
        <v>19.2</v>
      </c>
      <c r="AF80" s="1">
        <v>6</v>
      </c>
      <c r="AG80" s="1">
        <v>7.8</v>
      </c>
      <c r="AH80" s="1">
        <v>12.2</v>
      </c>
      <c r="AI80" s="1"/>
      <c r="AJ80" s="1">
        <f t="shared" si="21"/>
        <v>21.12</v>
      </c>
      <c r="AK80" s="1">
        <f t="shared" si="22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40</v>
      </c>
      <c r="C81" s="1">
        <v>13</v>
      </c>
      <c r="D81" s="1">
        <v>64</v>
      </c>
      <c r="E81" s="1">
        <v>30.34</v>
      </c>
      <c r="F81" s="1">
        <v>34</v>
      </c>
      <c r="G81" s="7">
        <v>0.66</v>
      </c>
      <c r="H81" s="1">
        <v>45</v>
      </c>
      <c r="I81" s="1" t="s">
        <v>38</v>
      </c>
      <c r="J81" s="1">
        <v>42.7</v>
      </c>
      <c r="K81" s="1">
        <f t="shared" si="16"/>
        <v>-12.360000000000003</v>
      </c>
      <c r="L81" s="1"/>
      <c r="M81" s="1"/>
      <c r="N81" s="1">
        <v>60</v>
      </c>
      <c r="O81" s="1"/>
      <c r="P81" s="1">
        <f t="shared" si="17"/>
        <v>6.0679999999999996</v>
      </c>
      <c r="Q81" s="5"/>
      <c r="R81" s="5">
        <f t="shared" si="23"/>
        <v>0</v>
      </c>
      <c r="S81" s="5">
        <f t="shared" si="19"/>
        <v>0</v>
      </c>
      <c r="T81" s="5"/>
      <c r="U81" s="5"/>
      <c r="V81" s="1"/>
      <c r="W81" s="1">
        <f t="shared" si="20"/>
        <v>15.491100856954516</v>
      </c>
      <c r="X81" s="1">
        <f t="shared" si="18"/>
        <v>15.491100856954516</v>
      </c>
      <c r="Y81" s="1">
        <v>9</v>
      </c>
      <c r="Z81" s="1">
        <v>8.6</v>
      </c>
      <c r="AA81" s="1">
        <v>6.8</v>
      </c>
      <c r="AB81" s="1">
        <v>5.2</v>
      </c>
      <c r="AC81" s="1">
        <v>13.2</v>
      </c>
      <c r="AD81" s="1">
        <v>6.8</v>
      </c>
      <c r="AE81" s="1">
        <v>6.6</v>
      </c>
      <c r="AF81" s="1">
        <v>14.2</v>
      </c>
      <c r="AG81" s="1">
        <v>10.8</v>
      </c>
      <c r="AH81" s="1">
        <v>3</v>
      </c>
      <c r="AI81" s="1"/>
      <c r="AJ81" s="1">
        <f t="shared" si="21"/>
        <v>0</v>
      </c>
      <c r="AK81" s="1">
        <f t="shared" si="22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40</v>
      </c>
      <c r="C82" s="1">
        <v>225</v>
      </c>
      <c r="D82" s="1"/>
      <c r="E82" s="1">
        <v>52</v>
      </c>
      <c r="F82" s="1">
        <v>135</v>
      </c>
      <c r="G82" s="7">
        <v>0.33</v>
      </c>
      <c r="H82" s="1">
        <v>45</v>
      </c>
      <c r="I82" s="1" t="s">
        <v>38</v>
      </c>
      <c r="J82" s="1">
        <v>57</v>
      </c>
      <c r="K82" s="1">
        <f t="shared" si="16"/>
        <v>-5</v>
      </c>
      <c r="L82" s="1"/>
      <c r="M82" s="1"/>
      <c r="N82" s="1">
        <v>0</v>
      </c>
      <c r="O82" s="1"/>
      <c r="P82" s="1">
        <f t="shared" si="17"/>
        <v>10.4</v>
      </c>
      <c r="Q82" s="5"/>
      <c r="R82" s="5">
        <v>16</v>
      </c>
      <c r="S82" s="5">
        <f t="shared" si="19"/>
        <v>16</v>
      </c>
      <c r="T82" s="5"/>
      <c r="U82" s="5">
        <v>21</v>
      </c>
      <c r="V82" s="1"/>
      <c r="W82" s="1">
        <f t="shared" si="20"/>
        <v>14.519230769230768</v>
      </c>
      <c r="X82" s="1">
        <f t="shared" si="18"/>
        <v>12.98076923076923</v>
      </c>
      <c r="Y82" s="1">
        <v>7.8</v>
      </c>
      <c r="Z82" s="1">
        <v>0.4</v>
      </c>
      <c r="AA82" s="1">
        <v>20.8</v>
      </c>
      <c r="AB82" s="1">
        <v>8.1999999999999993</v>
      </c>
      <c r="AC82" s="1">
        <v>11.8</v>
      </c>
      <c r="AD82" s="1">
        <v>17.2</v>
      </c>
      <c r="AE82" s="1">
        <v>15</v>
      </c>
      <c r="AF82" s="1">
        <v>7.6</v>
      </c>
      <c r="AG82" s="1">
        <v>9.4</v>
      </c>
      <c r="AH82" s="1">
        <v>17.8</v>
      </c>
      <c r="AI82" s="1"/>
      <c r="AJ82" s="1">
        <f t="shared" si="21"/>
        <v>5.28</v>
      </c>
      <c r="AK82" s="1">
        <f t="shared" si="22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40</v>
      </c>
      <c r="C83" s="1">
        <v>98</v>
      </c>
      <c r="D83" s="1">
        <v>120</v>
      </c>
      <c r="E83" s="1">
        <v>141</v>
      </c>
      <c r="F83" s="1">
        <v>1</v>
      </c>
      <c r="G83" s="7">
        <v>0.36</v>
      </c>
      <c r="H83" s="1">
        <v>45</v>
      </c>
      <c r="I83" s="1" t="s">
        <v>38</v>
      </c>
      <c r="J83" s="1">
        <v>163</v>
      </c>
      <c r="K83" s="1">
        <f t="shared" si="16"/>
        <v>-22</v>
      </c>
      <c r="L83" s="1"/>
      <c r="M83" s="1"/>
      <c r="N83" s="1">
        <v>180</v>
      </c>
      <c r="O83" s="1">
        <v>200</v>
      </c>
      <c r="P83" s="1">
        <f t="shared" si="17"/>
        <v>28.2</v>
      </c>
      <c r="Q83" s="5"/>
      <c r="R83" s="5">
        <v>30</v>
      </c>
      <c r="S83" s="5">
        <f t="shared" si="19"/>
        <v>30</v>
      </c>
      <c r="T83" s="5"/>
      <c r="U83" s="5">
        <v>42</v>
      </c>
      <c r="V83" s="1"/>
      <c r="W83" s="1">
        <f t="shared" si="20"/>
        <v>14.574468085106384</v>
      </c>
      <c r="X83" s="1">
        <f t="shared" si="18"/>
        <v>13.51063829787234</v>
      </c>
      <c r="Y83" s="1">
        <v>40.200000000000003</v>
      </c>
      <c r="Z83" s="1">
        <v>23.6</v>
      </c>
      <c r="AA83" s="1">
        <v>23.4</v>
      </c>
      <c r="AB83" s="1">
        <v>22.6</v>
      </c>
      <c r="AC83" s="1">
        <v>20.6</v>
      </c>
      <c r="AD83" s="1">
        <v>44.4</v>
      </c>
      <c r="AE83" s="1">
        <v>25.2</v>
      </c>
      <c r="AF83" s="1">
        <v>12.8</v>
      </c>
      <c r="AG83" s="1">
        <v>17</v>
      </c>
      <c r="AH83" s="1">
        <v>37.4</v>
      </c>
      <c r="AI83" s="1"/>
      <c r="AJ83" s="1">
        <f t="shared" si="21"/>
        <v>10.799999999999999</v>
      </c>
      <c r="AK83" s="1">
        <f t="shared" si="22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37</v>
      </c>
      <c r="C84" s="1">
        <v>509</v>
      </c>
      <c r="D84" s="1">
        <v>832.13800000000003</v>
      </c>
      <c r="E84" s="1">
        <v>823.96699999999998</v>
      </c>
      <c r="F84" s="1">
        <v>358.78899999999999</v>
      </c>
      <c r="G84" s="7">
        <v>1</v>
      </c>
      <c r="H84" s="1">
        <v>45</v>
      </c>
      <c r="I84" s="1" t="s">
        <v>52</v>
      </c>
      <c r="J84" s="1">
        <v>779</v>
      </c>
      <c r="K84" s="1">
        <f t="shared" si="16"/>
        <v>44.966999999999985</v>
      </c>
      <c r="L84" s="1"/>
      <c r="M84" s="1"/>
      <c r="N84" s="1">
        <v>520</v>
      </c>
      <c r="O84" s="1">
        <v>600</v>
      </c>
      <c r="P84" s="1">
        <f t="shared" si="17"/>
        <v>164.79339999999999</v>
      </c>
      <c r="Q84" s="5">
        <f>14*P84-O84-N84-F84</f>
        <v>828.31859999999983</v>
      </c>
      <c r="R84" s="5">
        <v>1350</v>
      </c>
      <c r="S84" s="5">
        <f t="shared" si="19"/>
        <v>850</v>
      </c>
      <c r="T84" s="5">
        <v>500</v>
      </c>
      <c r="U84" s="27">
        <v>1350</v>
      </c>
      <c r="V84" s="28" t="s">
        <v>163</v>
      </c>
      <c r="W84" s="1">
        <f t="shared" si="20"/>
        <v>17.165669256171668</v>
      </c>
      <c r="X84" s="1">
        <f t="shared" si="18"/>
        <v>8.9735936026564183</v>
      </c>
      <c r="Y84" s="1">
        <v>158.85380000000001</v>
      </c>
      <c r="Z84" s="1">
        <v>141.86060000000001</v>
      </c>
      <c r="AA84" s="1">
        <v>112.39279999999999</v>
      </c>
      <c r="AB84" s="1">
        <v>163.20740000000001</v>
      </c>
      <c r="AC84" s="1">
        <v>163.3578</v>
      </c>
      <c r="AD84" s="1">
        <v>147.8184</v>
      </c>
      <c r="AE84" s="1">
        <v>153.18620000000001</v>
      </c>
      <c r="AF84" s="1">
        <v>169.17580000000001</v>
      </c>
      <c r="AG84" s="1">
        <v>142.34780000000001</v>
      </c>
      <c r="AH84" s="1">
        <v>135.1036</v>
      </c>
      <c r="AI84" s="1"/>
      <c r="AJ84" s="1">
        <f t="shared" si="21"/>
        <v>850</v>
      </c>
      <c r="AK84" s="1">
        <f t="shared" si="22"/>
        <v>500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40</v>
      </c>
      <c r="C85" s="1">
        <v>126</v>
      </c>
      <c r="D85" s="1"/>
      <c r="E85" s="1">
        <v>17</v>
      </c>
      <c r="F85" s="1">
        <v>105</v>
      </c>
      <c r="G85" s="7">
        <v>0.1</v>
      </c>
      <c r="H85" s="1">
        <v>60</v>
      </c>
      <c r="I85" s="1" t="s">
        <v>38</v>
      </c>
      <c r="J85" s="1">
        <v>23</v>
      </c>
      <c r="K85" s="1">
        <f t="shared" si="16"/>
        <v>-6</v>
      </c>
      <c r="L85" s="1"/>
      <c r="M85" s="1"/>
      <c r="N85" s="1">
        <v>0</v>
      </c>
      <c r="O85" s="1"/>
      <c r="P85" s="1">
        <f t="shared" si="17"/>
        <v>3.4</v>
      </c>
      <c r="Q85" s="5"/>
      <c r="R85" s="5">
        <v>40</v>
      </c>
      <c r="S85" s="5">
        <f t="shared" si="19"/>
        <v>40</v>
      </c>
      <c r="T85" s="5"/>
      <c r="U85" s="27">
        <v>40</v>
      </c>
      <c r="V85" s="28" t="s">
        <v>176</v>
      </c>
      <c r="W85" s="1">
        <f t="shared" si="20"/>
        <v>42.647058823529413</v>
      </c>
      <c r="X85" s="1">
        <f t="shared" si="18"/>
        <v>30.882352941176471</v>
      </c>
      <c r="Y85" s="1">
        <v>0.8</v>
      </c>
      <c r="Z85" s="1">
        <v>1.4</v>
      </c>
      <c r="AA85" s="1">
        <v>4</v>
      </c>
      <c r="AB85" s="1">
        <v>3.2</v>
      </c>
      <c r="AC85" s="1">
        <v>8.8000000000000007</v>
      </c>
      <c r="AD85" s="1">
        <v>24</v>
      </c>
      <c r="AE85" s="1">
        <v>21.8</v>
      </c>
      <c r="AF85" s="1">
        <v>6.4</v>
      </c>
      <c r="AG85" s="1">
        <v>3.4</v>
      </c>
      <c r="AH85" s="1">
        <v>18</v>
      </c>
      <c r="AI85" s="26" t="s">
        <v>42</v>
      </c>
      <c r="AJ85" s="1">
        <f t="shared" si="21"/>
        <v>4</v>
      </c>
      <c r="AK85" s="1">
        <f t="shared" si="22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37</v>
      </c>
      <c r="C86" s="1">
        <v>107.1</v>
      </c>
      <c r="D86" s="1"/>
      <c r="E86" s="1">
        <v>47.646000000000001</v>
      </c>
      <c r="F86" s="1">
        <v>55.497</v>
      </c>
      <c r="G86" s="7">
        <v>1</v>
      </c>
      <c r="H86" s="1">
        <v>60</v>
      </c>
      <c r="I86" s="1" t="s">
        <v>38</v>
      </c>
      <c r="J86" s="1">
        <v>43</v>
      </c>
      <c r="K86" s="1">
        <f t="shared" si="16"/>
        <v>4.6460000000000008</v>
      </c>
      <c r="L86" s="1"/>
      <c r="M86" s="1"/>
      <c r="N86" s="1">
        <v>0</v>
      </c>
      <c r="O86" s="1"/>
      <c r="P86" s="1">
        <f t="shared" si="17"/>
        <v>9.5291999999999994</v>
      </c>
      <c r="Q86" s="5">
        <f>12*P86-O86-N86-F86</f>
        <v>58.853399999999993</v>
      </c>
      <c r="R86" s="5">
        <v>70</v>
      </c>
      <c r="S86" s="5">
        <f t="shared" si="19"/>
        <v>70</v>
      </c>
      <c r="T86" s="5"/>
      <c r="U86" s="5">
        <v>80</v>
      </c>
      <c r="V86" s="1"/>
      <c r="W86" s="1">
        <f t="shared" si="20"/>
        <v>13.169730932292323</v>
      </c>
      <c r="X86" s="1">
        <f t="shared" si="18"/>
        <v>5.8238886790076823</v>
      </c>
      <c r="Y86" s="1">
        <v>7.56</v>
      </c>
      <c r="Z86" s="1">
        <v>3.9578000000000002</v>
      </c>
      <c r="AA86" s="1">
        <v>3.1804000000000001</v>
      </c>
      <c r="AB86" s="1">
        <v>11.450200000000001</v>
      </c>
      <c r="AC86" s="1">
        <v>3.1686000000000001</v>
      </c>
      <c r="AD86" s="1">
        <v>16.2164</v>
      </c>
      <c r="AE86" s="1">
        <v>17.000399999999999</v>
      </c>
      <c r="AF86" s="1">
        <v>3.8814000000000002</v>
      </c>
      <c r="AG86" s="1">
        <v>4.7582000000000004</v>
      </c>
      <c r="AH86" s="1">
        <v>12.6234</v>
      </c>
      <c r="AI86" s="26" t="s">
        <v>42</v>
      </c>
      <c r="AJ86" s="1">
        <f t="shared" si="21"/>
        <v>70</v>
      </c>
      <c r="AK86" s="1">
        <f t="shared" si="22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37</v>
      </c>
      <c r="C87" s="1">
        <v>24</v>
      </c>
      <c r="D87" s="1"/>
      <c r="E87" s="1">
        <v>1.994</v>
      </c>
      <c r="F87" s="1">
        <v>18.106999999999999</v>
      </c>
      <c r="G87" s="7">
        <v>1</v>
      </c>
      <c r="H87" s="1">
        <v>60</v>
      </c>
      <c r="I87" s="1" t="s">
        <v>38</v>
      </c>
      <c r="J87" s="1">
        <v>1</v>
      </c>
      <c r="K87" s="1">
        <f t="shared" si="16"/>
        <v>0.99399999999999999</v>
      </c>
      <c r="L87" s="1"/>
      <c r="M87" s="1"/>
      <c r="N87" s="1">
        <v>23</v>
      </c>
      <c r="O87" s="1"/>
      <c r="P87" s="1">
        <f t="shared" si="17"/>
        <v>0.39879999999999999</v>
      </c>
      <c r="Q87" s="5"/>
      <c r="R87" s="5">
        <f t="shared" si="23"/>
        <v>0</v>
      </c>
      <c r="S87" s="5">
        <f t="shared" si="19"/>
        <v>0</v>
      </c>
      <c r="T87" s="5"/>
      <c r="U87" s="5"/>
      <c r="V87" s="1"/>
      <c r="W87" s="1">
        <f t="shared" si="20"/>
        <v>103.07673019057172</v>
      </c>
      <c r="X87" s="1">
        <f t="shared" si="18"/>
        <v>103.07673019057172</v>
      </c>
      <c r="Y87" s="1">
        <v>3.1339999999999999</v>
      </c>
      <c r="Z87" s="1">
        <v>0.4032</v>
      </c>
      <c r="AA87" s="1">
        <v>2.7490000000000001</v>
      </c>
      <c r="AB87" s="1">
        <v>1.9372</v>
      </c>
      <c r="AC87" s="1">
        <v>0.39240000000000003</v>
      </c>
      <c r="AD87" s="1">
        <v>3.4725999999999999</v>
      </c>
      <c r="AE87" s="1">
        <v>5.0042</v>
      </c>
      <c r="AF87" s="1">
        <v>3.8546</v>
      </c>
      <c r="AG87" s="1">
        <v>2.7572000000000001</v>
      </c>
      <c r="AH87" s="1">
        <v>5.593</v>
      </c>
      <c r="AI87" s="26" t="s">
        <v>42</v>
      </c>
      <c r="AJ87" s="1">
        <f t="shared" si="21"/>
        <v>0</v>
      </c>
      <c r="AK87" s="1">
        <f t="shared" si="22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37</v>
      </c>
      <c r="C88" s="1">
        <v>61.6</v>
      </c>
      <c r="D88" s="1">
        <v>90.635000000000005</v>
      </c>
      <c r="E88" s="1">
        <v>71.018000000000001</v>
      </c>
      <c r="F88" s="1">
        <v>72.325999999999993</v>
      </c>
      <c r="G88" s="7">
        <v>1</v>
      </c>
      <c r="H88" s="1">
        <v>60</v>
      </c>
      <c r="I88" s="1" t="s">
        <v>44</v>
      </c>
      <c r="J88" s="1">
        <v>67.5</v>
      </c>
      <c r="K88" s="1">
        <f t="shared" si="16"/>
        <v>3.5180000000000007</v>
      </c>
      <c r="L88" s="1"/>
      <c r="M88" s="1"/>
      <c r="N88" s="1">
        <v>105</v>
      </c>
      <c r="O88" s="1"/>
      <c r="P88" s="1">
        <f t="shared" si="17"/>
        <v>14.2036</v>
      </c>
      <c r="Q88" s="5">
        <f>14*P88-O88-N88-F88</f>
        <v>21.524400000000014</v>
      </c>
      <c r="R88" s="5">
        <v>36</v>
      </c>
      <c r="S88" s="5">
        <f t="shared" si="19"/>
        <v>36</v>
      </c>
      <c r="T88" s="5"/>
      <c r="U88" s="5">
        <v>36</v>
      </c>
      <c r="V88" s="1"/>
      <c r="W88" s="1">
        <f t="shared" si="20"/>
        <v>15.019150074628968</v>
      </c>
      <c r="X88" s="1">
        <f t="shared" si="18"/>
        <v>12.484581373736235</v>
      </c>
      <c r="Y88" s="1">
        <v>16.5822</v>
      </c>
      <c r="Z88" s="1">
        <v>15.099</v>
      </c>
      <c r="AA88" s="1">
        <v>13.789199999999999</v>
      </c>
      <c r="AB88" s="1">
        <v>13.5692</v>
      </c>
      <c r="AC88" s="1">
        <v>12.0014</v>
      </c>
      <c r="AD88" s="1">
        <v>18.293199999999999</v>
      </c>
      <c r="AE88" s="1">
        <v>24.047000000000001</v>
      </c>
      <c r="AF88" s="1">
        <v>13.5444</v>
      </c>
      <c r="AG88" s="1">
        <v>15.938000000000001</v>
      </c>
      <c r="AH88" s="1">
        <v>16.157</v>
      </c>
      <c r="AI88" s="1" t="s">
        <v>130</v>
      </c>
      <c r="AJ88" s="1">
        <f t="shared" si="21"/>
        <v>36</v>
      </c>
      <c r="AK88" s="1">
        <f t="shared" si="22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15.75" thickBot="1" x14ac:dyDescent="0.3">
      <c r="A89" s="1" t="s">
        <v>131</v>
      </c>
      <c r="B89" s="1" t="s">
        <v>40</v>
      </c>
      <c r="C89" s="1">
        <v>16</v>
      </c>
      <c r="D89" s="1">
        <v>200</v>
      </c>
      <c r="E89" s="1">
        <v>68</v>
      </c>
      <c r="F89" s="1">
        <v>129</v>
      </c>
      <c r="G89" s="7">
        <v>0.33</v>
      </c>
      <c r="H89" s="1" t="e">
        <v>#N/A</v>
      </c>
      <c r="I89" s="1" t="s">
        <v>38</v>
      </c>
      <c r="J89" s="1">
        <v>77</v>
      </c>
      <c r="K89" s="1">
        <f t="shared" si="16"/>
        <v>-9</v>
      </c>
      <c r="L89" s="1"/>
      <c r="M89" s="1"/>
      <c r="N89" s="1">
        <v>0</v>
      </c>
      <c r="O89" s="1"/>
      <c r="P89" s="1">
        <f t="shared" si="17"/>
        <v>13.6</v>
      </c>
      <c r="Q89" s="5">
        <f t="shared" si="25"/>
        <v>47.799999999999983</v>
      </c>
      <c r="R89" s="5">
        <v>75</v>
      </c>
      <c r="S89" s="5">
        <f t="shared" si="19"/>
        <v>75</v>
      </c>
      <c r="T89" s="5"/>
      <c r="U89" s="27">
        <v>75</v>
      </c>
      <c r="V89" s="28" t="s">
        <v>176</v>
      </c>
      <c r="W89" s="1">
        <f t="shared" si="20"/>
        <v>15</v>
      </c>
      <c r="X89" s="1">
        <f t="shared" si="18"/>
        <v>9.4852941176470598</v>
      </c>
      <c r="Y89" s="1">
        <v>1.4</v>
      </c>
      <c r="Z89" s="1">
        <v>21.8</v>
      </c>
      <c r="AA89" s="1">
        <v>9</v>
      </c>
      <c r="AB89" s="1">
        <v>3.2</v>
      </c>
      <c r="AC89" s="1">
        <v>22.4</v>
      </c>
      <c r="AD89" s="1">
        <v>7.6</v>
      </c>
      <c r="AE89" s="1">
        <v>10</v>
      </c>
      <c r="AF89" s="1">
        <v>17.8</v>
      </c>
      <c r="AG89" s="1">
        <v>16.2</v>
      </c>
      <c r="AH89" s="1">
        <v>18.399999999999999</v>
      </c>
      <c r="AI89" s="1"/>
      <c r="AJ89" s="1">
        <f t="shared" si="21"/>
        <v>24.75</v>
      </c>
      <c r="AK89" s="1">
        <f t="shared" si="22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9" t="s">
        <v>132</v>
      </c>
      <c r="B90" s="20" t="s">
        <v>37</v>
      </c>
      <c r="C90" s="20">
        <v>120.6</v>
      </c>
      <c r="D90" s="20">
        <v>35.25</v>
      </c>
      <c r="E90" s="20">
        <v>103.95699999999999</v>
      </c>
      <c r="F90" s="21"/>
      <c r="G90" s="16">
        <v>0</v>
      </c>
      <c r="H90" s="17">
        <v>45</v>
      </c>
      <c r="I90" s="17" t="s">
        <v>58</v>
      </c>
      <c r="J90" s="17">
        <v>95.5</v>
      </c>
      <c r="K90" s="17">
        <f t="shared" si="16"/>
        <v>8.4569999999999936</v>
      </c>
      <c r="L90" s="17"/>
      <c r="M90" s="17"/>
      <c r="N90" s="17">
        <v>0</v>
      </c>
      <c r="O90" s="17"/>
      <c r="P90" s="17">
        <f t="shared" si="17"/>
        <v>20.791399999999999</v>
      </c>
      <c r="Q90" s="22"/>
      <c r="R90" s="5">
        <f t="shared" si="23"/>
        <v>0</v>
      </c>
      <c r="S90" s="5">
        <f t="shared" si="19"/>
        <v>0</v>
      </c>
      <c r="T90" s="5"/>
      <c r="U90" s="22"/>
      <c r="V90" s="17"/>
      <c r="W90" s="1">
        <f t="shared" si="20"/>
        <v>0</v>
      </c>
      <c r="X90" s="17">
        <f t="shared" si="18"/>
        <v>0</v>
      </c>
      <c r="Y90" s="17">
        <v>46.336399999999998</v>
      </c>
      <c r="Z90" s="17">
        <v>65.2</v>
      </c>
      <c r="AA90" s="17">
        <v>54.767000000000003</v>
      </c>
      <c r="AB90" s="17">
        <v>64.647599999999997</v>
      </c>
      <c r="AC90" s="17">
        <v>52.273800000000008</v>
      </c>
      <c r="AD90" s="17">
        <v>44.9084</v>
      </c>
      <c r="AE90" s="17">
        <v>43.2866</v>
      </c>
      <c r="AF90" s="17">
        <v>26.169599999999999</v>
      </c>
      <c r="AG90" s="17">
        <v>44.459000000000003</v>
      </c>
      <c r="AH90" s="17">
        <v>54.263199999999998</v>
      </c>
      <c r="AI90" s="23" t="s">
        <v>133</v>
      </c>
      <c r="AJ90" s="1">
        <f t="shared" si="21"/>
        <v>0</v>
      </c>
      <c r="AK90" s="1">
        <f t="shared" si="22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ht="15.75" thickBot="1" x14ac:dyDescent="0.3">
      <c r="A91" s="24" t="s">
        <v>149</v>
      </c>
      <c r="B91" s="12" t="s">
        <v>37</v>
      </c>
      <c r="C91" s="12">
        <v>93</v>
      </c>
      <c r="D91" s="12">
        <v>370.01400000000001</v>
      </c>
      <c r="E91" s="12">
        <v>179.245</v>
      </c>
      <c r="F91" s="13">
        <v>228.33199999999999</v>
      </c>
      <c r="G91" s="7">
        <v>1</v>
      </c>
      <c r="H91" s="1">
        <v>50</v>
      </c>
      <c r="I91" s="1" t="s">
        <v>38</v>
      </c>
      <c r="J91" s="1">
        <v>172.5</v>
      </c>
      <c r="K91" s="1">
        <f>E91-J91</f>
        <v>6.7450000000000045</v>
      </c>
      <c r="L91" s="1"/>
      <c r="M91" s="1"/>
      <c r="N91" s="1">
        <v>100</v>
      </c>
      <c r="O91" s="1">
        <v>100</v>
      </c>
      <c r="P91" s="1">
        <f>E91/5</f>
        <v>35.849000000000004</v>
      </c>
      <c r="Q91" s="5">
        <v>100</v>
      </c>
      <c r="R91" s="5">
        <v>250</v>
      </c>
      <c r="S91" s="5">
        <f t="shared" si="19"/>
        <v>150</v>
      </c>
      <c r="T91" s="5">
        <v>100</v>
      </c>
      <c r="U91" s="27">
        <v>250</v>
      </c>
      <c r="V91" s="28" t="s">
        <v>165</v>
      </c>
      <c r="W91" s="1">
        <f t="shared" si="20"/>
        <v>18.921922508298696</v>
      </c>
      <c r="X91" s="1">
        <f>(F91+N91+O91)/P91</f>
        <v>11.948227286674662</v>
      </c>
      <c r="Y91" s="1">
        <v>6.2587999999999999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 t="s">
        <v>150</v>
      </c>
      <c r="AJ91" s="1">
        <f t="shared" si="21"/>
        <v>150</v>
      </c>
      <c r="AK91" s="1">
        <f t="shared" si="22"/>
        <v>100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9" t="s">
        <v>134</v>
      </c>
      <c r="B92" s="20" t="s">
        <v>37</v>
      </c>
      <c r="C92" s="20">
        <v>120</v>
      </c>
      <c r="D92" s="20">
        <v>34.043999999999997</v>
      </c>
      <c r="E92" s="20">
        <v>102.78</v>
      </c>
      <c r="F92" s="21"/>
      <c r="G92" s="16">
        <v>0</v>
      </c>
      <c r="H92" s="17">
        <v>45</v>
      </c>
      <c r="I92" s="17" t="s">
        <v>58</v>
      </c>
      <c r="J92" s="17">
        <v>100</v>
      </c>
      <c r="K92" s="17">
        <f t="shared" si="16"/>
        <v>2.7800000000000011</v>
      </c>
      <c r="L92" s="17"/>
      <c r="M92" s="17"/>
      <c r="N92" s="17">
        <v>0</v>
      </c>
      <c r="O92" s="17"/>
      <c r="P92" s="17">
        <f t="shared" si="17"/>
        <v>20.556000000000001</v>
      </c>
      <c r="Q92" s="22"/>
      <c r="R92" s="5">
        <f t="shared" si="23"/>
        <v>0</v>
      </c>
      <c r="S92" s="5">
        <f t="shared" si="19"/>
        <v>0</v>
      </c>
      <c r="T92" s="5"/>
      <c r="U92" s="22"/>
      <c r="V92" s="17"/>
      <c r="W92" s="1">
        <f t="shared" si="20"/>
        <v>0</v>
      </c>
      <c r="X92" s="17">
        <f t="shared" si="18"/>
        <v>0</v>
      </c>
      <c r="Y92" s="17">
        <v>63.282600000000002</v>
      </c>
      <c r="Z92" s="17">
        <v>75.158799999999999</v>
      </c>
      <c r="AA92" s="17">
        <v>51.875399999999999</v>
      </c>
      <c r="AB92" s="17">
        <v>66.787000000000006</v>
      </c>
      <c r="AC92" s="17">
        <v>65.119200000000006</v>
      </c>
      <c r="AD92" s="17">
        <v>55.372199999999999</v>
      </c>
      <c r="AE92" s="17">
        <v>53.922199999999997</v>
      </c>
      <c r="AF92" s="17">
        <v>55.684800000000003</v>
      </c>
      <c r="AG92" s="17">
        <v>61.990599999999993</v>
      </c>
      <c r="AH92" s="17">
        <v>46.665399999999998</v>
      </c>
      <c r="AI92" s="23" t="s">
        <v>135</v>
      </c>
      <c r="AJ92" s="1">
        <f t="shared" si="21"/>
        <v>0</v>
      </c>
      <c r="AK92" s="1">
        <f t="shared" si="22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ht="15.75" thickBot="1" x14ac:dyDescent="0.3">
      <c r="A93" s="24" t="s">
        <v>140</v>
      </c>
      <c r="B93" s="12" t="s">
        <v>37</v>
      </c>
      <c r="C93" s="12">
        <v>49.6</v>
      </c>
      <c r="D93" s="12">
        <v>412.029</v>
      </c>
      <c r="E93" s="12">
        <v>229.83</v>
      </c>
      <c r="F93" s="13">
        <v>176.464</v>
      </c>
      <c r="G93" s="7">
        <v>1</v>
      </c>
      <c r="H93" s="1">
        <v>50</v>
      </c>
      <c r="I93" s="1" t="s">
        <v>38</v>
      </c>
      <c r="J93" s="1">
        <v>223</v>
      </c>
      <c r="K93" s="1">
        <f>E93-J93</f>
        <v>6.8300000000000125</v>
      </c>
      <c r="L93" s="1"/>
      <c r="M93" s="1"/>
      <c r="N93" s="1">
        <v>50</v>
      </c>
      <c r="O93" s="1">
        <v>50</v>
      </c>
      <c r="P93" s="1">
        <f>E93/5</f>
        <v>45.966000000000001</v>
      </c>
      <c r="Q93" s="5">
        <v>450</v>
      </c>
      <c r="R93" s="5">
        <f t="shared" si="23"/>
        <v>450</v>
      </c>
      <c r="S93" s="5">
        <f t="shared" si="19"/>
        <v>230</v>
      </c>
      <c r="T93" s="5">
        <v>220</v>
      </c>
      <c r="U93" s="5"/>
      <c r="V93" s="1"/>
      <c r="W93" s="1">
        <f t="shared" si="20"/>
        <v>15.804377148327022</v>
      </c>
      <c r="X93" s="1">
        <f>(F93+N93+O93)/P93</f>
        <v>6.0145324805290867</v>
      </c>
      <c r="Y93" s="1">
        <v>4.0137999999999998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141</v>
      </c>
      <c r="AJ93" s="1">
        <f t="shared" si="21"/>
        <v>230</v>
      </c>
      <c r="AK93" s="1">
        <f t="shared" si="22"/>
        <v>220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37</v>
      </c>
      <c r="C94" s="1">
        <v>128.94</v>
      </c>
      <c r="D94" s="1">
        <v>358.76499999999999</v>
      </c>
      <c r="E94" s="1">
        <v>201.077</v>
      </c>
      <c r="F94" s="1">
        <v>251.946</v>
      </c>
      <c r="G94" s="7">
        <v>1</v>
      </c>
      <c r="H94" s="1">
        <v>45</v>
      </c>
      <c r="I94" s="1" t="s">
        <v>38</v>
      </c>
      <c r="J94" s="1">
        <v>186</v>
      </c>
      <c r="K94" s="1">
        <f t="shared" si="16"/>
        <v>15.076999999999998</v>
      </c>
      <c r="L94" s="1"/>
      <c r="M94" s="1"/>
      <c r="N94" s="1">
        <v>0</v>
      </c>
      <c r="O94" s="1">
        <v>50</v>
      </c>
      <c r="P94" s="1">
        <f t="shared" si="17"/>
        <v>40.215400000000002</v>
      </c>
      <c r="Q94" s="5">
        <f t="shared" ref="Q94:Q98" si="26">13*P94-O94-N94-F94</f>
        <v>220.85420000000002</v>
      </c>
      <c r="R94" s="5">
        <v>270</v>
      </c>
      <c r="S94" s="5">
        <f t="shared" si="19"/>
        <v>170</v>
      </c>
      <c r="T94" s="5">
        <v>100</v>
      </c>
      <c r="U94" s="5">
        <v>300</v>
      </c>
      <c r="V94" s="1"/>
      <c r="W94" s="1">
        <f t="shared" si="20"/>
        <v>14.222064184367182</v>
      </c>
      <c r="X94" s="1">
        <f t="shared" si="18"/>
        <v>7.5082182447520109</v>
      </c>
      <c r="Y94" s="1">
        <v>6.9364000000000008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137</v>
      </c>
      <c r="AJ94" s="1">
        <f t="shared" si="21"/>
        <v>170</v>
      </c>
      <c r="AK94" s="1">
        <f t="shared" si="22"/>
        <v>100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40</v>
      </c>
      <c r="C95" s="1">
        <v>200</v>
      </c>
      <c r="D95" s="1">
        <v>96</v>
      </c>
      <c r="E95" s="1">
        <v>190</v>
      </c>
      <c r="F95" s="1">
        <v>81</v>
      </c>
      <c r="G95" s="7">
        <v>0.35</v>
      </c>
      <c r="H95" s="1">
        <v>50</v>
      </c>
      <c r="I95" s="1" t="s">
        <v>38</v>
      </c>
      <c r="J95" s="1">
        <v>190</v>
      </c>
      <c r="K95" s="1">
        <f t="shared" si="16"/>
        <v>0</v>
      </c>
      <c r="L95" s="1"/>
      <c r="M95" s="1"/>
      <c r="N95" s="1">
        <v>0</v>
      </c>
      <c r="O95" s="1">
        <v>50</v>
      </c>
      <c r="P95" s="1">
        <f t="shared" si="17"/>
        <v>38</v>
      </c>
      <c r="Q95" s="5">
        <f>11*P95-O95-N95-F95</f>
        <v>287</v>
      </c>
      <c r="R95" s="5">
        <v>390</v>
      </c>
      <c r="S95" s="5">
        <f t="shared" si="19"/>
        <v>190</v>
      </c>
      <c r="T95" s="5">
        <v>200</v>
      </c>
      <c r="U95" s="27">
        <v>430</v>
      </c>
      <c r="V95" s="28"/>
      <c r="W95" s="1">
        <f t="shared" si="20"/>
        <v>13.710526315789474</v>
      </c>
      <c r="X95" s="1">
        <f t="shared" si="18"/>
        <v>3.4473684210526314</v>
      </c>
      <c r="Y95" s="1">
        <v>5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 t="s">
        <v>76</v>
      </c>
      <c r="AJ95" s="1">
        <f t="shared" si="21"/>
        <v>66.5</v>
      </c>
      <c r="AK95" s="1">
        <f t="shared" si="22"/>
        <v>70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37</v>
      </c>
      <c r="C96" s="1">
        <v>127</v>
      </c>
      <c r="D96" s="1">
        <v>154.67099999999999</v>
      </c>
      <c r="E96" s="1">
        <v>163.64599999999999</v>
      </c>
      <c r="F96" s="1">
        <v>81.650000000000006</v>
      </c>
      <c r="G96" s="7">
        <v>1</v>
      </c>
      <c r="H96" s="1">
        <v>50</v>
      </c>
      <c r="I96" s="1" t="s">
        <v>38</v>
      </c>
      <c r="J96" s="1">
        <v>155</v>
      </c>
      <c r="K96" s="1">
        <f t="shared" si="16"/>
        <v>8.6459999999999866</v>
      </c>
      <c r="L96" s="1"/>
      <c r="M96" s="1"/>
      <c r="N96" s="1">
        <v>0</v>
      </c>
      <c r="O96" s="1"/>
      <c r="P96" s="1">
        <f t="shared" si="17"/>
        <v>32.729199999999999</v>
      </c>
      <c r="Q96" s="5">
        <f t="shared" ref="Q96:Q97" si="27">10*P96-O96-N96-F96</f>
        <v>245.64199999999997</v>
      </c>
      <c r="R96" s="5">
        <v>300</v>
      </c>
      <c r="S96" s="5">
        <f t="shared" si="19"/>
        <v>200</v>
      </c>
      <c r="T96" s="5">
        <v>100</v>
      </c>
      <c r="U96" s="5">
        <v>400</v>
      </c>
      <c r="V96" s="1"/>
      <c r="W96" s="1">
        <f t="shared" si="20"/>
        <v>11.660841083802843</v>
      </c>
      <c r="X96" s="1">
        <f t="shared" si="18"/>
        <v>2.4947142001637683</v>
      </c>
      <c r="Y96" s="1">
        <v>12.9718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 t="s">
        <v>144</v>
      </c>
      <c r="AJ96" s="1">
        <f t="shared" si="21"/>
        <v>200</v>
      </c>
      <c r="AK96" s="1">
        <f t="shared" si="22"/>
        <v>100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145</v>
      </c>
      <c r="B97" s="1" t="s">
        <v>40</v>
      </c>
      <c r="C97" s="1">
        <v>424</v>
      </c>
      <c r="D97" s="1">
        <v>130</v>
      </c>
      <c r="E97" s="1">
        <v>320</v>
      </c>
      <c r="F97" s="1">
        <v>143</v>
      </c>
      <c r="G97" s="7">
        <v>0.4</v>
      </c>
      <c r="H97" s="1">
        <v>50</v>
      </c>
      <c r="I97" s="1" t="s">
        <v>38</v>
      </c>
      <c r="J97" s="1">
        <v>308</v>
      </c>
      <c r="K97" s="1">
        <f t="shared" si="16"/>
        <v>12</v>
      </c>
      <c r="L97" s="1"/>
      <c r="M97" s="1"/>
      <c r="N97" s="1">
        <v>0</v>
      </c>
      <c r="O97" s="1"/>
      <c r="P97" s="1">
        <f t="shared" si="17"/>
        <v>64</v>
      </c>
      <c r="Q97" s="5">
        <f t="shared" si="27"/>
        <v>497</v>
      </c>
      <c r="R97" s="5">
        <v>600</v>
      </c>
      <c r="S97" s="5">
        <f t="shared" si="19"/>
        <v>400</v>
      </c>
      <c r="T97" s="5">
        <v>200</v>
      </c>
      <c r="U97" s="5">
        <v>750</v>
      </c>
      <c r="V97" s="1"/>
      <c r="W97" s="1">
        <f t="shared" si="20"/>
        <v>11.609375</v>
      </c>
      <c r="X97" s="1">
        <f t="shared" si="18"/>
        <v>2.234375</v>
      </c>
      <c r="Y97" s="1">
        <v>29.4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146</v>
      </c>
      <c r="AJ97" s="1">
        <f t="shared" si="21"/>
        <v>160</v>
      </c>
      <c r="AK97" s="1">
        <f t="shared" si="22"/>
        <v>80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151</v>
      </c>
      <c r="B98" s="1" t="s">
        <v>40</v>
      </c>
      <c r="C98" s="1">
        <v>81</v>
      </c>
      <c r="D98" s="1">
        <v>30</v>
      </c>
      <c r="E98" s="1">
        <v>79</v>
      </c>
      <c r="F98" s="1">
        <v>17</v>
      </c>
      <c r="G98" s="7">
        <v>0.3</v>
      </c>
      <c r="H98" s="1">
        <v>50</v>
      </c>
      <c r="I98" s="1" t="s">
        <v>38</v>
      </c>
      <c r="J98" s="1">
        <v>81</v>
      </c>
      <c r="K98" s="1">
        <f t="shared" si="16"/>
        <v>-2</v>
      </c>
      <c r="L98" s="1"/>
      <c r="M98" s="1"/>
      <c r="N98" s="1">
        <v>40</v>
      </c>
      <c r="O98" s="1">
        <v>40</v>
      </c>
      <c r="P98" s="1">
        <f t="shared" si="17"/>
        <v>15.8</v>
      </c>
      <c r="Q98" s="5">
        <f t="shared" si="26"/>
        <v>108.4</v>
      </c>
      <c r="R98" s="5">
        <v>130</v>
      </c>
      <c r="S98" s="5">
        <f t="shared" si="19"/>
        <v>130</v>
      </c>
      <c r="T98" s="5"/>
      <c r="U98" s="5">
        <v>140</v>
      </c>
      <c r="V98" s="1"/>
      <c r="W98" s="1">
        <f t="shared" si="20"/>
        <v>14.367088607594937</v>
      </c>
      <c r="X98" s="1">
        <f t="shared" si="18"/>
        <v>6.1392405063291138</v>
      </c>
      <c r="Y98" s="1">
        <v>3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 t="s">
        <v>152</v>
      </c>
      <c r="AJ98" s="1">
        <f t="shared" si="21"/>
        <v>39</v>
      </c>
      <c r="AK98" s="1">
        <f t="shared" si="22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153</v>
      </c>
      <c r="B99" s="1" t="s">
        <v>40</v>
      </c>
      <c r="C99" s="1">
        <v>197</v>
      </c>
      <c r="D99" s="1"/>
      <c r="E99" s="1">
        <v>96</v>
      </c>
      <c r="F99" s="1">
        <v>24</v>
      </c>
      <c r="G99" s="7">
        <v>0.18</v>
      </c>
      <c r="H99" s="1">
        <v>50</v>
      </c>
      <c r="I99" s="1" t="s">
        <v>38</v>
      </c>
      <c r="J99" s="1">
        <v>96</v>
      </c>
      <c r="K99" s="1">
        <f t="shared" si="16"/>
        <v>0</v>
      </c>
      <c r="L99" s="1"/>
      <c r="M99" s="1"/>
      <c r="N99" s="1">
        <v>180</v>
      </c>
      <c r="O99" s="1">
        <v>200</v>
      </c>
      <c r="P99" s="1">
        <f t="shared" si="17"/>
        <v>19.2</v>
      </c>
      <c r="Q99" s="5"/>
      <c r="R99" s="5">
        <v>200</v>
      </c>
      <c r="S99" s="5">
        <f t="shared" si="19"/>
        <v>200</v>
      </c>
      <c r="T99" s="5"/>
      <c r="U99" s="27">
        <v>200</v>
      </c>
      <c r="V99" s="28" t="s">
        <v>171</v>
      </c>
      <c r="W99" s="1">
        <f t="shared" si="20"/>
        <v>31.458333333333336</v>
      </c>
      <c r="X99" s="1">
        <f t="shared" si="18"/>
        <v>21.041666666666668</v>
      </c>
      <c r="Y99" s="1">
        <v>41.2</v>
      </c>
      <c r="Z99" s="1">
        <v>15.2</v>
      </c>
      <c r="AA99" s="1">
        <v>7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4" t="s">
        <v>162</v>
      </c>
      <c r="AJ99" s="1">
        <f t="shared" si="21"/>
        <v>36</v>
      </c>
      <c r="AK99" s="1">
        <f t="shared" si="22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J99" xr:uid="{556FC41A-D539-4093-AA46-2ACB25FD98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2025-02-18T13:23:34Z</dcterms:created>
  <dcterms:modified xsi:type="dcterms:W3CDTF">2025-02-19T11:01:08Z</dcterms:modified>
</cp:coreProperties>
</file>