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5" borderId="0" applyAlignment="1" pivotButton="0" quotePrefix="0" xfId="0">
      <alignment horizontal="right"/>
    </xf>
    <xf numFmtId="0" fontId="6" fillId="0" borderId="19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8"/>
  <sheetViews>
    <sheetView tabSelected="1" zoomScale="87" zoomScaleNormal="87" workbookViewId="0">
      <pane ySplit="9" topLeftCell="A10" activePane="bottomLeft" state="frozen"/>
      <selection pane="bottomLeft" activeCell="L13" sqref="L13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45309</v>
      </c>
      <c r="E3" s="7" t="inlineStr">
        <is>
          <t xml:space="preserve">Доставка: </t>
        </is>
      </c>
      <c r="F3" s="106" t="n"/>
      <c r="G3" s="106" t="n">
        <v>45312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RIGHT(D13:D125,4)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RIGHT(D14:D126,4)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RIGHT(D15:D126,4)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RIGHT(D16:D127,4)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RIGHT(D17:D128,4)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40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RIGHT(D18:D129,4)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440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RIGHT(D19:D130,4)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RIGHT(D20:D131,4)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RIGHT(D21:D130,4)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RIGHT(D22:D131,4)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RIGHT(D23:D132,4)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RIGHT(D24:D133,4)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RIGHT(D25:D134,4)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RIGHT(D26:D136,4)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RIGHT(D27:D137,4)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RIGHT(D28:D138,4)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RIGHT(D29:D139,4)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RIGHT(D30:D141,4)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RIGHT(D31:D142,4)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880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RIGHT(D32:D144,4)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80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RIGHT(D36:D145,4)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480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RIGHT(D37:D146,4)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RIGHT(D38:D148,4)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RIGHT(D39:D149,4)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RIGHT(D40:D148,4)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RIGHT(D41:D149,4)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120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RIGHT(D42:D151,4)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50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RIGHT(D43:D156,4)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RIGHT(D44:D159,4)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240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RIGHT(D45:D160,4)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RIGHT(D46:D161,4)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RIGHT(D47:D162,4)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60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1250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RIGHT(D50:D165,4)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30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RIGHT(D51:D166,4)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RIGHT(D52:D167,4)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30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RIGHT(D53:D168,4)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1200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220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100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RIGHT(D58:D169,4)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90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440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RIGHT(D60:D171,4)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150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80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RIGHT(D62:D169,4)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300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RIGHT(D63:D170,4)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RIGHT(D64:D171,4)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70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RIGHT(D65:D172,4)</f>
        <v/>
      </c>
      <c r="B65" s="47" t="inlineStr">
        <is>
          <t>СОЧНЫЕ Папа может сар п/о мгс 1*3</t>
        </is>
      </c>
      <c r="C65" s="31" t="inlineStr">
        <is>
          <t>КГ</t>
        </is>
      </c>
      <c r="D65" s="28" t="n">
        <v>1001031896648</v>
      </c>
      <c r="E65" s="24" t="n">
        <v>0</v>
      </c>
      <c r="F65" s="23" t="n"/>
      <c r="G65" s="23">
        <f>E65*1</f>
        <v/>
      </c>
      <c r="H65" s="14" t="n"/>
      <c r="I65" s="14" t="n"/>
      <c r="J65" s="40" t="n"/>
    </row>
    <row r="66" ht="16.5" customHeight="1" s="99">
      <c r="A66" s="98">
        <f>RIGHT(D66:D174,4)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>
        <v>40</v>
      </c>
      <c r="F66" s="23" t="n"/>
      <c r="G66" s="23">
        <f>E66*0.4</f>
        <v/>
      </c>
      <c r="H66" s="14" t="n"/>
      <c r="I66" s="14" t="n"/>
      <c r="J66" s="40" t="n"/>
    </row>
    <row r="67" ht="16.5" customHeight="1" s="99" thickBot="1">
      <c r="A67" s="98">
        <f>RIGHT(D67:D176,4)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120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9" thickBot="1" thickTop="1">
      <c r="A68" s="98">
        <f>RIGHT(D68:D177,4)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9" thickTop="1">
      <c r="A69" s="98">
        <f>RIGHT(D69:D178,4)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440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9">
      <c r="A70" s="98">
        <f>RIGHT(D70:D179,4)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>
        <v>0</v>
      </c>
      <c r="F70" s="23" t="n"/>
      <c r="G70" s="23">
        <f>E70*0.33</f>
        <v/>
      </c>
      <c r="H70" s="14" t="n"/>
      <c r="I70" s="14" t="n"/>
      <c r="J70" s="40" t="n"/>
    </row>
    <row r="71" ht="16.5" customHeight="1" s="99">
      <c r="A71" s="98">
        <f>RIGHT(D71:D179,4)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200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9" thickBot="1">
      <c r="A72" s="98">
        <f>RIGHT(D72:D180,4)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>
        <v>0</v>
      </c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9" thickBot="1" thickTop="1">
      <c r="A73" s="98">
        <f>RIGHT(D73:D182,4)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9" thickTop="1">
      <c r="A74" s="98">
        <f>RIGHT(D74:D183,4)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720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9">
      <c r="A75" s="98" t="n">
        <v>6301</v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>
        <v>0</v>
      </c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9">
      <c r="A76" s="98" t="n">
        <v>6302</v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>
        <v>0</v>
      </c>
      <c r="F76" s="23" t="n"/>
      <c r="G76" s="23">
        <f>E76*0.35</f>
        <v/>
      </c>
      <c r="H76" s="14" t="n"/>
      <c r="I76" s="14" t="n"/>
      <c r="J76" s="40" t="n"/>
    </row>
    <row r="77" ht="16.5" customHeight="1" s="99">
      <c r="A77" s="98">
        <f>RIGHT(D77:D187,4)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400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9">
      <c r="A78" s="98">
        <f>RIGHT(D78:D188,4)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40</v>
      </c>
      <c r="F78" s="23" t="n"/>
      <c r="G78" s="23">
        <f>E78*0.28</f>
        <v/>
      </c>
      <c r="H78" s="14" t="n"/>
      <c r="I78" s="14" t="n"/>
      <c r="J78" s="40" t="n"/>
    </row>
    <row r="79" ht="16.5" customHeight="1" s="99">
      <c r="A79" s="98" t="n">
        <v>6215</v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>
        <v>0</v>
      </c>
      <c r="F79" s="23" t="n"/>
      <c r="G79" s="23">
        <f>E79*0.35</f>
        <v/>
      </c>
      <c r="H79" s="14" t="n"/>
      <c r="I79" s="14" t="n"/>
      <c r="J79" s="40" t="n"/>
    </row>
    <row r="80" ht="16.5" customHeight="1" s="99">
      <c r="A80" s="98">
        <f>RIGHT(D80:D188,4)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1480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9">
      <c r="A81" s="98" t="n">
        <v>6212</v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>
        <v>0</v>
      </c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9">
      <c r="A82" s="98">
        <f>RIGHT(D82:D189,4)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9">
      <c r="A83" s="98">
        <f>RIGHT(D83:D190,4)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240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9">
      <c r="A84" s="98">
        <f>RIGHT(D84:D190,4)</f>
        <v/>
      </c>
      <c r="B84" s="65" t="inlineStr">
        <is>
          <t>ИМПЕРСКАЯ И БАЛЫКОВАЯ в/к с/н мгс 1/90</t>
        </is>
      </c>
      <c r="C84" s="34" t="inlineStr">
        <is>
          <t>ШТ</t>
        </is>
      </c>
      <c r="D84" s="28" t="n">
        <v>6225</v>
      </c>
      <c r="E84" s="24" t="n">
        <v>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RIGHT(D85:D191,4)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6228</v>
      </c>
      <c r="E85" s="24" t="n">
        <v>50</v>
      </c>
      <c r="F85" s="23" t="n"/>
      <c r="G85" s="23">
        <f>E85*0.09</f>
        <v/>
      </c>
      <c r="H85" s="14" t="n"/>
      <c r="I85" s="14" t="n"/>
      <c r="J85" s="40" t="n"/>
    </row>
    <row r="86" ht="16.5" customHeight="1" s="99">
      <c r="A86" s="98">
        <f>RIGHT(D86:D191,4)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230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9">
      <c r="A87" s="98" t="n">
        <v>6213</v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>
        <v>0</v>
      </c>
      <c r="F87" s="23" t="n"/>
      <c r="G87" s="23">
        <f>E87*0.35</f>
        <v/>
      </c>
      <c r="H87" s="14" t="n"/>
      <c r="I87" s="14" t="n"/>
      <c r="J87" s="40" t="n"/>
    </row>
    <row r="88" ht="15.75" customHeight="1" s="99" thickBot="1">
      <c r="A88" s="98">
        <f>RIGHT(D88:D193,4)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1600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9" thickBot="1" thickTop="1">
      <c r="A89" s="98">
        <f>RIGHT(D89:D194,4)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9" thickTop="1">
      <c r="A90" s="98">
        <f>RIGHT(D90:D195,4)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>
        <v>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9">
      <c r="A91" s="98">
        <f>RIGHT(D91:D196,4)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280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9">
      <c r="A92" s="98">
        <f>RIGHT(D92:D198,4)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160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9">
      <c r="A93" s="98">
        <f>RIGHT(D93:D200,4)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>
        <v>0</v>
      </c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9">
      <c r="A94" s="98">
        <f>RIGHT(D94:D205,4)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>
        <v>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9">
      <c r="A95" s="98">
        <f>RIGHT(D95:D206,4)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9">
      <c r="A96" s="98">
        <f>RIGHT(D96:D209,4)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RIGHT(D97:D210,4)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RIGHT(D98:D211,4)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280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RIGHT(D99:D212,4)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RIGHT(D100:D213,4)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>
        <v>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RIGHT(D101:D214,4)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RIGHT(D102:D215,4)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 thickBot="1">
      <c r="A103" s="98">
        <f>RIGHT(D103:D214,4)</f>
        <v/>
      </c>
      <c r="B103" s="27" t="inlineStr">
        <is>
          <t>ВЕТЧ.МЯСНАЯ Папа может п/о 0.4кг 8шт.</t>
        </is>
      </c>
      <c r="C103" s="38" t="inlineStr">
        <is>
          <t>ШТ</t>
        </is>
      </c>
      <c r="D103" s="52" t="n">
        <v>1001094053215</v>
      </c>
      <c r="E103" s="24" t="n">
        <v>0</v>
      </c>
      <c r="F103" s="23" t="n">
        <v>0.4</v>
      </c>
      <c r="G103" s="23">
        <f>E103*0.4</f>
        <v/>
      </c>
      <c r="H103" s="14" t="n">
        <v>3.2</v>
      </c>
      <c r="I103" s="14" t="n">
        <v>60</v>
      </c>
      <c r="J103" s="40" t="n"/>
    </row>
    <row r="104" ht="16.5" customHeight="1" s="99" thickBot="1" thickTop="1">
      <c r="A104" s="98">
        <f>RIGHT(D104:D217,4)</f>
        <v/>
      </c>
      <c r="B104" s="75" t="inlineStr">
        <is>
          <t>Копчености варенокопченые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s="99" thickTop="1">
      <c r="A105" s="98">
        <f>RIGHT(D105:D220,4)</f>
        <v/>
      </c>
      <c r="B105" s="48" t="inlineStr">
        <is>
          <t>СВИНИНА ДЕЛИКАТЕСНАЯ к/в мл/к в/у 0.3кг</t>
        </is>
      </c>
      <c r="C105" s="36" t="inlineStr">
        <is>
          <t>ШТ</t>
        </is>
      </c>
      <c r="D105" s="28" t="n">
        <v>1001082576281</v>
      </c>
      <c r="E105" s="24" t="n">
        <v>120</v>
      </c>
      <c r="F105" s="23" t="n">
        <v>0.3</v>
      </c>
      <c r="G105" s="23">
        <f>E105*0.3</f>
        <v/>
      </c>
      <c r="H105" s="14" t="n">
        <v>1.8</v>
      </c>
      <c r="I105" s="14" t="n">
        <v>30</v>
      </c>
      <c r="J105" s="40" t="n"/>
    </row>
    <row r="106" ht="16.5" customHeight="1" s="99" thickBot="1">
      <c r="A106" s="98">
        <f>RIGHT(D106:D221,4)</f>
        <v/>
      </c>
      <c r="B106" s="48" t="inlineStr">
        <is>
          <t>БУЖЕНИНА ЗАПЕЧЕННАЯ с/н в/у 1/100 10шт.</t>
        </is>
      </c>
      <c r="C106" s="36" t="inlineStr">
        <is>
          <t>ШТ</t>
        </is>
      </c>
      <c r="D106" s="28" t="n">
        <v>6233</v>
      </c>
      <c r="E106" s="24" t="n">
        <v>0</v>
      </c>
      <c r="F106" s="23" t="n">
        <v>0.1</v>
      </c>
      <c r="G106" s="23">
        <f>E106*0.1</f>
        <v/>
      </c>
      <c r="H106" s="100" t="n"/>
      <c r="I106" s="100" t="n"/>
      <c r="J106" s="101" t="n"/>
    </row>
    <row r="107" ht="16.5" customHeight="1" s="99" thickBot="1" thickTop="1">
      <c r="A107" s="98">
        <f>RIGHT(D107:D222,4)</f>
        <v/>
      </c>
      <c r="B107" s="75" t="inlineStr">
        <is>
          <t>Паштеты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9" thickBot="1" thickTop="1">
      <c r="A108" s="98">
        <f>RIGHT(D108:D225,4)</f>
        <v/>
      </c>
      <c r="B108" s="75" t="inlineStr">
        <is>
          <t>Пельмени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9" thickTop="1">
      <c r="A109" s="98">
        <f>RIGHT(D109:D226,4)</f>
        <v/>
      </c>
      <c r="B109" s="48" t="inlineStr">
        <is>
          <t>ОСТАН.ТРАДИЦ. пельм кор.0.5кг зам._120с</t>
        </is>
      </c>
      <c r="C109" s="34" t="inlineStr">
        <is>
          <t>ШТ</t>
        </is>
      </c>
      <c r="D109" s="28" t="n">
        <v>1002112606314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s="99">
      <c r="A110" s="98">
        <f>RIGHT(D110:D227,4)</f>
        <v/>
      </c>
      <c r="B110" s="48" t="inlineStr">
        <is>
          <t xml:space="preserve">ПЕЛЬМ.С АДЖИКОЙ пл.0.45кг зам. </t>
        </is>
      </c>
      <c r="C110" s="34" t="inlineStr">
        <is>
          <t>ШТ</t>
        </is>
      </c>
      <c r="D110" s="28" t="n">
        <v>1002115036155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s="99">
      <c r="A111" s="98">
        <f>RIGHT(D111:D228,4)</f>
        <v/>
      </c>
      <c r="B111" s="48" t="inlineStr">
        <is>
          <t xml:space="preserve">ПЕЛЬМ.С БЕЛ.ГРИБАМИ пл.0.45кг зам. </t>
        </is>
      </c>
      <c r="C111" s="34" t="inlineStr">
        <is>
          <t>ШТ</t>
        </is>
      </c>
      <c r="D111" s="28" t="n">
        <v>1002115056157</v>
      </c>
      <c r="E111" s="24" t="n">
        <v>0</v>
      </c>
      <c r="F111" s="23" t="n"/>
      <c r="G111" s="23">
        <f>E111*0.45</f>
        <v/>
      </c>
      <c r="H111" s="14" t="n"/>
      <c r="I111" s="73" t="n"/>
      <c r="J111" s="40" t="n"/>
    </row>
    <row r="112" ht="16.5" customHeight="1" s="99" thickBot="1">
      <c r="A112" s="98">
        <f>RIGHT(D112:D227,4)</f>
        <v/>
      </c>
      <c r="B112" s="48" t="inlineStr">
        <is>
          <t>ОСТАН.ТРАДИЦ.пельм пл.0.9кг зам._120с</t>
        </is>
      </c>
      <c r="C112" s="37" t="inlineStr">
        <is>
          <t>ШТ</t>
        </is>
      </c>
      <c r="D112" s="28" t="n">
        <v>1002112606313</v>
      </c>
      <c r="E112" s="24" t="n">
        <v>0</v>
      </c>
      <c r="F112" s="23" t="n">
        <v>0.9</v>
      </c>
      <c r="G112" s="23">
        <f>E112*0.9</f>
        <v/>
      </c>
      <c r="H112" s="14" t="n">
        <v>9</v>
      </c>
      <c r="I112" s="73" t="n">
        <v>120</v>
      </c>
      <c r="J112" s="40" t="n"/>
    </row>
    <row r="113" ht="16.5" customHeight="1" s="99" thickBot="1" thickTop="1">
      <c r="A113" s="98">
        <f>RIGHT(D113:D228,4)</f>
        <v/>
      </c>
      <c r="B113" s="75" t="inlineStr">
        <is>
          <t>Полуфабрикаты с картофелем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99" thickBot="1" thickTop="1">
      <c r="A114" s="98">
        <f>RIGHT(D114:D229,4)</f>
        <v/>
      </c>
      <c r="B114" s="48" t="inlineStr">
        <is>
          <t>С КАРТОФЕЛЕМ вареники кор.0.5кг зам_120</t>
        </is>
      </c>
      <c r="C114" s="37" t="inlineStr">
        <is>
          <t>ШТ</t>
        </is>
      </c>
      <c r="D114" s="28" t="n">
        <v>1002151784945</v>
      </c>
      <c r="E114" s="24" t="n">
        <v>0</v>
      </c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99" thickBot="1" thickTop="1">
      <c r="A115" s="79">
        <f>RIGHT(D115:D230,4)</f>
        <v/>
      </c>
      <c r="B115" s="75" t="inlineStr">
        <is>
          <t>Блины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Format="1" customHeight="1" s="93" thickBot="1" thickTop="1">
      <c r="A116" s="85">
        <f>RIGHT(D116:D231,4)</f>
        <v/>
      </c>
      <c r="B116" s="94" t="inlineStr">
        <is>
          <t>С КУРИЦЕЙ И ГРИБАМИ 1/420 10шт.зам.</t>
        </is>
      </c>
      <c r="C116" s="95" t="inlineStr">
        <is>
          <t>ШТ</t>
        </is>
      </c>
      <c r="D116" s="88" t="n">
        <v>1002133974956</v>
      </c>
      <c r="E116" s="89" t="n">
        <v>0</v>
      </c>
      <c r="F116" s="90" t="n">
        <v>0.42</v>
      </c>
      <c r="G116" s="90">
        <f>E116*0.42</f>
        <v/>
      </c>
      <c r="H116" s="91" t="n">
        <v>4.2</v>
      </c>
      <c r="I116" s="96" t="n">
        <v>120</v>
      </c>
      <c r="J116" s="91" t="n"/>
      <c r="K116" s="92" t="n"/>
    </row>
    <row r="117" ht="16.5" customHeight="1" s="99" thickTop="1">
      <c r="A117" s="79">
        <f>RIGHT(D117:D232,4)</f>
        <v/>
      </c>
      <c r="B117" s="48" t="inlineStr">
        <is>
          <t>БЛИНЧ.С МЯСОМ пл.1/420 10шт.зам.</t>
        </is>
      </c>
      <c r="C117" s="34" t="inlineStr">
        <is>
          <t>ШТ</t>
        </is>
      </c>
      <c r="D117" s="28" t="n">
        <v>1002131151762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s="99" thickBot="1">
      <c r="A118" s="79">
        <f>RIGHT(D118:D233,4)</f>
        <v/>
      </c>
      <c r="B118" s="48" t="inlineStr">
        <is>
          <t>БЛИНЧ. С ТВОРОГОМ 1/420 12шт.зам.</t>
        </is>
      </c>
      <c r="C118" s="37" t="inlineStr">
        <is>
          <t>ШТ</t>
        </is>
      </c>
      <c r="D118" s="28" t="n">
        <v>1002131181764</v>
      </c>
      <c r="E118" s="24" t="n">
        <v>0</v>
      </c>
      <c r="F118" s="23" t="n">
        <v>0.42</v>
      </c>
      <c r="G118" s="23">
        <f>E118*0.42</f>
        <v/>
      </c>
      <c r="H118" s="14" t="n">
        <v>4.2</v>
      </c>
      <c r="I118" s="73" t="n">
        <v>120</v>
      </c>
      <c r="J118" s="40" t="n"/>
    </row>
    <row r="119" ht="16.5" customHeight="1" s="99" thickBot="1" thickTop="1">
      <c r="A119" s="79">
        <f>RIGHT(D119:D234,4)</f>
        <v/>
      </c>
      <c r="B119" s="75" t="inlineStr">
        <is>
          <t>Консервы мясные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9" thickBot="1" thickTop="1">
      <c r="A120" s="79">
        <f>RIGHT(D120:D235,4)</f>
        <v/>
      </c>
      <c r="B120" s="75" t="inlineStr">
        <is>
          <t>Мясокостные замороженные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9" thickBot="1" thickTop="1">
      <c r="A121" s="79">
        <f>RIGHT(D121:D236,4)</f>
        <v/>
      </c>
      <c r="B121" s="48" t="inlineStr">
        <is>
          <t xml:space="preserve"> РАГУ СВИНОЕ 1кг 8шт.зам_120с </t>
        </is>
      </c>
      <c r="C121" s="37" t="inlineStr">
        <is>
          <t>ШТ</t>
        </is>
      </c>
      <c r="D121" s="69" t="inlineStr">
        <is>
          <t>1002162156004</t>
        </is>
      </c>
      <c r="E121" s="24" t="n">
        <v>0</v>
      </c>
      <c r="F121" s="23" t="n">
        <v>1</v>
      </c>
      <c r="G121" s="23">
        <f>E121*1</f>
        <v/>
      </c>
      <c r="H121" s="14" t="n">
        <v>8</v>
      </c>
      <c r="I121" s="73" t="n">
        <v>120</v>
      </c>
      <c r="J121" s="40" t="n"/>
    </row>
    <row r="122" ht="15.75" customHeight="1" s="99" thickTop="1">
      <c r="A122" s="79">
        <f>RIGHT(D122:D237,4)</f>
        <v/>
      </c>
      <c r="B122" s="48" t="inlineStr">
        <is>
          <t>ШАШЛЫК ИЗ СВИНИНЫ зам.</t>
        </is>
      </c>
      <c r="C122" s="31" t="inlineStr">
        <is>
          <t>КГ</t>
        </is>
      </c>
      <c r="D122" s="69" t="inlineStr">
        <is>
          <t>1002162215417</t>
        </is>
      </c>
      <c r="E122" s="24" t="n">
        <v>0</v>
      </c>
      <c r="F122" s="23" t="n">
        <v>2</v>
      </c>
      <c r="G122" s="23">
        <f>E122*1</f>
        <v/>
      </c>
      <c r="H122" s="14" t="n">
        <v>6</v>
      </c>
      <c r="I122" s="73" t="n">
        <v>90</v>
      </c>
      <c r="J122" s="40" t="n"/>
    </row>
    <row r="123" ht="15.75" customHeight="1" s="99" thickBot="1">
      <c r="A123" s="79">
        <f>RIGHT(D123:D238,4)</f>
        <v/>
      </c>
      <c r="B123" s="48" t="inlineStr">
        <is>
          <t>РЕБРЫШКИ ОБЫКНОВЕННЫЕ 1кг 12шт.зам.</t>
        </is>
      </c>
      <c r="C123" s="37" t="inlineStr">
        <is>
          <t>ШТ</t>
        </is>
      </c>
      <c r="D123" s="70" t="inlineStr">
        <is>
          <t>1002162166019</t>
        </is>
      </c>
      <c r="E123" s="24" t="n">
        <v>0</v>
      </c>
      <c r="F123" s="23" t="n">
        <v>1</v>
      </c>
      <c r="G123" s="23">
        <f>E123*1</f>
        <v/>
      </c>
      <c r="H123" s="14" t="n">
        <v>12</v>
      </c>
      <c r="I123" s="73" t="n">
        <v>120</v>
      </c>
      <c r="J123" s="40" t="n"/>
    </row>
    <row r="124" ht="16.5" customHeight="1" s="99" thickBot="1" thickTop="1">
      <c r="A124" s="78" t="n"/>
      <c r="B124" s="78" t="inlineStr">
        <is>
          <t>ВСЕГО:</t>
        </is>
      </c>
      <c r="C124" s="16" t="n"/>
      <c r="D124" s="49" t="n"/>
      <c r="E124" s="17">
        <f>SUM(E5:E123)</f>
        <v/>
      </c>
      <c r="F124" s="17">
        <f>SUM(F10:F123)</f>
        <v/>
      </c>
      <c r="G124" s="17">
        <f>SUM(G11:G123)</f>
        <v/>
      </c>
      <c r="H124" s="17">
        <f>SUM(H10:H120)</f>
        <v/>
      </c>
      <c r="I124" s="17" t="n"/>
      <c r="J124" s="17" t="n"/>
    </row>
    <row r="125" ht="15.75" customHeight="1" s="99" thickTop="1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</sheetData>
  <autoFilter ref="A9:J124"/>
  <mergeCells count="2">
    <mergeCell ref="E1:J1"/>
    <mergeCell ref="G3:J3"/>
  </mergeCells>
  <dataValidations disablePrompts="1" count="2">
    <dataValidation sqref="B117" showDropDown="0" showInputMessage="1" showErrorMessage="1" allowBlank="0" type="textLength" operator="lessThanOrEqual">
      <formula1>40</formula1>
    </dataValidation>
    <dataValidation sqref="D121:D12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2024-01-18T12:02:50Z</dcterms:modified>
  <cp:lastModifiedBy>Uaer4</cp:lastModifiedBy>
  <cp:lastPrinted>2023-11-08T08:22:20Z</cp:lastPrinted>
</cp:coreProperties>
</file>