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S88" i="1" l="1"/>
  <c r="S43" i="1"/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8" i="1"/>
  <c r="AC59" i="1"/>
  <c r="AC60" i="1"/>
  <c r="AC61" i="1"/>
  <c r="AC62" i="1"/>
  <c r="AC63" i="1"/>
  <c r="AC64" i="1"/>
  <c r="AC66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7" i="1"/>
  <c r="AB8" i="1"/>
  <c r="AB9" i="1"/>
  <c r="AB10" i="1"/>
  <c r="AB11" i="1"/>
  <c r="AB12" i="1"/>
  <c r="AB13" i="1"/>
  <c r="AB14" i="1"/>
  <c r="AB15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3" i="1"/>
  <c r="AB74" i="1"/>
  <c r="AB75" i="1"/>
  <c r="AB76" i="1"/>
  <c r="AB77" i="1"/>
  <c r="AB78" i="1"/>
  <c r="AB79" i="1"/>
  <c r="AB80" i="1"/>
  <c r="AB81" i="1"/>
  <c r="AB82" i="1"/>
  <c r="AB83" i="1"/>
  <c r="AB85" i="1"/>
  <c r="AB86" i="1"/>
  <c r="AB87" i="1"/>
  <c r="AB88" i="1"/>
  <c r="AB89" i="1"/>
  <c r="AB90" i="1"/>
  <c r="AB92" i="1"/>
  <c r="AB93" i="1"/>
  <c r="AB94" i="1"/>
  <c r="AB7" i="1"/>
  <c r="V8" i="1"/>
  <c r="V9" i="1"/>
  <c r="V10" i="1"/>
  <c r="V11" i="1"/>
  <c r="V12" i="1"/>
  <c r="V14" i="1"/>
  <c r="V15" i="1"/>
  <c r="V16" i="1"/>
  <c r="V17" i="1"/>
  <c r="V19" i="1"/>
  <c r="V20" i="1"/>
  <c r="V21" i="1"/>
  <c r="V22" i="1"/>
  <c r="V23" i="1"/>
  <c r="V24" i="1"/>
  <c r="V25" i="1"/>
  <c r="V26" i="1"/>
  <c r="V27" i="1"/>
  <c r="V28" i="1"/>
  <c r="V29" i="1"/>
  <c r="V31" i="1"/>
  <c r="V32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4" i="1"/>
  <c r="V86" i="1"/>
  <c r="V87" i="1"/>
  <c r="V88" i="1"/>
  <c r="V89" i="1"/>
  <c r="V90" i="1"/>
  <c r="V91" i="1"/>
  <c r="V92" i="1"/>
  <c r="V93" i="1"/>
  <c r="V94" i="1"/>
  <c r="V7" i="1"/>
  <c r="U8" i="1"/>
  <c r="U9" i="1"/>
  <c r="U10" i="1"/>
  <c r="U11" i="1"/>
  <c r="U12" i="1"/>
  <c r="U14" i="1"/>
  <c r="U15" i="1"/>
  <c r="U16" i="1"/>
  <c r="U17" i="1"/>
  <c r="U19" i="1"/>
  <c r="U20" i="1"/>
  <c r="U21" i="1"/>
  <c r="U22" i="1"/>
  <c r="U23" i="1"/>
  <c r="U24" i="1"/>
  <c r="U25" i="1"/>
  <c r="U26" i="1"/>
  <c r="U27" i="1"/>
  <c r="U28" i="1"/>
  <c r="U29" i="1"/>
  <c r="U31" i="1"/>
  <c r="U32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4" i="1"/>
  <c r="U86" i="1"/>
  <c r="U87" i="1"/>
  <c r="U88" i="1"/>
  <c r="U89" i="1"/>
  <c r="U90" i="1"/>
  <c r="U91" i="1"/>
  <c r="U92" i="1"/>
  <c r="U93" i="1"/>
  <c r="U94" i="1"/>
  <c r="U7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5" i="1"/>
  <c r="AA86" i="1"/>
  <c r="AA87" i="1"/>
  <c r="AA88" i="1"/>
  <c r="AA89" i="1"/>
  <c r="AA90" i="1"/>
  <c r="AA91" i="1"/>
  <c r="AA92" i="1"/>
  <c r="AA93" i="1"/>
  <c r="AA94" i="1"/>
  <c r="AA7" i="1"/>
  <c r="Z8" i="1" l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9" i="1"/>
  <c r="S90" i="1"/>
  <c r="S91" i="1"/>
  <c r="S92" i="1"/>
  <c r="S93" i="1"/>
  <c r="S94" i="1"/>
  <c r="S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7" i="1"/>
  <c r="J84" i="1"/>
  <c r="J87" i="1"/>
  <c r="J91" i="1"/>
  <c r="J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5" i="1"/>
  <c r="J85" i="1" s="1"/>
  <c r="I86" i="1"/>
  <c r="J86" i="1" s="1"/>
  <c r="I87" i="1"/>
  <c r="I88" i="1"/>
  <c r="J88" i="1" s="1"/>
  <c r="I89" i="1"/>
  <c r="J89" i="1" s="1"/>
  <c r="I90" i="1"/>
  <c r="J90" i="1" s="1"/>
  <c r="I91" i="1"/>
  <c r="I92" i="1"/>
  <c r="J92" i="1" s="1"/>
  <c r="I93" i="1"/>
  <c r="J93" i="1" s="1"/>
  <c r="I94" i="1"/>
  <c r="J94" i="1" s="1"/>
  <c r="I7" i="1"/>
  <c r="X6" i="1"/>
  <c r="AB6" i="1"/>
  <c r="AE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7" i="1"/>
  <c r="E6" i="1"/>
  <c r="F6" i="1"/>
  <c r="V33" i="1" l="1"/>
  <c r="U33" i="1"/>
  <c r="V85" i="1"/>
  <c r="U85" i="1"/>
  <c r="V83" i="1"/>
  <c r="U83" i="1"/>
  <c r="U18" i="1"/>
  <c r="V18" i="1"/>
  <c r="U30" i="1"/>
  <c r="V30" i="1"/>
  <c r="S6" i="1"/>
  <c r="V13" i="1"/>
  <c r="U13" i="1"/>
  <c r="J6" i="1"/>
  <c r="K6" i="1"/>
  <c r="Y6" i="1"/>
  <c r="AA6" i="1"/>
  <c r="Z6" i="1"/>
  <c r="L6" i="1"/>
  <c r="I6" i="1"/>
</calcChain>
</file>

<file path=xl/sharedStrings.xml><?xml version="1.0" encoding="utf-8"?>
<sst xmlns="http://schemas.openxmlformats.org/spreadsheetml/2006/main" count="221" uniqueCount="122">
  <si>
    <t>Период: 11.01.2024 - 18.01.2024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</si>
  <si>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</si>
  <si>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</si>
  <si>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</si>
  <si>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</si>
  <si>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</si>
  <si>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</si>
  <si>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</si>
  <si>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</si>
  <si>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</si>
  <si>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</si>
  <si>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</si>
  <si>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</si>
  <si>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</si>
  <si>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</si>
  <si>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</si>
  <si>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</si>
  <si>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</si>
  <si>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</si>
  <si>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</si>
  <si>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</si>
  <si>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</si>
  <si>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</si>
  <si>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</si>
  <si>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</si>
  <si>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</si>
  <si>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</si>
  <si>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</si>
  <si>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</si>
  <si>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</si>
  <si>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</si>
  <si>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</si>
  <si>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</si>
  <si>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</si>
  <si>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</si>
  <si>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</si>
  <si>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</si>
  <si>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</si>
  <si>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6158 ВРЕМЯ ОЛИВЬЕ Папа может вар п/о 0.4кг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</si>
  <si>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</si>
  <si>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</si>
  <si>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</si>
  <si>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</si>
  <si>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6227 МОЛОЧНЫЕ ТРАДИЦ. сос п/о мгс 0.6кг LTF  ОСТАНКИНО</t>
  </si>
  <si>
    <t>6228 МЯСНОЕ АССОРТИ к/з с/н мгс 1/90 10шт.  ОСТАНКИНО</t>
  </si>
  <si>
    <t>6233 БУЖЕНИНА ЗАПЕЧЕННАЯ с/н в/у 1/100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</si>
  <si>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</si>
  <si>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</si>
  <si>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</si>
  <si>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</si>
  <si>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</si>
  <si>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</si>
  <si>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</si>
  <si>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</si>
  <si>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</si>
  <si>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</si>
  <si>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</si>
  <si>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</si>
  <si>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</si>
  <si>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</si>
  <si>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</si>
  <si>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</si>
  <si>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</si>
  <si>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</si>
  <si>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</si>
  <si>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</si>
  <si>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6591 ДОКТОРСКАЯ ОРИГИНАЛЬНАЯ СН вар ц/о в/у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</si>
  <si>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</si>
  <si>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</si>
  <si>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</si>
  <si>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</si>
  <si>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</si>
  <si>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</si>
  <si>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</si>
  <si>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</si>
  <si>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6648 СОЧНЫЕ Папа может сар п/о мгс 1*3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</si>
  <si>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</si>
  <si>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</si>
  <si>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</si>
  <si>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</si>
  <si>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</si>
  <si>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</si>
  <si>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</si>
  <si>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</si>
  <si>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</si>
  <si>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</si>
  <si>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</si>
  <si>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</si>
  <si>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</si>
  <si>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</si>
  <si>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</si>
  <si>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</si>
  <si>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5982 МОЛОЧНЫЕ ТРАДИЦ. сос п/о мгс 0,6кг_СНГ  ОСТАНКИНО</t>
  </si>
  <si>
    <t>6717 ДОКТОРСКАЯ ОРИГИН. ц/о в/у 0.5кг 6шт.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</si>
  <si>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</si>
  <si>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</si>
  <si>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</si>
  <si>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</si>
  <si>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</si>
  <si>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</si>
  <si>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</si>
  <si>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</si>
  <si>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</si>
  <si>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</si>
  <si>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</si>
  <si>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</si>
  <si>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</si>
  <si>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</si>
  <si>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</si>
  <si>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</si>
  <si>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</si>
  <si>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19,01,</t>
  </si>
  <si>
    <t>21,01,</t>
  </si>
  <si>
    <t>23,01,</t>
  </si>
  <si>
    <t>29,12,</t>
  </si>
  <si>
    <t>05,01,</t>
  </si>
  <si>
    <t>12,01,</t>
  </si>
  <si>
    <t>18,01,</t>
  </si>
  <si>
    <t>7д</t>
  </si>
  <si>
    <t>5,7тк300</t>
  </si>
  <si>
    <t>костик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</si>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</sst>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4" borderId="0" xfId="0" applyNumberFormat="1" applyFill="1" applyAlignment="1">
      <alignment horizontal="left"/>
    </xf>
    <xf numFmtId="164" fontId="0" fillId="4" borderId="3" xfId="0" applyNumberFormat="1" applyFill="1" applyBorder="1" applyAlignment="1">
      <alignment horizontal="left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6,01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2-18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6;&#1074;&#1080;&#1078;&#1077;&#1085;&#1080;&#1077;/&#1076;&#1074;%2012,01,24&#1086;&#1089;&#109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8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09.01.2024 - 16.01.2024</v>
          </cell>
        </row>
        <row r="3">
          <cell r="T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18,01,</v>
          </cell>
          <cell r="T5" t="str">
            <v>21,01,</v>
          </cell>
          <cell r="Y5" t="str">
            <v>29,12,</v>
          </cell>
          <cell r="Z5" t="str">
            <v>05,01,</v>
          </cell>
          <cell r="AA5" t="str">
            <v>12,01,</v>
          </cell>
          <cell r="AB5" t="str">
            <v>16,01,</v>
          </cell>
        </row>
        <row r="6">
          <cell r="E6">
            <v>67858.636999999988</v>
          </cell>
          <cell r="F6">
            <v>85797.41399999999</v>
          </cell>
          <cell r="I6">
            <v>68565.161999999997</v>
          </cell>
          <cell r="J6">
            <v>-706.52500000000009</v>
          </cell>
          <cell r="K6">
            <v>8900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13571.727400000005</v>
          </cell>
          <cell r="T6">
            <v>20482</v>
          </cell>
          <cell r="Y6">
            <v>19687.539000000001</v>
          </cell>
          <cell r="Z6">
            <v>12043.754499999997</v>
          </cell>
          <cell r="AA6">
            <v>12043.754499999997</v>
          </cell>
          <cell r="AB6">
            <v>21424.788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125</v>
          </cell>
          <cell r="D7">
            <v>534</v>
          </cell>
          <cell r="E7">
            <v>197</v>
          </cell>
          <cell r="F7">
            <v>351</v>
          </cell>
          <cell r="G7">
            <v>0.4</v>
          </cell>
          <cell r="H7">
            <v>60</v>
          </cell>
          <cell r="I7">
            <v>201</v>
          </cell>
          <cell r="J7">
            <v>-4</v>
          </cell>
          <cell r="K7">
            <v>0</v>
          </cell>
          <cell r="S7">
            <v>39.4</v>
          </cell>
          <cell r="U7">
            <v>8.908629441624365</v>
          </cell>
          <cell r="V7">
            <v>8.908629441624365</v>
          </cell>
          <cell r="Y7">
            <v>53.8</v>
          </cell>
          <cell r="Z7">
            <v>38.75</v>
          </cell>
          <cell r="AA7">
            <v>38.75</v>
          </cell>
          <cell r="AB7">
            <v>46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15.805</v>
          </cell>
          <cell r="D8">
            <v>335.01</v>
          </cell>
          <cell r="E8">
            <v>147.65199999999999</v>
          </cell>
          <cell r="F8">
            <v>197.251</v>
          </cell>
          <cell r="G8">
            <v>1</v>
          </cell>
          <cell r="H8" t="e">
            <v>#N/A</v>
          </cell>
          <cell r="I8">
            <v>183</v>
          </cell>
          <cell r="J8">
            <v>-35.348000000000013</v>
          </cell>
          <cell r="K8">
            <v>0</v>
          </cell>
          <cell r="S8">
            <v>29.530399999999997</v>
          </cell>
          <cell r="T8">
            <v>40</v>
          </cell>
          <cell r="U8">
            <v>8.0341275431419827</v>
          </cell>
          <cell r="V8">
            <v>6.679591200931922</v>
          </cell>
          <cell r="Y8">
            <v>21.996199999999998</v>
          </cell>
          <cell r="Z8">
            <v>17.707999999999998</v>
          </cell>
          <cell r="AA8">
            <v>17.707999999999998</v>
          </cell>
          <cell r="AB8">
            <v>40.869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640.76199999999994</v>
          </cell>
          <cell r="D9">
            <v>2533.3180000000002</v>
          </cell>
          <cell r="E9">
            <v>1470.47</v>
          </cell>
          <cell r="F9">
            <v>1654.7139999999999</v>
          </cell>
          <cell r="G9">
            <v>1</v>
          </cell>
          <cell r="H9">
            <v>45</v>
          </cell>
          <cell r="I9">
            <v>1495.4</v>
          </cell>
          <cell r="J9">
            <v>-24.930000000000064</v>
          </cell>
          <cell r="K9">
            <v>300</v>
          </cell>
          <cell r="S9">
            <v>294.09399999999999</v>
          </cell>
          <cell r="T9">
            <v>500</v>
          </cell>
          <cell r="U9">
            <v>8.3466986745734353</v>
          </cell>
          <cell r="V9">
            <v>5.6264799689895071</v>
          </cell>
          <cell r="Y9">
            <v>243.25100000000003</v>
          </cell>
          <cell r="Z9">
            <v>188.39324999999999</v>
          </cell>
          <cell r="AA9">
            <v>188.39324999999999</v>
          </cell>
          <cell r="AB9">
            <v>319.78699999999998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2543.2440000000001</v>
          </cell>
          <cell r="D10">
            <v>3808.6219999999998</v>
          </cell>
          <cell r="E10">
            <v>1787.432</v>
          </cell>
          <cell r="F10">
            <v>4525.2669999999998</v>
          </cell>
          <cell r="G10">
            <v>1</v>
          </cell>
          <cell r="H10">
            <v>60</v>
          </cell>
          <cell r="I10">
            <v>1778.83</v>
          </cell>
          <cell r="J10">
            <v>8.6020000000000891</v>
          </cell>
          <cell r="K10">
            <v>0</v>
          </cell>
          <cell r="S10">
            <v>357.4864</v>
          </cell>
          <cell r="U10">
            <v>12.658571067318924</v>
          </cell>
          <cell r="V10">
            <v>12.658571067318924</v>
          </cell>
          <cell r="Y10">
            <v>677.25580000000002</v>
          </cell>
          <cell r="Z10">
            <v>466.46424999999999</v>
          </cell>
          <cell r="AA10">
            <v>466.46424999999999</v>
          </cell>
          <cell r="AB10">
            <v>489.83699999999999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112.989</v>
          </cell>
          <cell r="E11">
            <v>29.27</v>
          </cell>
          <cell r="F11">
            <v>83.718999999999994</v>
          </cell>
          <cell r="G11">
            <v>1</v>
          </cell>
          <cell r="H11">
            <v>120</v>
          </cell>
          <cell r="I11">
            <v>29.5</v>
          </cell>
          <cell r="J11">
            <v>-0.23000000000000043</v>
          </cell>
          <cell r="K11">
            <v>0</v>
          </cell>
          <cell r="S11">
            <v>5.8540000000000001</v>
          </cell>
          <cell r="U11">
            <v>14.301161598906729</v>
          </cell>
          <cell r="V11">
            <v>14.301161598906729</v>
          </cell>
          <cell r="Y11">
            <v>26.085000000000001</v>
          </cell>
          <cell r="Z11">
            <v>7.26</v>
          </cell>
          <cell r="AA11">
            <v>7.26</v>
          </cell>
          <cell r="AB11">
            <v>11.032</v>
          </cell>
          <cell r="AC11">
            <v>0</v>
          </cell>
          <cell r="AD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76.963999999999999</v>
          </cell>
          <cell r="D12">
            <v>212.21600000000001</v>
          </cell>
          <cell r="E12">
            <v>103.536</v>
          </cell>
          <cell r="F12">
            <v>167.87700000000001</v>
          </cell>
          <cell r="G12">
            <v>1</v>
          </cell>
          <cell r="H12">
            <v>60</v>
          </cell>
          <cell r="I12">
            <v>109.55</v>
          </cell>
          <cell r="J12">
            <v>-6.0139999999999958</v>
          </cell>
          <cell r="K12">
            <v>0</v>
          </cell>
          <cell r="S12">
            <v>20.7072</v>
          </cell>
          <cell r="U12">
            <v>8.107180111265647</v>
          </cell>
          <cell r="V12">
            <v>8.107180111265647</v>
          </cell>
          <cell r="Y12">
            <v>18.020599999999998</v>
          </cell>
          <cell r="Z12">
            <v>17.83175</v>
          </cell>
          <cell r="AA12">
            <v>17.83175</v>
          </cell>
          <cell r="AB12">
            <v>30.724</v>
          </cell>
          <cell r="AC12">
            <v>0</v>
          </cell>
          <cell r="AD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112.259</v>
          </cell>
          <cell r="D13">
            <v>21.567</v>
          </cell>
          <cell r="E13">
            <v>125</v>
          </cell>
          <cell r="F13">
            <v>246</v>
          </cell>
          <cell r="G13">
            <v>1</v>
          </cell>
          <cell r="H13">
            <v>60</v>
          </cell>
          <cell r="I13">
            <v>105.3</v>
          </cell>
          <cell r="J13">
            <v>19.700000000000003</v>
          </cell>
          <cell r="K13">
            <v>0</v>
          </cell>
          <cell r="S13">
            <v>25</v>
          </cell>
          <cell r="U13">
            <v>9.84</v>
          </cell>
          <cell r="V13">
            <v>9.84</v>
          </cell>
          <cell r="Y13">
            <v>24.0486</v>
          </cell>
          <cell r="Z13">
            <v>28.536249999999999</v>
          </cell>
          <cell r="AA13">
            <v>28.536249999999999</v>
          </cell>
          <cell r="AB13">
            <v>11.86</v>
          </cell>
          <cell r="AC13">
            <v>0</v>
          </cell>
          <cell r="AD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427.81</v>
          </cell>
          <cell r="D14">
            <v>1015.997</v>
          </cell>
          <cell r="E14">
            <v>385.55399999999997</v>
          </cell>
          <cell r="F14">
            <v>884.63099999999997</v>
          </cell>
          <cell r="G14">
            <v>1</v>
          </cell>
          <cell r="H14">
            <v>60</v>
          </cell>
          <cell r="I14">
            <v>374.35</v>
          </cell>
          <cell r="J14">
            <v>11.203999999999951</v>
          </cell>
          <cell r="K14">
            <v>200</v>
          </cell>
          <cell r="S14">
            <v>77.110799999999998</v>
          </cell>
          <cell r="U14">
            <v>14.065876634660773</v>
          </cell>
          <cell r="V14">
            <v>11.472206227921381</v>
          </cell>
          <cell r="Y14">
            <v>168.5162</v>
          </cell>
          <cell r="Z14">
            <v>105.90625</v>
          </cell>
          <cell r="AA14">
            <v>105.90625</v>
          </cell>
          <cell r="AB14">
            <v>115.664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872</v>
          </cell>
          <cell r="D15">
            <v>1021</v>
          </cell>
          <cell r="E15">
            <v>414</v>
          </cell>
          <cell r="F15">
            <v>1468</v>
          </cell>
          <cell r="G15">
            <v>0.25</v>
          </cell>
          <cell r="H15">
            <v>120</v>
          </cell>
          <cell r="I15">
            <v>424</v>
          </cell>
          <cell r="J15">
            <v>-10</v>
          </cell>
          <cell r="K15">
            <v>0</v>
          </cell>
          <cell r="S15">
            <v>82.8</v>
          </cell>
          <cell r="U15">
            <v>17.729468599033819</v>
          </cell>
          <cell r="V15">
            <v>17.729468599033819</v>
          </cell>
          <cell r="Y15">
            <v>171</v>
          </cell>
          <cell r="Z15">
            <v>115.5</v>
          </cell>
          <cell r="AA15">
            <v>115.5</v>
          </cell>
          <cell r="AB15">
            <v>95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1.494</v>
          </cell>
          <cell r="D16">
            <v>104.053</v>
          </cell>
          <cell r="E16">
            <v>49.015999999999998</v>
          </cell>
          <cell r="F16">
            <v>44.634999999999998</v>
          </cell>
          <cell r="G16">
            <v>1</v>
          </cell>
          <cell r="H16">
            <v>30</v>
          </cell>
          <cell r="I16">
            <v>73.5</v>
          </cell>
          <cell r="J16">
            <v>-24.484000000000002</v>
          </cell>
          <cell r="K16">
            <v>0</v>
          </cell>
          <cell r="S16">
            <v>9.8032000000000004</v>
          </cell>
          <cell r="T16">
            <v>30</v>
          </cell>
          <cell r="U16">
            <v>7.6133303411131044</v>
          </cell>
          <cell r="V16">
            <v>4.5531051085359877</v>
          </cell>
          <cell r="Y16">
            <v>13.497999999999999</v>
          </cell>
          <cell r="Z16">
            <v>15.5055</v>
          </cell>
          <cell r="AA16">
            <v>15.5055</v>
          </cell>
          <cell r="AB16">
            <v>25.228999999999999</v>
          </cell>
          <cell r="AC16" t="str">
            <v>костик</v>
          </cell>
          <cell r="AD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57.798999999999999</v>
          </cell>
          <cell r="D17">
            <v>75.680000000000007</v>
          </cell>
          <cell r="E17">
            <v>53.347999999999999</v>
          </cell>
          <cell r="F17">
            <v>59.414000000000001</v>
          </cell>
          <cell r="G17">
            <v>1</v>
          </cell>
          <cell r="H17">
            <v>30</v>
          </cell>
          <cell r="I17">
            <v>53.8</v>
          </cell>
          <cell r="J17">
            <v>-0.45199999999999818</v>
          </cell>
          <cell r="K17">
            <v>0</v>
          </cell>
          <cell r="S17">
            <v>10.669599999999999</v>
          </cell>
          <cell r="T17">
            <v>20</v>
          </cell>
          <cell r="U17">
            <v>7.4430156706905608</v>
          </cell>
          <cell r="V17">
            <v>5.5685311539326694</v>
          </cell>
          <cell r="Y17">
            <v>15.661000000000001</v>
          </cell>
          <cell r="Z17">
            <v>8.1455000000000002</v>
          </cell>
          <cell r="AA17">
            <v>8.1455000000000002</v>
          </cell>
          <cell r="AB17">
            <v>1.486</v>
          </cell>
          <cell r="AC17">
            <v>0</v>
          </cell>
          <cell r="AD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214.81100000000001</v>
          </cell>
          <cell r="D18">
            <v>84.707999999999998</v>
          </cell>
          <cell r="E18">
            <v>102</v>
          </cell>
          <cell r="F18">
            <v>220</v>
          </cell>
          <cell r="G18">
            <v>1</v>
          </cell>
          <cell r="H18">
            <v>60</v>
          </cell>
          <cell r="I18">
            <v>98.1</v>
          </cell>
          <cell r="J18">
            <v>3.9000000000000057</v>
          </cell>
          <cell r="K18">
            <v>0</v>
          </cell>
          <cell r="S18">
            <v>20.399999999999999</v>
          </cell>
          <cell r="U18">
            <v>10.784313725490197</v>
          </cell>
          <cell r="V18">
            <v>10.784313725490197</v>
          </cell>
          <cell r="Y18">
            <v>49.4</v>
          </cell>
          <cell r="Z18">
            <v>21.25</v>
          </cell>
          <cell r="AA18">
            <v>21.25</v>
          </cell>
          <cell r="AB18">
            <v>9.5679999999999996</v>
          </cell>
          <cell r="AC18" t="str">
            <v>увел</v>
          </cell>
          <cell r="AD18" t="str">
            <v>костик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15.776999999999999</v>
          </cell>
          <cell r="D19">
            <v>54.521000000000001</v>
          </cell>
          <cell r="E19">
            <v>23.588999999999999</v>
          </cell>
          <cell r="F19">
            <v>46.709000000000003</v>
          </cell>
          <cell r="G19">
            <v>1</v>
          </cell>
          <cell r="H19">
            <v>60</v>
          </cell>
          <cell r="I19">
            <v>23</v>
          </cell>
          <cell r="J19">
            <v>0.58899999999999864</v>
          </cell>
          <cell r="K19">
            <v>0</v>
          </cell>
          <cell r="S19">
            <v>4.7177999999999995</v>
          </cell>
          <cell r="U19">
            <v>9.9005892577048638</v>
          </cell>
          <cell r="V19">
            <v>9.9005892577048638</v>
          </cell>
          <cell r="Y19">
            <v>11.209999999999999</v>
          </cell>
          <cell r="Z19">
            <v>7.4297500000000003</v>
          </cell>
          <cell r="AA19">
            <v>7.4297500000000003</v>
          </cell>
          <cell r="AB19">
            <v>3.9929999999999999</v>
          </cell>
          <cell r="AC19">
            <v>0</v>
          </cell>
          <cell r="AD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472.36</v>
          </cell>
          <cell r="D20">
            <v>312.93900000000002</v>
          </cell>
          <cell r="E20">
            <v>283.49299999999999</v>
          </cell>
          <cell r="F20">
            <v>494.81799999999998</v>
          </cell>
          <cell r="G20">
            <v>1</v>
          </cell>
          <cell r="H20">
            <v>45</v>
          </cell>
          <cell r="I20">
            <v>287</v>
          </cell>
          <cell r="J20">
            <v>-3.507000000000005</v>
          </cell>
          <cell r="K20">
            <v>0</v>
          </cell>
          <cell r="S20">
            <v>56.698599999999999</v>
          </cell>
          <cell r="T20">
            <v>50</v>
          </cell>
          <cell r="U20">
            <v>9.6090203285442666</v>
          </cell>
          <cell r="V20">
            <v>8.7271643391547578</v>
          </cell>
          <cell r="Y20">
            <v>93.072800000000001</v>
          </cell>
          <cell r="Z20">
            <v>76.138000000000005</v>
          </cell>
          <cell r="AA20">
            <v>76.138000000000005</v>
          </cell>
          <cell r="AB20">
            <v>101.974</v>
          </cell>
          <cell r="AC20" t="str">
            <v>акция</v>
          </cell>
          <cell r="AD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1642</v>
          </cell>
          <cell r="D21">
            <v>618</v>
          </cell>
          <cell r="E21">
            <v>602</v>
          </cell>
          <cell r="F21">
            <v>1636</v>
          </cell>
          <cell r="G21">
            <v>0.25</v>
          </cell>
          <cell r="H21">
            <v>120</v>
          </cell>
          <cell r="I21">
            <v>615</v>
          </cell>
          <cell r="J21">
            <v>-13</v>
          </cell>
          <cell r="K21">
            <v>0</v>
          </cell>
          <cell r="S21">
            <v>120.4</v>
          </cell>
          <cell r="U21">
            <v>13.588039867109634</v>
          </cell>
          <cell r="V21">
            <v>13.588039867109634</v>
          </cell>
          <cell r="Y21">
            <v>312.60000000000002</v>
          </cell>
          <cell r="Z21">
            <v>144.75</v>
          </cell>
          <cell r="AA21">
            <v>144.75</v>
          </cell>
          <cell r="AB21">
            <v>180</v>
          </cell>
          <cell r="AC21">
            <v>0</v>
          </cell>
          <cell r="AD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1060.3889999999999</v>
          </cell>
          <cell r="D22">
            <v>912.27200000000005</v>
          </cell>
          <cell r="E22">
            <v>806.75400000000002</v>
          </cell>
          <cell r="F22">
            <v>1146.453</v>
          </cell>
          <cell r="G22">
            <v>1</v>
          </cell>
          <cell r="H22">
            <v>45</v>
          </cell>
          <cell r="I22">
            <v>780.03300000000002</v>
          </cell>
          <cell r="J22">
            <v>26.721000000000004</v>
          </cell>
          <cell r="K22">
            <v>0</v>
          </cell>
          <cell r="S22">
            <v>161.35079999999999</v>
          </cell>
          <cell r="T22">
            <v>250</v>
          </cell>
          <cell r="U22">
            <v>8.6547634099118191</v>
          </cell>
          <cell r="V22">
            <v>7.1053443800712488</v>
          </cell>
          <cell r="Y22">
            <v>350.40839999999997</v>
          </cell>
          <cell r="Z22">
            <v>201.39525</v>
          </cell>
          <cell r="AA22">
            <v>201.39525</v>
          </cell>
          <cell r="AB22">
            <v>211.15700000000001</v>
          </cell>
          <cell r="AC22" t="str">
            <v>борд</v>
          </cell>
          <cell r="AD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543</v>
          </cell>
          <cell r="D23">
            <v>3822</v>
          </cell>
          <cell r="E23">
            <v>1722</v>
          </cell>
          <cell r="F23">
            <v>2621</v>
          </cell>
          <cell r="G23">
            <v>0.12</v>
          </cell>
          <cell r="H23">
            <v>60</v>
          </cell>
          <cell r="I23">
            <v>1736</v>
          </cell>
          <cell r="J23">
            <v>-14</v>
          </cell>
          <cell r="K23">
            <v>0</v>
          </cell>
          <cell r="S23">
            <v>344.4</v>
          </cell>
          <cell r="T23">
            <v>400</v>
          </cell>
          <cell r="U23">
            <v>8.7717770034843205</v>
          </cell>
          <cell r="V23">
            <v>7.6103368176538915</v>
          </cell>
          <cell r="Y23">
            <v>399.4</v>
          </cell>
          <cell r="Z23">
            <v>158.25</v>
          </cell>
          <cell r="AA23">
            <v>158.25</v>
          </cell>
          <cell r="AB23">
            <v>634</v>
          </cell>
          <cell r="AC23" t="str">
            <v>м-1200з</v>
          </cell>
          <cell r="AD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1488</v>
          </cell>
          <cell r="D24">
            <v>1235</v>
          </cell>
          <cell r="E24">
            <v>702</v>
          </cell>
          <cell r="F24">
            <v>1979</v>
          </cell>
          <cell r="G24">
            <v>0.25</v>
          </cell>
          <cell r="H24">
            <v>120</v>
          </cell>
          <cell r="I24">
            <v>750</v>
          </cell>
          <cell r="J24">
            <v>-48</v>
          </cell>
          <cell r="K24">
            <v>0</v>
          </cell>
          <cell r="S24">
            <v>140.4</v>
          </cell>
          <cell r="U24">
            <v>14.095441595441596</v>
          </cell>
          <cell r="V24">
            <v>14.095441595441596</v>
          </cell>
          <cell r="Y24">
            <v>346.8</v>
          </cell>
          <cell r="Z24">
            <v>171</v>
          </cell>
          <cell r="AA24">
            <v>171</v>
          </cell>
          <cell r="AB24">
            <v>185</v>
          </cell>
          <cell r="AC24">
            <v>0</v>
          </cell>
          <cell r="AD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299.65199999999999</v>
          </cell>
          <cell r="D25">
            <v>81.331000000000003</v>
          </cell>
          <cell r="E25">
            <v>51.792999999999999</v>
          </cell>
          <cell r="F25">
            <v>326.09199999999998</v>
          </cell>
          <cell r="G25">
            <v>1</v>
          </cell>
          <cell r="H25">
            <v>120</v>
          </cell>
          <cell r="I25">
            <v>52.029000000000003</v>
          </cell>
          <cell r="J25">
            <v>-0.23600000000000421</v>
          </cell>
          <cell r="K25">
            <v>0</v>
          </cell>
          <cell r="S25">
            <v>10.358599999999999</v>
          </cell>
          <cell r="U25">
            <v>31.480315872801345</v>
          </cell>
          <cell r="V25">
            <v>31.480315872801345</v>
          </cell>
          <cell r="Y25">
            <v>43.601999999999997</v>
          </cell>
          <cell r="Z25">
            <v>23.988</v>
          </cell>
          <cell r="AA25">
            <v>23.988</v>
          </cell>
          <cell r="AB25">
            <v>14.605</v>
          </cell>
          <cell r="AC25" t="str">
            <v>увел</v>
          </cell>
          <cell r="AD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45.073999999999998</v>
          </cell>
          <cell r="D26">
            <v>186.31899999999999</v>
          </cell>
          <cell r="E26">
            <v>106.017</v>
          </cell>
          <cell r="F26">
            <v>121.315</v>
          </cell>
          <cell r="G26">
            <v>1</v>
          </cell>
          <cell r="H26">
            <v>45</v>
          </cell>
          <cell r="I26">
            <v>126</v>
          </cell>
          <cell r="J26">
            <v>-19.983000000000004</v>
          </cell>
          <cell r="K26">
            <v>0</v>
          </cell>
          <cell r="S26">
            <v>21.203399999999998</v>
          </cell>
          <cell r="T26">
            <v>80</v>
          </cell>
          <cell r="U26">
            <v>9.4944678683607346</v>
          </cell>
          <cell r="V26">
            <v>5.7214880632351415</v>
          </cell>
          <cell r="Y26">
            <v>13.065799999999999</v>
          </cell>
          <cell r="Z26">
            <v>12.29025</v>
          </cell>
          <cell r="AA26">
            <v>12.29025</v>
          </cell>
          <cell r="AB26">
            <v>19.834</v>
          </cell>
          <cell r="AC26" t="str">
            <v>увел</v>
          </cell>
          <cell r="AD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716.60699999999997</v>
          </cell>
          <cell r="D27">
            <v>775.24199999999996</v>
          </cell>
          <cell r="E27">
            <v>395.64299999999997</v>
          </cell>
          <cell r="F27">
            <v>916.37800000000004</v>
          </cell>
          <cell r="G27">
            <v>1</v>
          </cell>
          <cell r="H27">
            <v>60</v>
          </cell>
          <cell r="I27">
            <v>385.75</v>
          </cell>
          <cell r="J27">
            <v>9.8929999999999723</v>
          </cell>
          <cell r="K27">
            <v>0</v>
          </cell>
          <cell r="S27">
            <v>79.128599999999992</v>
          </cell>
          <cell r="U27">
            <v>11.580869622361575</v>
          </cell>
          <cell r="V27">
            <v>11.580869622361575</v>
          </cell>
          <cell r="Y27">
            <v>144.86579999999998</v>
          </cell>
          <cell r="Z27">
            <v>118.40025</v>
          </cell>
          <cell r="AA27">
            <v>118.40025</v>
          </cell>
          <cell r="AB27">
            <v>82.176000000000002</v>
          </cell>
          <cell r="AC27" t="str">
            <v>акция</v>
          </cell>
          <cell r="AD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689</v>
          </cell>
          <cell r="D28">
            <v>1139</v>
          </cell>
          <cell r="E28">
            <v>686</v>
          </cell>
          <cell r="F28">
            <v>1126</v>
          </cell>
          <cell r="G28">
            <v>0.22</v>
          </cell>
          <cell r="H28">
            <v>120</v>
          </cell>
          <cell r="I28">
            <v>700</v>
          </cell>
          <cell r="J28">
            <v>-14</v>
          </cell>
          <cell r="K28">
            <v>0</v>
          </cell>
          <cell r="S28">
            <v>137.19999999999999</v>
          </cell>
          <cell r="U28">
            <v>8.2069970845481048</v>
          </cell>
          <cell r="V28">
            <v>8.2069970845481048</v>
          </cell>
          <cell r="Y28">
            <v>134.19999999999999</v>
          </cell>
          <cell r="Z28">
            <v>168</v>
          </cell>
          <cell r="AA28">
            <v>168</v>
          </cell>
          <cell r="AB28">
            <v>185</v>
          </cell>
          <cell r="AC28">
            <v>0</v>
          </cell>
          <cell r="AD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29.728999999999999</v>
          </cell>
          <cell r="D29">
            <v>350.67</v>
          </cell>
          <cell r="E29">
            <v>152.15799999999999</v>
          </cell>
          <cell r="F29">
            <v>163.02600000000001</v>
          </cell>
          <cell r="G29">
            <v>1</v>
          </cell>
          <cell r="H29">
            <v>45</v>
          </cell>
          <cell r="I29">
            <v>177.3</v>
          </cell>
          <cell r="J29">
            <v>-25.142000000000024</v>
          </cell>
          <cell r="K29">
            <v>0</v>
          </cell>
          <cell r="S29">
            <v>30.431599999999996</v>
          </cell>
          <cell r="T29">
            <v>120</v>
          </cell>
          <cell r="U29">
            <v>9.3003982702191159</v>
          </cell>
          <cell r="V29">
            <v>5.3571287740375144</v>
          </cell>
          <cell r="Y29">
            <v>21.661000000000001</v>
          </cell>
          <cell r="Z29">
            <v>16.985499999999998</v>
          </cell>
          <cell r="AA29">
            <v>16.985499999999998</v>
          </cell>
          <cell r="AB29">
            <v>24.777000000000001</v>
          </cell>
          <cell r="AC29" t="str">
            <v>увел</v>
          </cell>
          <cell r="AD29" t="e">
            <v>#N/A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D30">
            <v>96</v>
          </cell>
          <cell r="E30">
            <v>0</v>
          </cell>
          <cell r="F30">
            <v>96</v>
          </cell>
          <cell r="G30">
            <v>0.6</v>
          </cell>
          <cell r="H30" t="e">
            <v>#N/A</v>
          </cell>
          <cell r="I30">
            <v>0</v>
          </cell>
          <cell r="J30">
            <v>0</v>
          </cell>
          <cell r="K30">
            <v>0</v>
          </cell>
          <cell r="S30">
            <v>0</v>
          </cell>
          <cell r="T30">
            <v>80</v>
          </cell>
          <cell r="U30" t="e">
            <v>#DIV/0!</v>
          </cell>
          <cell r="V30" t="e">
            <v>#DIV/0!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 t="str">
            <v>новый</v>
          </cell>
          <cell r="AD30" t="e">
            <v>#N/A</v>
          </cell>
        </row>
        <row r="31">
          <cell r="A31" t="str">
            <v>6041 МОЛОЧНЫЕ К ЗАВТРАКУ сос п/о мгс 1*3  ОСТАНКИНО</v>
          </cell>
          <cell r="B31" t="str">
            <v>кг</v>
          </cell>
          <cell r="C31">
            <v>77.203999999999994</v>
          </cell>
          <cell r="D31">
            <v>348.73500000000001</v>
          </cell>
          <cell r="E31">
            <v>217.006</v>
          </cell>
          <cell r="F31">
            <v>205.80600000000001</v>
          </cell>
          <cell r="G31">
            <v>1</v>
          </cell>
          <cell r="H31">
            <v>45</v>
          </cell>
          <cell r="I31">
            <v>213.54</v>
          </cell>
          <cell r="J31">
            <v>3.4660000000000082</v>
          </cell>
          <cell r="K31">
            <v>0</v>
          </cell>
          <cell r="S31">
            <v>43.401200000000003</v>
          </cell>
          <cell r="T31">
            <v>180</v>
          </cell>
          <cell r="U31">
            <v>8.8892933835930812</v>
          </cell>
          <cell r="V31">
            <v>4.7419426190980891</v>
          </cell>
          <cell r="Y31">
            <v>51.1006</v>
          </cell>
          <cell r="Z31">
            <v>38.143999999999998</v>
          </cell>
          <cell r="AA31">
            <v>38.143999999999998</v>
          </cell>
          <cell r="AB31">
            <v>60.154000000000003</v>
          </cell>
          <cell r="AC31" t="str">
            <v>зв50</v>
          </cell>
          <cell r="AD31" t="e">
            <v>#N/A</v>
          </cell>
        </row>
        <row r="32">
          <cell r="A32" t="str">
            <v>6042 МОЛОЧНЫЕ К ЗАВТРАКУ сос п/о в/у 0.4кг   ОСТАНКИНО</v>
          </cell>
          <cell r="B32" t="str">
            <v>шт</v>
          </cell>
          <cell r="C32">
            <v>458</v>
          </cell>
          <cell r="D32">
            <v>1663</v>
          </cell>
          <cell r="E32">
            <v>985</v>
          </cell>
          <cell r="F32">
            <v>1121</v>
          </cell>
          <cell r="G32">
            <v>0.4</v>
          </cell>
          <cell r="H32">
            <v>45</v>
          </cell>
          <cell r="I32">
            <v>995</v>
          </cell>
          <cell r="J32">
            <v>-10</v>
          </cell>
          <cell r="K32">
            <v>0</v>
          </cell>
          <cell r="S32">
            <v>197</v>
          </cell>
          <cell r="T32">
            <v>480</v>
          </cell>
          <cell r="U32">
            <v>8.126903553299492</v>
          </cell>
          <cell r="V32">
            <v>5.6903553299492389</v>
          </cell>
          <cell r="Y32">
            <v>228.2</v>
          </cell>
          <cell r="Z32">
            <v>138.25</v>
          </cell>
          <cell r="AA32">
            <v>138.25</v>
          </cell>
          <cell r="AB32">
            <v>280</v>
          </cell>
          <cell r="AC32" t="str">
            <v>увел</v>
          </cell>
          <cell r="AD32" t="e">
            <v>#N/A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1517.3420000000001</v>
          </cell>
          <cell r="D33">
            <v>3058.8560000000002</v>
          </cell>
          <cell r="E33">
            <v>2022</v>
          </cell>
          <cell r="F33">
            <v>2567</v>
          </cell>
          <cell r="G33">
            <v>1</v>
          </cell>
          <cell r="H33">
            <v>45</v>
          </cell>
          <cell r="I33">
            <v>1717.68</v>
          </cell>
          <cell r="J33">
            <v>304.31999999999994</v>
          </cell>
          <cell r="K33">
            <v>500</v>
          </cell>
          <cell r="S33">
            <v>404.4</v>
          </cell>
          <cell r="T33">
            <v>400</v>
          </cell>
          <cell r="U33">
            <v>8.573194856577647</v>
          </cell>
          <cell r="V33">
            <v>6.347675568743818</v>
          </cell>
          <cell r="Y33">
            <v>634.4</v>
          </cell>
          <cell r="Z33">
            <v>341.25</v>
          </cell>
          <cell r="AA33">
            <v>341.25</v>
          </cell>
          <cell r="AB33">
            <v>495.51400000000001</v>
          </cell>
          <cell r="AC33">
            <v>0</v>
          </cell>
          <cell r="AD33" t="e">
            <v>#N/A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7.5259999999999998</v>
          </cell>
          <cell r="D34">
            <v>1325.2329999999999</v>
          </cell>
          <cell r="E34">
            <v>528.75599999999997</v>
          </cell>
          <cell r="F34">
            <v>797.66899999999998</v>
          </cell>
          <cell r="G34">
            <v>1</v>
          </cell>
          <cell r="H34">
            <v>45</v>
          </cell>
          <cell r="I34">
            <v>505</v>
          </cell>
          <cell r="J34">
            <v>23.755999999999972</v>
          </cell>
          <cell r="K34">
            <v>0</v>
          </cell>
          <cell r="S34">
            <v>105.7512</v>
          </cell>
          <cell r="T34">
            <v>220</v>
          </cell>
          <cell r="U34">
            <v>9.6232383178630592</v>
          </cell>
          <cell r="V34">
            <v>7.5428836741332486</v>
          </cell>
          <cell r="Y34">
            <v>108.58759999999999</v>
          </cell>
          <cell r="Z34">
            <v>126.04</v>
          </cell>
          <cell r="AA34">
            <v>126.04</v>
          </cell>
          <cell r="AB34">
            <v>111.833</v>
          </cell>
          <cell r="AC34" t="str">
            <v>костик</v>
          </cell>
          <cell r="AD34" t="e">
            <v>#N/A</v>
          </cell>
        </row>
        <row r="35">
          <cell r="A35" t="str">
            <v>6144 МОЛОЧНЫЕ ТРАДИЦ сос п/о в/у 1/360 (1+1) ОСТАНКИНО</v>
          </cell>
          <cell r="B35" t="str">
            <v>шт</v>
          </cell>
          <cell r="C35">
            <v>51</v>
          </cell>
          <cell r="D35">
            <v>246</v>
          </cell>
          <cell r="E35">
            <v>108</v>
          </cell>
          <cell r="F35">
            <v>162</v>
          </cell>
          <cell r="G35">
            <v>0.36</v>
          </cell>
          <cell r="H35">
            <v>45</v>
          </cell>
          <cell r="I35">
            <v>159</v>
          </cell>
          <cell r="J35">
            <v>-51</v>
          </cell>
          <cell r="K35">
            <v>0</v>
          </cell>
          <cell r="S35">
            <v>21.6</v>
          </cell>
          <cell r="T35">
            <v>40</v>
          </cell>
          <cell r="U35">
            <v>9.3518518518518512</v>
          </cell>
          <cell r="V35">
            <v>7.4999999999999991</v>
          </cell>
          <cell r="Y35">
            <v>15</v>
          </cell>
          <cell r="Z35">
            <v>14.25</v>
          </cell>
          <cell r="AA35">
            <v>14.25</v>
          </cell>
          <cell r="AB35">
            <v>17</v>
          </cell>
          <cell r="AC35" t="str">
            <v>костик</v>
          </cell>
          <cell r="AD35" t="e">
            <v>#N/A</v>
          </cell>
        </row>
        <row r="36">
          <cell r="A36" t="str">
            <v>6158 ВРЕМЯ ОЛИВЬЕ Папа может вар п/о 0.4кг   ОСТАНКИНО</v>
          </cell>
          <cell r="B36" t="str">
            <v>шт</v>
          </cell>
          <cell r="C36">
            <v>494</v>
          </cell>
          <cell r="D36">
            <v>423</v>
          </cell>
          <cell r="E36">
            <v>136</v>
          </cell>
          <cell r="F36">
            <v>768</v>
          </cell>
          <cell r="G36">
            <v>0</v>
          </cell>
          <cell r="H36">
            <v>60</v>
          </cell>
          <cell r="I36">
            <v>145</v>
          </cell>
          <cell r="J36">
            <v>-9</v>
          </cell>
          <cell r="K36">
            <v>0</v>
          </cell>
          <cell r="S36">
            <v>27.2</v>
          </cell>
          <cell r="U36">
            <v>28.235294117647058</v>
          </cell>
          <cell r="V36">
            <v>28.235294117647058</v>
          </cell>
          <cell r="Y36">
            <v>115.6</v>
          </cell>
          <cell r="Z36">
            <v>138</v>
          </cell>
          <cell r="AA36">
            <v>138</v>
          </cell>
          <cell r="AB36">
            <v>36</v>
          </cell>
          <cell r="AC36" t="str">
            <v>вывод</v>
          </cell>
          <cell r="AD36" t="str">
            <v>кос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130</v>
          </cell>
          <cell r="D37">
            <v>396</v>
          </cell>
          <cell r="E37">
            <v>150</v>
          </cell>
          <cell r="F37">
            <v>364</v>
          </cell>
          <cell r="G37">
            <v>0.35</v>
          </cell>
          <cell r="H37">
            <v>45</v>
          </cell>
          <cell r="I37">
            <v>160</v>
          </cell>
          <cell r="J37">
            <v>-10</v>
          </cell>
          <cell r="K37">
            <v>0</v>
          </cell>
          <cell r="S37">
            <v>30</v>
          </cell>
          <cell r="U37">
            <v>12.133333333333333</v>
          </cell>
          <cell r="V37">
            <v>12.133333333333333</v>
          </cell>
          <cell r="Y37">
            <v>62.8</v>
          </cell>
          <cell r="Z37">
            <v>38.75</v>
          </cell>
          <cell r="AA37">
            <v>38.75</v>
          </cell>
          <cell r="AB37">
            <v>28</v>
          </cell>
          <cell r="AC37" t="str">
            <v>магаз</v>
          </cell>
          <cell r="AD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52</v>
          </cell>
          <cell r="D38">
            <v>241</v>
          </cell>
          <cell r="E38">
            <v>104</v>
          </cell>
          <cell r="F38">
            <v>188</v>
          </cell>
          <cell r="G38">
            <v>0.35</v>
          </cell>
          <cell r="H38">
            <v>45</v>
          </cell>
          <cell r="I38">
            <v>107</v>
          </cell>
          <cell r="J38">
            <v>-3</v>
          </cell>
          <cell r="K38">
            <v>0</v>
          </cell>
          <cell r="S38">
            <v>20.8</v>
          </cell>
          <cell r="U38">
            <v>9.0384615384615383</v>
          </cell>
          <cell r="V38">
            <v>9.0384615384615383</v>
          </cell>
          <cell r="Y38">
            <v>37.6</v>
          </cell>
          <cell r="Z38">
            <v>27</v>
          </cell>
          <cell r="AA38">
            <v>27</v>
          </cell>
          <cell r="AB38">
            <v>30</v>
          </cell>
          <cell r="AC38" t="str">
            <v>магаз</v>
          </cell>
          <cell r="AD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88</v>
          </cell>
          <cell r="D39">
            <v>99</v>
          </cell>
          <cell r="E39">
            <v>73</v>
          </cell>
          <cell r="F39">
            <v>101</v>
          </cell>
          <cell r="G39">
            <v>0.4</v>
          </cell>
          <cell r="H39">
            <v>45</v>
          </cell>
          <cell r="I39">
            <v>87</v>
          </cell>
          <cell r="J39">
            <v>-14</v>
          </cell>
          <cell r="K39">
            <v>0</v>
          </cell>
          <cell r="S39">
            <v>14.6</v>
          </cell>
          <cell r="T39">
            <v>40</v>
          </cell>
          <cell r="U39">
            <v>9.6575342465753433</v>
          </cell>
          <cell r="V39">
            <v>6.9178082191780828</v>
          </cell>
          <cell r="Y39">
            <v>27.6</v>
          </cell>
          <cell r="Z39">
            <v>2</v>
          </cell>
          <cell r="AA39">
            <v>2</v>
          </cell>
          <cell r="AB39">
            <v>16</v>
          </cell>
          <cell r="AC39" t="str">
            <v>магаз</v>
          </cell>
          <cell r="AD39" t="e">
            <v>#N/A</v>
          </cell>
        </row>
        <row r="40">
          <cell r="A40" t="str">
            <v>6225 ИМПЕРСКАЯ И БАЛЫКОВАЯ в/к с/н мгс 1/90  ОСТАНКИНО</v>
          </cell>
          <cell r="B40" t="str">
            <v>шт</v>
          </cell>
          <cell r="C40">
            <v>206</v>
          </cell>
          <cell r="D40">
            <v>401</v>
          </cell>
          <cell r="E40">
            <v>268</v>
          </cell>
          <cell r="F40">
            <v>338</v>
          </cell>
          <cell r="G40">
            <v>0.09</v>
          </cell>
          <cell r="H40" t="e">
            <v>#N/A</v>
          </cell>
          <cell r="I40">
            <v>261</v>
          </cell>
          <cell r="J40">
            <v>7</v>
          </cell>
          <cell r="K40">
            <v>0</v>
          </cell>
          <cell r="S40">
            <v>53.6</v>
          </cell>
          <cell r="T40">
            <v>120</v>
          </cell>
          <cell r="U40">
            <v>8.5447761194029841</v>
          </cell>
          <cell r="V40">
            <v>6.3059701492537314</v>
          </cell>
          <cell r="Y40">
            <v>81.599999999999994</v>
          </cell>
          <cell r="Z40">
            <v>57.25</v>
          </cell>
          <cell r="AA40">
            <v>57.25</v>
          </cell>
          <cell r="AB40">
            <v>65</v>
          </cell>
          <cell r="AC40" t="str">
            <v>костик</v>
          </cell>
          <cell r="AD40" t="str">
            <v>кос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17</v>
          </cell>
          <cell r="D41">
            <v>43</v>
          </cell>
          <cell r="E41">
            <v>20</v>
          </cell>
          <cell r="F41">
            <v>40</v>
          </cell>
          <cell r="G41">
            <v>0</v>
          </cell>
          <cell r="H41">
            <v>45</v>
          </cell>
          <cell r="I41">
            <v>26</v>
          </cell>
          <cell r="J41">
            <v>-6</v>
          </cell>
          <cell r="K41">
            <v>0</v>
          </cell>
          <cell r="S41">
            <v>4</v>
          </cell>
          <cell r="U41">
            <v>10</v>
          </cell>
          <cell r="V41">
            <v>10</v>
          </cell>
          <cell r="Y41">
            <v>50</v>
          </cell>
          <cell r="Z41">
            <v>3.25</v>
          </cell>
          <cell r="AA41">
            <v>3.25</v>
          </cell>
          <cell r="AB41">
            <v>-7</v>
          </cell>
          <cell r="AC41" t="str">
            <v>костик</v>
          </cell>
          <cell r="AD41" t="e">
            <v>#N/A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3</v>
          </cell>
          <cell r="D42">
            <v>548</v>
          </cell>
          <cell r="E42">
            <v>188</v>
          </cell>
          <cell r="F42">
            <v>355</v>
          </cell>
          <cell r="G42">
            <v>0.09</v>
          </cell>
          <cell r="H42" t="e">
            <v>#N/A</v>
          </cell>
          <cell r="I42">
            <v>267</v>
          </cell>
          <cell r="J42">
            <v>-79</v>
          </cell>
          <cell r="K42">
            <v>0</v>
          </cell>
          <cell r="S42">
            <v>37.6</v>
          </cell>
          <cell r="T42">
            <v>120</v>
          </cell>
          <cell r="U42">
            <v>12.632978723404255</v>
          </cell>
          <cell r="V42">
            <v>9.4414893617021267</v>
          </cell>
          <cell r="Y42">
            <v>134.4</v>
          </cell>
          <cell r="Z42">
            <v>79.25</v>
          </cell>
          <cell r="AA42">
            <v>79.25</v>
          </cell>
          <cell r="AB42">
            <v>72</v>
          </cell>
          <cell r="AC42" t="str">
            <v>костик</v>
          </cell>
          <cell r="AD42">
            <v>0</v>
          </cell>
        </row>
        <row r="43">
          <cell r="A43" t="str">
            <v>6233 БУЖЕНИНА ЗАПЕЧЕННАЯ с/н в/у 1/100 10шт.  ОСТАНКИНО</v>
          </cell>
          <cell r="B43" t="str">
            <v>шт</v>
          </cell>
          <cell r="C43">
            <v>116</v>
          </cell>
          <cell r="D43">
            <v>13</v>
          </cell>
          <cell r="E43">
            <v>112</v>
          </cell>
          <cell r="F43">
            <v>4</v>
          </cell>
          <cell r="G43">
            <v>0.1</v>
          </cell>
          <cell r="H43" t="e">
            <v>#N/A</v>
          </cell>
          <cell r="I43">
            <v>168</v>
          </cell>
          <cell r="J43">
            <v>-56</v>
          </cell>
          <cell r="K43">
            <v>0</v>
          </cell>
          <cell r="S43">
            <v>22.4</v>
          </cell>
          <cell r="T43">
            <v>200</v>
          </cell>
          <cell r="U43">
            <v>9.1071428571428577</v>
          </cell>
          <cell r="V43">
            <v>0.17857142857142858</v>
          </cell>
          <cell r="Y43">
            <v>38.799999999999997</v>
          </cell>
          <cell r="Z43">
            <v>21.5</v>
          </cell>
          <cell r="AA43">
            <v>21.5</v>
          </cell>
          <cell r="AB43">
            <v>4</v>
          </cell>
          <cell r="AC43" t="str">
            <v>костик</v>
          </cell>
          <cell r="AD43" t="e">
            <v>#N/A</v>
          </cell>
        </row>
        <row r="44">
          <cell r="A44" t="str">
            <v>6241 ХОТ-ДОГ Папа может сос п/о мгс 0.38кг  ОСТАНКИНО</v>
          </cell>
          <cell r="B44" t="str">
            <v>шт</v>
          </cell>
          <cell r="C44">
            <v>214</v>
          </cell>
          <cell r="D44">
            <v>265</v>
          </cell>
          <cell r="E44">
            <v>266</v>
          </cell>
          <cell r="F44">
            <v>200</v>
          </cell>
          <cell r="G44">
            <v>0.38</v>
          </cell>
          <cell r="H44">
            <v>45</v>
          </cell>
          <cell r="I44">
            <v>367</v>
          </cell>
          <cell r="J44">
            <v>-101</v>
          </cell>
          <cell r="K44">
            <v>0</v>
          </cell>
          <cell r="S44">
            <v>53.2</v>
          </cell>
          <cell r="T44">
            <v>240</v>
          </cell>
          <cell r="U44">
            <v>8.2706766917293226</v>
          </cell>
          <cell r="V44">
            <v>3.7593984962406015</v>
          </cell>
          <cell r="Y44">
            <v>83</v>
          </cell>
          <cell r="Z44">
            <v>26.75</v>
          </cell>
          <cell r="AA44">
            <v>26.75</v>
          </cell>
          <cell r="AB44">
            <v>32</v>
          </cell>
          <cell r="AC44">
            <v>0</v>
          </cell>
          <cell r="AD44" t="e">
            <v>#N/A</v>
          </cell>
        </row>
        <row r="45">
          <cell r="A45" t="str">
            <v>6247 ДОМАШНЯЯ Папа может вар п/о 0,4кг 8шт.  ОСТАНКИНО</v>
          </cell>
          <cell r="B45" t="str">
            <v>шт</v>
          </cell>
          <cell r="C45">
            <v>144</v>
          </cell>
          <cell r="D45">
            <v>309</v>
          </cell>
          <cell r="E45">
            <v>227</v>
          </cell>
          <cell r="F45">
            <v>205</v>
          </cell>
          <cell r="G45">
            <v>0.4</v>
          </cell>
          <cell r="H45">
            <v>60</v>
          </cell>
          <cell r="I45">
            <v>239</v>
          </cell>
          <cell r="J45">
            <v>-12</v>
          </cell>
          <cell r="K45">
            <v>0</v>
          </cell>
          <cell r="S45">
            <v>45.4</v>
          </cell>
          <cell r="T45">
            <v>160</v>
          </cell>
          <cell r="U45">
            <v>8.0396475770925111</v>
          </cell>
          <cell r="V45">
            <v>4.5154185022026434</v>
          </cell>
          <cell r="Y45">
            <v>55.8</v>
          </cell>
          <cell r="Z45">
            <v>40.25</v>
          </cell>
          <cell r="AA45">
            <v>40.25</v>
          </cell>
          <cell r="AB45">
            <v>61</v>
          </cell>
          <cell r="AC45" t="str">
            <v>костик</v>
          </cell>
          <cell r="AD45" t="e">
            <v>#N/A</v>
          </cell>
        </row>
        <row r="46">
          <cell r="A46" t="str">
            <v>6259 К ЧАЮ Советское наследие вар н/о мгс  ОСТАНКИНО</v>
          </cell>
          <cell r="B46" t="str">
            <v>кг</v>
          </cell>
          <cell r="C46">
            <v>8.8620000000000001</v>
          </cell>
          <cell r="D46">
            <v>1.333</v>
          </cell>
          <cell r="E46">
            <v>8.952</v>
          </cell>
          <cell r="G46">
            <v>0</v>
          </cell>
          <cell r="H46">
            <v>30</v>
          </cell>
          <cell r="I46">
            <v>9.1</v>
          </cell>
          <cell r="J46">
            <v>-0.14799999999999969</v>
          </cell>
          <cell r="K46">
            <v>0</v>
          </cell>
          <cell r="S46">
            <v>1.7904</v>
          </cell>
          <cell r="U46">
            <v>0</v>
          </cell>
          <cell r="V46">
            <v>0</v>
          </cell>
          <cell r="Y46">
            <v>0.45999999999999996</v>
          </cell>
          <cell r="Z46">
            <v>0</v>
          </cell>
          <cell r="AA46">
            <v>0</v>
          </cell>
          <cell r="AB46">
            <v>4.26</v>
          </cell>
          <cell r="AC46" t="str">
            <v>вывод</v>
          </cell>
          <cell r="AD46" t="e">
            <v>#N/A</v>
          </cell>
        </row>
        <row r="47">
          <cell r="A47" t="str">
            <v>6268 ГОВЯЖЬЯ Папа может вар п/о 0,4кг 8 шт.  ОСТАНКИНО</v>
          </cell>
          <cell r="B47" t="str">
            <v>шт</v>
          </cell>
          <cell r="C47">
            <v>297</v>
          </cell>
          <cell r="D47">
            <v>392</v>
          </cell>
          <cell r="E47">
            <v>281</v>
          </cell>
          <cell r="F47">
            <v>191</v>
          </cell>
          <cell r="G47">
            <v>0.4</v>
          </cell>
          <cell r="H47">
            <v>60</v>
          </cell>
          <cell r="I47">
            <v>297</v>
          </cell>
          <cell r="J47">
            <v>-16</v>
          </cell>
          <cell r="K47">
            <v>0</v>
          </cell>
          <cell r="S47">
            <v>56.2</v>
          </cell>
          <cell r="T47">
            <v>280</v>
          </cell>
          <cell r="U47">
            <v>8.3807829181494657</v>
          </cell>
          <cell r="V47">
            <v>3.3985765124555161</v>
          </cell>
          <cell r="Y47">
            <v>86.8</v>
          </cell>
          <cell r="Z47">
            <v>53.25</v>
          </cell>
          <cell r="AA47">
            <v>53.25</v>
          </cell>
          <cell r="AB47">
            <v>101</v>
          </cell>
          <cell r="AC47" t="str">
            <v>костик</v>
          </cell>
          <cell r="AD47" t="e">
            <v>#N/A</v>
          </cell>
        </row>
        <row r="48">
          <cell r="A48" t="str">
            <v>6281 СВИНИНА ДЕЛИКАТ. к/в мл/к в/у 0.3кг 45с  ОСТАНКИНО</v>
          </cell>
          <cell r="B48" t="str">
            <v>шт</v>
          </cell>
          <cell r="C48">
            <v>501</v>
          </cell>
          <cell r="D48">
            <v>491</v>
          </cell>
          <cell r="E48">
            <v>454</v>
          </cell>
          <cell r="F48">
            <v>530</v>
          </cell>
          <cell r="G48">
            <v>0.3</v>
          </cell>
          <cell r="H48">
            <v>45</v>
          </cell>
          <cell r="I48">
            <v>444</v>
          </cell>
          <cell r="J48">
            <v>10</v>
          </cell>
          <cell r="K48">
            <v>0</v>
          </cell>
          <cell r="S48">
            <v>90.8</v>
          </cell>
          <cell r="T48">
            <v>240</v>
          </cell>
          <cell r="U48">
            <v>8.4801762114537453</v>
          </cell>
          <cell r="V48">
            <v>5.8370044052863435</v>
          </cell>
          <cell r="Y48">
            <v>197.2</v>
          </cell>
          <cell r="Z48">
            <v>115</v>
          </cell>
          <cell r="AA48">
            <v>115</v>
          </cell>
          <cell r="AB48">
            <v>128</v>
          </cell>
          <cell r="AC48">
            <v>0</v>
          </cell>
          <cell r="AD48" t="str">
            <v>кост</v>
          </cell>
        </row>
        <row r="49">
          <cell r="A49" t="str">
            <v>6297 ФИЛЕЙНЫЕ сос ц/о в/у 1/270 12шт_45с  ОСТАНКИНО</v>
          </cell>
          <cell r="B49" t="str">
            <v>шт</v>
          </cell>
          <cell r="C49">
            <v>1076</v>
          </cell>
          <cell r="D49">
            <v>3170</v>
          </cell>
          <cell r="E49">
            <v>2004</v>
          </cell>
          <cell r="F49">
            <v>2195</v>
          </cell>
          <cell r="G49">
            <v>0.27</v>
          </cell>
          <cell r="H49">
            <v>45</v>
          </cell>
          <cell r="I49">
            <v>2025</v>
          </cell>
          <cell r="J49">
            <v>-21</v>
          </cell>
          <cell r="K49">
            <v>0</v>
          </cell>
          <cell r="S49">
            <v>400.8</v>
          </cell>
          <cell r="T49">
            <v>1200</v>
          </cell>
          <cell r="U49">
            <v>8.4705588822355296</v>
          </cell>
          <cell r="V49">
            <v>5.4765469061876244</v>
          </cell>
          <cell r="Y49">
            <v>491.8</v>
          </cell>
          <cell r="Z49">
            <v>248.75</v>
          </cell>
          <cell r="AA49">
            <v>248.75</v>
          </cell>
          <cell r="AB49">
            <v>607</v>
          </cell>
          <cell r="AC49">
            <v>0</v>
          </cell>
          <cell r="AD49" t="e">
            <v>#N/A</v>
          </cell>
        </row>
        <row r="50">
          <cell r="A50" t="str">
            <v>6302 БАЛЫКОВАЯ СН в/к в/у 0.35кг 8шт.  ОСТАНКИНО</v>
          </cell>
          <cell r="B50" t="str">
            <v>шт</v>
          </cell>
          <cell r="C50">
            <v>1</v>
          </cell>
          <cell r="D50">
            <v>85</v>
          </cell>
          <cell r="E50">
            <v>71</v>
          </cell>
          <cell r="F50">
            <v>14</v>
          </cell>
          <cell r="G50">
            <v>0.35</v>
          </cell>
          <cell r="H50">
            <v>45</v>
          </cell>
          <cell r="I50">
            <v>96</v>
          </cell>
          <cell r="J50">
            <v>-25</v>
          </cell>
          <cell r="K50">
            <v>0</v>
          </cell>
          <cell r="S50">
            <v>14.2</v>
          </cell>
          <cell r="T50">
            <v>120</v>
          </cell>
          <cell r="U50">
            <v>9.4366197183098599</v>
          </cell>
          <cell r="V50">
            <v>0.9859154929577465</v>
          </cell>
          <cell r="Y50">
            <v>6.8</v>
          </cell>
          <cell r="Z50">
            <v>10.75</v>
          </cell>
          <cell r="AA50">
            <v>10.75</v>
          </cell>
          <cell r="AB50">
            <v>35</v>
          </cell>
          <cell r="AC50" t="e">
            <v>#N/A</v>
          </cell>
          <cell r="AD50" t="e">
            <v>#N/A</v>
          </cell>
        </row>
        <row r="51">
          <cell r="A51" t="str">
            <v>6303 МЯСНЫЕ Папа может сос п/о мгс 1.5*3  ОСТАНКИНО</v>
          </cell>
          <cell r="B51" t="str">
            <v>кг</v>
          </cell>
          <cell r="C51">
            <v>5.9939999999999998</v>
          </cell>
          <cell r="D51">
            <v>508.83100000000002</v>
          </cell>
          <cell r="E51">
            <v>255.98099999999999</v>
          </cell>
          <cell r="F51">
            <v>252.43299999999999</v>
          </cell>
          <cell r="G51">
            <v>1</v>
          </cell>
          <cell r="H51">
            <v>45</v>
          </cell>
          <cell r="I51">
            <v>292.5</v>
          </cell>
          <cell r="J51">
            <v>-36.519000000000005</v>
          </cell>
          <cell r="K51">
            <v>100</v>
          </cell>
          <cell r="S51">
            <v>51.196199999999997</v>
          </cell>
          <cell r="T51">
            <v>150</v>
          </cell>
          <cell r="U51">
            <v>9.8138729046296405</v>
          </cell>
          <cell r="V51">
            <v>4.9306979814908143</v>
          </cell>
          <cell r="Y51">
            <v>40.059199999999997</v>
          </cell>
          <cell r="Z51">
            <v>28.169</v>
          </cell>
          <cell r="AA51">
            <v>28.169</v>
          </cell>
          <cell r="AB51">
            <v>67.948999999999998</v>
          </cell>
          <cell r="AC51" t="e">
            <v>#N/A</v>
          </cell>
          <cell r="AD51" t="e">
            <v>#N/A</v>
          </cell>
        </row>
        <row r="52">
          <cell r="A52" t="str">
            <v>6325 ДОКТОРСКАЯ ПРЕМИУМ вар п/о 0.4кг 8шт.  ОСТАНКИНО</v>
          </cell>
          <cell r="B52" t="str">
            <v>шт</v>
          </cell>
          <cell r="C52">
            <v>201</v>
          </cell>
          <cell r="D52">
            <v>1297</v>
          </cell>
          <cell r="E52">
            <v>583</v>
          </cell>
          <cell r="F52">
            <v>903</v>
          </cell>
          <cell r="G52">
            <v>0.4</v>
          </cell>
          <cell r="H52">
            <v>60</v>
          </cell>
          <cell r="I52">
            <v>593</v>
          </cell>
          <cell r="J52">
            <v>-10</v>
          </cell>
          <cell r="K52">
            <v>0</v>
          </cell>
          <cell r="S52">
            <v>116.6</v>
          </cell>
          <cell r="T52">
            <v>120</v>
          </cell>
          <cell r="U52">
            <v>8.7735849056603783</v>
          </cell>
          <cell r="V52">
            <v>7.7444253859348207</v>
          </cell>
          <cell r="Y52">
            <v>167.4</v>
          </cell>
          <cell r="Z52">
            <v>132.5</v>
          </cell>
          <cell r="AA52">
            <v>132.5</v>
          </cell>
          <cell r="AB52">
            <v>140</v>
          </cell>
          <cell r="AC52">
            <v>0</v>
          </cell>
          <cell r="AD52" t="e">
            <v>#N/A</v>
          </cell>
        </row>
        <row r="53">
          <cell r="A53" t="str">
            <v>6333 МЯСНАЯ Папа может вар п/о 0.4кг 8шт.  ОСТАНКИНО</v>
          </cell>
          <cell r="B53" t="str">
            <v>шт</v>
          </cell>
          <cell r="C53">
            <v>5318</v>
          </cell>
          <cell r="D53">
            <v>10130</v>
          </cell>
          <cell r="E53">
            <v>6473</v>
          </cell>
          <cell r="F53">
            <v>8892</v>
          </cell>
          <cell r="G53">
            <v>0.4</v>
          </cell>
          <cell r="H53">
            <v>60</v>
          </cell>
          <cell r="I53">
            <v>6536</v>
          </cell>
          <cell r="J53">
            <v>-63</v>
          </cell>
          <cell r="K53">
            <v>1600</v>
          </cell>
          <cell r="S53">
            <v>1294.5999999999999</v>
          </cell>
          <cell r="U53">
            <v>8.1044338019465485</v>
          </cell>
          <cell r="V53">
            <v>6.8685308203306041</v>
          </cell>
          <cell r="Y53">
            <v>2093</v>
          </cell>
          <cell r="Z53">
            <v>1257</v>
          </cell>
          <cell r="AA53">
            <v>1257</v>
          </cell>
          <cell r="AB53">
            <v>2129</v>
          </cell>
          <cell r="AC53" t="str">
            <v>м1800</v>
          </cell>
          <cell r="AD53">
            <v>0</v>
          </cell>
        </row>
        <row r="54">
          <cell r="A54" t="str">
            <v>6353 ЭКСТРА Папа может вар п/о 0.4кг 8шт.  ОСТАНКИНО</v>
          </cell>
          <cell r="B54" t="str">
            <v>шт</v>
          </cell>
          <cell r="C54">
            <v>1244</v>
          </cell>
          <cell r="D54">
            <v>2866</v>
          </cell>
          <cell r="E54">
            <v>1905</v>
          </cell>
          <cell r="F54">
            <v>2163</v>
          </cell>
          <cell r="G54">
            <v>0.4</v>
          </cell>
          <cell r="H54">
            <v>60</v>
          </cell>
          <cell r="I54">
            <v>1934</v>
          </cell>
          <cell r="J54">
            <v>-29</v>
          </cell>
          <cell r="K54">
            <v>400</v>
          </cell>
          <cell r="S54">
            <v>381</v>
          </cell>
          <cell r="T54">
            <v>400</v>
          </cell>
          <cell r="U54">
            <v>7.7769028871391077</v>
          </cell>
          <cell r="V54">
            <v>5.6771653543307083</v>
          </cell>
          <cell r="Y54">
            <v>620.4</v>
          </cell>
          <cell r="Z54">
            <v>373.75</v>
          </cell>
          <cell r="AA54">
            <v>373.75</v>
          </cell>
          <cell r="AB54">
            <v>689</v>
          </cell>
          <cell r="AC54">
            <v>0</v>
          </cell>
          <cell r="AD54" t="e">
            <v>#N/A</v>
          </cell>
        </row>
        <row r="55">
          <cell r="A55" t="str">
            <v>6392 ФИЛЕЙНАЯ Папа может вар п/о 0.4кг. ОСТАНКИНО</v>
          </cell>
          <cell r="B55" t="str">
            <v>шт</v>
          </cell>
          <cell r="C55">
            <v>2570</v>
          </cell>
          <cell r="D55">
            <v>8076</v>
          </cell>
          <cell r="E55">
            <v>4594</v>
          </cell>
          <cell r="F55">
            <v>5997</v>
          </cell>
          <cell r="G55">
            <v>0.4</v>
          </cell>
          <cell r="H55">
            <v>60</v>
          </cell>
          <cell r="I55">
            <v>4621</v>
          </cell>
          <cell r="J55">
            <v>-27</v>
          </cell>
          <cell r="K55">
            <v>1000</v>
          </cell>
          <cell r="S55">
            <v>918.8</v>
          </cell>
          <cell r="T55">
            <v>400</v>
          </cell>
          <cell r="U55">
            <v>8.0507183282542449</v>
          </cell>
          <cell r="V55">
            <v>6.526991728341315</v>
          </cell>
          <cell r="Y55">
            <v>1339.8</v>
          </cell>
          <cell r="Z55">
            <v>870</v>
          </cell>
          <cell r="AA55">
            <v>870</v>
          </cell>
          <cell r="AB55">
            <v>1895</v>
          </cell>
          <cell r="AC55" t="str">
            <v>м1000</v>
          </cell>
          <cell r="AD55" t="e">
            <v>#N/A</v>
          </cell>
        </row>
        <row r="56">
          <cell r="A56" t="str">
            <v>6427 КЛАССИЧЕСКАЯ ПМ вар п/о 0.35кг 8шт. ОСТАНКИНО</v>
          </cell>
          <cell r="B56" t="str">
            <v>шт</v>
          </cell>
          <cell r="C56">
            <v>774</v>
          </cell>
          <cell r="D56">
            <v>1895</v>
          </cell>
          <cell r="E56">
            <v>1233</v>
          </cell>
          <cell r="F56">
            <v>1424</v>
          </cell>
          <cell r="G56">
            <v>0.35</v>
          </cell>
          <cell r="H56">
            <v>60</v>
          </cell>
          <cell r="I56">
            <v>1242</v>
          </cell>
          <cell r="J56">
            <v>-9</v>
          </cell>
          <cell r="K56">
            <v>200</v>
          </cell>
          <cell r="S56">
            <v>246.6</v>
          </cell>
          <cell r="T56">
            <v>240</v>
          </cell>
          <cell r="U56">
            <v>7.5587996755879967</v>
          </cell>
          <cell r="V56">
            <v>5.7745336577453363</v>
          </cell>
          <cell r="Y56">
            <v>487.6</v>
          </cell>
          <cell r="Z56">
            <v>285.5</v>
          </cell>
          <cell r="AA56">
            <v>285.5</v>
          </cell>
          <cell r="AB56">
            <v>409</v>
          </cell>
          <cell r="AC56" t="str">
            <v>костик</v>
          </cell>
          <cell r="AD56" t="e">
            <v>#N/A</v>
          </cell>
        </row>
        <row r="57">
          <cell r="A57" t="str">
            <v>6438 БОГАТЫРСКИЕ Папа Может сос п/о в/у 0,3кг  ОСТАНКИНО</v>
          </cell>
          <cell r="B57" t="str">
            <v>шт</v>
          </cell>
          <cell r="C57">
            <v>89</v>
          </cell>
          <cell r="D57">
            <v>757</v>
          </cell>
          <cell r="E57">
            <v>442</v>
          </cell>
          <cell r="F57">
            <v>386</v>
          </cell>
          <cell r="G57">
            <v>0.3</v>
          </cell>
          <cell r="H57">
            <v>45</v>
          </cell>
          <cell r="I57">
            <v>462</v>
          </cell>
          <cell r="J57">
            <v>-20</v>
          </cell>
          <cell r="K57">
            <v>0</v>
          </cell>
          <cell r="S57">
            <v>88.4</v>
          </cell>
          <cell r="T57">
            <v>280</v>
          </cell>
          <cell r="U57">
            <v>7.5339366515837103</v>
          </cell>
          <cell r="V57">
            <v>4.366515837104072</v>
          </cell>
          <cell r="Y57">
            <v>115</v>
          </cell>
          <cell r="Z57">
            <v>67.25</v>
          </cell>
          <cell r="AA57">
            <v>67.25</v>
          </cell>
          <cell r="AB57">
            <v>134</v>
          </cell>
          <cell r="AC57" t="str">
            <v>м160</v>
          </cell>
          <cell r="AD57" t="e">
            <v>#N/A</v>
          </cell>
        </row>
        <row r="58">
          <cell r="A58" t="str">
            <v>6450 БЕКОН с/к с/н в/у 1/100 10шт.  ОСТАНКИНО</v>
          </cell>
          <cell r="B58" t="str">
            <v>шт</v>
          </cell>
          <cell r="D58">
            <v>200</v>
          </cell>
          <cell r="E58">
            <v>0</v>
          </cell>
          <cell r="F58">
            <v>200</v>
          </cell>
          <cell r="G58">
            <v>0.1</v>
          </cell>
          <cell r="H58" t="e">
            <v>#N/A</v>
          </cell>
          <cell r="I58">
            <v>2</v>
          </cell>
          <cell r="J58">
            <v>-2</v>
          </cell>
          <cell r="K58">
            <v>0</v>
          </cell>
          <cell r="S58">
            <v>0</v>
          </cell>
          <cell r="U58" t="e">
            <v>#DIV/0!</v>
          </cell>
          <cell r="V58" t="e">
            <v>#DIV/0!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 t="e">
            <v>#N/A</v>
          </cell>
          <cell r="AD58" t="e">
            <v>#N/A</v>
          </cell>
        </row>
        <row r="59">
          <cell r="A59" t="str">
            <v>6453 ЭКСТРА Папа может с/к с/н в/у 1/100 14шт.   ОСТАНКИНО</v>
          </cell>
          <cell r="B59" t="str">
            <v>шт</v>
          </cell>
          <cell r="C59">
            <v>276</v>
          </cell>
          <cell r="D59">
            <v>1845</v>
          </cell>
          <cell r="E59">
            <v>962</v>
          </cell>
          <cell r="F59">
            <v>1140</v>
          </cell>
          <cell r="G59">
            <v>0.1</v>
          </cell>
          <cell r="H59">
            <v>60</v>
          </cell>
          <cell r="I59">
            <v>1061</v>
          </cell>
          <cell r="J59">
            <v>-99</v>
          </cell>
          <cell r="K59">
            <v>0</v>
          </cell>
          <cell r="S59">
            <v>192.4</v>
          </cell>
          <cell r="T59">
            <v>420</v>
          </cell>
          <cell r="U59">
            <v>8.108108108108107</v>
          </cell>
          <cell r="V59">
            <v>5.9251559251559254</v>
          </cell>
          <cell r="Y59">
            <v>216.2</v>
          </cell>
          <cell r="Z59">
            <v>184.75</v>
          </cell>
          <cell r="AA59">
            <v>184.75</v>
          </cell>
          <cell r="AB59">
            <v>382</v>
          </cell>
          <cell r="AC59" t="str">
            <v>костик</v>
          </cell>
          <cell r="AD59" t="e">
            <v>#N/A</v>
          </cell>
        </row>
        <row r="60">
          <cell r="A60" t="str">
            <v>6454 АРОМАТНАЯ с/к с/н в/у 1/100 14шт.  ОСТАНКИНО</v>
          </cell>
          <cell r="B60" t="str">
            <v>шт</v>
          </cell>
          <cell r="C60">
            <v>181</v>
          </cell>
          <cell r="D60">
            <v>1428</v>
          </cell>
          <cell r="E60">
            <v>583</v>
          </cell>
          <cell r="F60">
            <v>1007</v>
          </cell>
          <cell r="G60">
            <v>0.1</v>
          </cell>
          <cell r="H60">
            <v>60</v>
          </cell>
          <cell r="I60">
            <v>758</v>
          </cell>
          <cell r="J60">
            <v>-175</v>
          </cell>
          <cell r="K60">
            <v>0</v>
          </cell>
          <cell r="S60">
            <v>116.6</v>
          </cell>
          <cell r="U60">
            <v>8.6363636363636367</v>
          </cell>
          <cell r="V60">
            <v>8.6363636363636367</v>
          </cell>
          <cell r="Y60">
            <v>213.6</v>
          </cell>
          <cell r="Z60">
            <v>158.5</v>
          </cell>
          <cell r="AA60">
            <v>158.5</v>
          </cell>
          <cell r="AB60">
            <v>153</v>
          </cell>
          <cell r="AC60" t="str">
            <v>костик</v>
          </cell>
          <cell r="AD60" t="e">
            <v>#N/A</v>
          </cell>
        </row>
        <row r="61">
          <cell r="A61" t="str">
            <v>6475 С СЫРОМ Папа может сос ц/о мгс 0.4кг6шт  ОСТАНКИНО</v>
          </cell>
          <cell r="B61" t="str">
            <v>шт</v>
          </cell>
          <cell r="C61">
            <v>27</v>
          </cell>
          <cell r="D61">
            <v>369</v>
          </cell>
          <cell r="E61">
            <v>205</v>
          </cell>
          <cell r="F61">
            <v>164</v>
          </cell>
          <cell r="G61">
            <v>0.4</v>
          </cell>
          <cell r="H61">
            <v>30</v>
          </cell>
          <cell r="I61">
            <v>263</v>
          </cell>
          <cell r="J61">
            <v>-58</v>
          </cell>
          <cell r="K61">
            <v>0</v>
          </cell>
          <cell r="S61">
            <v>41</v>
          </cell>
          <cell r="T61">
            <v>150</v>
          </cell>
          <cell r="U61">
            <v>7.6585365853658534</v>
          </cell>
          <cell r="V61">
            <v>4</v>
          </cell>
          <cell r="Y61">
            <v>56.8</v>
          </cell>
          <cell r="Z61">
            <v>42.25</v>
          </cell>
          <cell r="AA61">
            <v>42.25</v>
          </cell>
          <cell r="AB61">
            <v>69</v>
          </cell>
          <cell r="AC61" t="str">
            <v>костик</v>
          </cell>
          <cell r="AD61" t="e">
            <v>#N/A</v>
          </cell>
        </row>
        <row r="62">
          <cell r="A62" t="str">
            <v>6527 ШПИКАЧКИ СОЧНЫЕ ПМ сар б/о мгс 1*3 45с ОСТАНКИНО</v>
          </cell>
          <cell r="B62" t="str">
            <v>кг</v>
          </cell>
          <cell r="C62">
            <v>128.81100000000001</v>
          </cell>
          <cell r="D62">
            <v>811.65800000000002</v>
          </cell>
          <cell r="E62">
            <v>429.50200000000001</v>
          </cell>
          <cell r="F62">
            <v>502.10500000000002</v>
          </cell>
          <cell r="G62">
            <v>1</v>
          </cell>
          <cell r="H62">
            <v>45</v>
          </cell>
          <cell r="I62">
            <v>443.6</v>
          </cell>
          <cell r="J62">
            <v>-14.098000000000013</v>
          </cell>
          <cell r="K62">
            <v>0</v>
          </cell>
          <cell r="S62">
            <v>85.900400000000005</v>
          </cell>
          <cell r="T62">
            <v>200</v>
          </cell>
          <cell r="U62">
            <v>8.1734776555173205</v>
          </cell>
          <cell r="V62">
            <v>5.8451997895236811</v>
          </cell>
          <cell r="Y62">
            <v>78.102000000000004</v>
          </cell>
          <cell r="Z62">
            <v>53.517249999999997</v>
          </cell>
          <cell r="AA62">
            <v>53.517249999999997</v>
          </cell>
          <cell r="AB62">
            <v>103.104</v>
          </cell>
          <cell r="AC62" t="e">
            <v>#N/A</v>
          </cell>
          <cell r="AD62" t="e">
            <v>#N/A</v>
          </cell>
        </row>
        <row r="63">
          <cell r="A63" t="str">
            <v>6562 СЕРВЕЛАТ КАРЕЛЬСКИЙ СН в/к в/у 0,28кг  ОСТАНКИНО</v>
          </cell>
          <cell r="B63" t="str">
            <v>шт</v>
          </cell>
          <cell r="C63">
            <v>459</v>
          </cell>
          <cell r="D63">
            <v>1067</v>
          </cell>
          <cell r="E63">
            <v>703</v>
          </cell>
          <cell r="F63">
            <v>799</v>
          </cell>
          <cell r="G63">
            <v>0.28000000000000003</v>
          </cell>
          <cell r="H63">
            <v>45</v>
          </cell>
          <cell r="I63">
            <v>728</v>
          </cell>
          <cell r="J63">
            <v>-25</v>
          </cell>
          <cell r="K63">
            <v>0</v>
          </cell>
          <cell r="S63">
            <v>140.6</v>
          </cell>
          <cell r="T63">
            <v>280</v>
          </cell>
          <cell r="U63">
            <v>7.6742532005689901</v>
          </cell>
          <cell r="V63">
            <v>5.682788051209104</v>
          </cell>
          <cell r="Y63">
            <v>153.6</v>
          </cell>
          <cell r="Z63">
            <v>96</v>
          </cell>
          <cell r="AA63">
            <v>96</v>
          </cell>
          <cell r="AB63">
            <v>146</v>
          </cell>
          <cell r="AC63" t="str">
            <v>костик</v>
          </cell>
          <cell r="AD63" t="e">
            <v>#N/A</v>
          </cell>
        </row>
        <row r="64">
          <cell r="A64" t="str">
            <v>6563 СЛИВОЧНЫЕ СН сос п/о мгс 1*6  ОСТАНКИНО</v>
          </cell>
          <cell r="B64" t="str">
            <v>кг</v>
          </cell>
          <cell r="C64">
            <v>24.58</v>
          </cell>
          <cell r="D64">
            <v>128.04499999999999</v>
          </cell>
          <cell r="E64">
            <v>73.147999999999996</v>
          </cell>
          <cell r="F64">
            <v>79.477000000000004</v>
          </cell>
          <cell r="G64">
            <v>1</v>
          </cell>
          <cell r="H64">
            <v>45</v>
          </cell>
          <cell r="I64">
            <v>66</v>
          </cell>
          <cell r="J64">
            <v>7.1479999999999961</v>
          </cell>
          <cell r="K64">
            <v>0</v>
          </cell>
          <cell r="S64">
            <v>14.6296</v>
          </cell>
          <cell r="T64">
            <v>40</v>
          </cell>
          <cell r="U64">
            <v>8.1667988188330511</v>
          </cell>
          <cell r="V64">
            <v>5.4326160660578555</v>
          </cell>
          <cell r="Y64">
            <v>5.5983999999999998</v>
          </cell>
          <cell r="Z64">
            <v>9.7682500000000001</v>
          </cell>
          <cell r="AA64">
            <v>9.7682500000000001</v>
          </cell>
          <cell r="AB64">
            <v>24.353000000000002</v>
          </cell>
          <cell r="AC64" t="str">
            <v>магаз</v>
          </cell>
          <cell r="AD64" t="e">
            <v>#N/A</v>
          </cell>
        </row>
        <row r="65">
          <cell r="A65" t="str">
            <v>6591 ДОКТОРСКАЯ ОРИГИНАЛЬНАЯ СН вар ц/о в/у  ОСТАНКИНО</v>
          </cell>
          <cell r="B65" t="str">
            <v>кг</v>
          </cell>
          <cell r="C65">
            <v>27.462</v>
          </cell>
          <cell r="E65">
            <v>4.8120000000000003</v>
          </cell>
          <cell r="F65">
            <v>22.65</v>
          </cell>
          <cell r="G65">
            <v>0</v>
          </cell>
          <cell r="H65">
            <v>30</v>
          </cell>
          <cell r="I65">
            <v>3.6</v>
          </cell>
          <cell r="J65">
            <v>1.2120000000000002</v>
          </cell>
          <cell r="K65">
            <v>0</v>
          </cell>
          <cell r="S65">
            <v>0.96240000000000003</v>
          </cell>
          <cell r="U65">
            <v>23.534912718204488</v>
          </cell>
          <cell r="V65">
            <v>23.534912718204488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 t="str">
            <v>вывод</v>
          </cell>
          <cell r="AD65" t="e">
            <v>#N/A</v>
          </cell>
        </row>
        <row r="66">
          <cell r="A66" t="str">
            <v>6592 ДОКТОРСКАЯ СН вар п/о  ОСТАНКИНО</v>
          </cell>
          <cell r="B66" t="str">
            <v>кг</v>
          </cell>
          <cell r="C66">
            <v>21.538</v>
          </cell>
          <cell r="D66">
            <v>112.361</v>
          </cell>
          <cell r="E66">
            <v>13.494</v>
          </cell>
          <cell r="F66">
            <v>100.27</v>
          </cell>
          <cell r="G66">
            <v>1</v>
          </cell>
          <cell r="H66">
            <v>60</v>
          </cell>
          <cell r="I66">
            <v>13</v>
          </cell>
          <cell r="J66">
            <v>0.49399999999999977</v>
          </cell>
          <cell r="K66">
            <v>0</v>
          </cell>
          <cell r="S66">
            <v>2.6987999999999999</v>
          </cell>
          <cell r="U66">
            <v>37.153549725804062</v>
          </cell>
          <cell r="V66">
            <v>37.153549725804062</v>
          </cell>
          <cell r="Y66">
            <v>14.2738</v>
          </cell>
          <cell r="Z66">
            <v>13.140750000000001</v>
          </cell>
          <cell r="AA66">
            <v>13.140750000000001</v>
          </cell>
          <cell r="AB66">
            <v>4.0659999999999998</v>
          </cell>
          <cell r="AC66" t="str">
            <v>костик</v>
          </cell>
          <cell r="AD66" t="e">
            <v>#N/A</v>
          </cell>
        </row>
        <row r="67">
          <cell r="A67" t="str">
            <v>6593 ДОКТОРСКАЯ СН вар п/о 0.45кг 8шт.  ОСТАНКИНО</v>
          </cell>
          <cell r="B67" t="str">
            <v>шт</v>
          </cell>
          <cell r="C67">
            <v>227</v>
          </cell>
          <cell r="D67">
            <v>341</v>
          </cell>
          <cell r="E67">
            <v>233</v>
          </cell>
          <cell r="F67">
            <v>320</v>
          </cell>
          <cell r="G67">
            <v>0.45</v>
          </cell>
          <cell r="H67">
            <v>60</v>
          </cell>
          <cell r="I67">
            <v>273</v>
          </cell>
          <cell r="J67">
            <v>-40</v>
          </cell>
          <cell r="K67">
            <v>0</v>
          </cell>
          <cell r="S67">
            <v>46.6</v>
          </cell>
          <cell r="T67">
            <v>80</v>
          </cell>
          <cell r="U67">
            <v>8.5836909871244629</v>
          </cell>
          <cell r="V67">
            <v>6.866952789699571</v>
          </cell>
          <cell r="Y67">
            <v>37.799999999999997</v>
          </cell>
          <cell r="Z67">
            <v>30.25</v>
          </cell>
          <cell r="AA67">
            <v>30.25</v>
          </cell>
          <cell r="AB67">
            <v>27</v>
          </cell>
          <cell r="AC67" t="str">
            <v>магаз</v>
          </cell>
          <cell r="AD67" t="e">
            <v>#N/A</v>
          </cell>
        </row>
        <row r="68">
          <cell r="A68" t="str">
            <v>6594 МОЛОЧНАЯ СН вар п/о  ОСТАНКИНО</v>
          </cell>
          <cell r="B68" t="str">
            <v>кг</v>
          </cell>
          <cell r="C68">
            <v>16.305</v>
          </cell>
          <cell r="D68">
            <v>147.30199999999999</v>
          </cell>
          <cell r="E68">
            <v>39.234999999999999</v>
          </cell>
          <cell r="F68">
            <v>121.76300000000001</v>
          </cell>
          <cell r="G68">
            <v>1</v>
          </cell>
          <cell r="H68">
            <v>60</v>
          </cell>
          <cell r="I68">
            <v>37.700000000000003</v>
          </cell>
          <cell r="J68">
            <v>1.5349999999999966</v>
          </cell>
          <cell r="K68">
            <v>0</v>
          </cell>
          <cell r="S68">
            <v>7.8469999999999995</v>
          </cell>
          <cell r="U68">
            <v>15.517140308398115</v>
          </cell>
          <cell r="V68">
            <v>15.517140308398115</v>
          </cell>
          <cell r="Y68">
            <v>13.522200000000002</v>
          </cell>
          <cell r="Z68">
            <v>16.634250000000002</v>
          </cell>
          <cell r="AA68">
            <v>16.634250000000002</v>
          </cell>
          <cell r="AB68">
            <v>9.4410000000000007</v>
          </cell>
          <cell r="AC68" t="str">
            <v>магаз</v>
          </cell>
          <cell r="AD68" t="e">
            <v>#N/A</v>
          </cell>
        </row>
        <row r="69">
          <cell r="A69" t="str">
            <v>6595 МОЛОЧНАЯ СН вар п/о 0.45кг 8шт.  ОСТАНКИНО</v>
          </cell>
          <cell r="B69" t="str">
            <v>шт</v>
          </cell>
          <cell r="C69">
            <v>144</v>
          </cell>
          <cell r="D69">
            <v>456</v>
          </cell>
          <cell r="E69">
            <v>170</v>
          </cell>
          <cell r="F69">
            <v>369</v>
          </cell>
          <cell r="G69">
            <v>0.45</v>
          </cell>
          <cell r="H69">
            <v>60</v>
          </cell>
          <cell r="I69">
            <v>248</v>
          </cell>
          <cell r="J69">
            <v>-78</v>
          </cell>
          <cell r="K69">
            <v>0</v>
          </cell>
          <cell r="S69">
            <v>34</v>
          </cell>
          <cell r="U69">
            <v>10.852941176470589</v>
          </cell>
          <cell r="V69">
            <v>10.852941176470589</v>
          </cell>
          <cell r="Y69">
            <v>45</v>
          </cell>
          <cell r="Z69">
            <v>24.25</v>
          </cell>
          <cell r="AA69">
            <v>24.25</v>
          </cell>
          <cell r="AB69">
            <v>32</v>
          </cell>
          <cell r="AC69" t="str">
            <v>магаз</v>
          </cell>
          <cell r="AD69" t="e">
            <v>#N/A</v>
          </cell>
        </row>
        <row r="70">
          <cell r="A70" t="str">
            <v>6597 РУССКАЯ СН вар п/о 0.45кг 8шт.  ОСТАНКИНО</v>
          </cell>
          <cell r="B70" t="str">
            <v>шт</v>
          </cell>
          <cell r="C70">
            <v>20</v>
          </cell>
          <cell r="D70">
            <v>46</v>
          </cell>
          <cell r="E70">
            <v>4</v>
          </cell>
          <cell r="F70">
            <v>37</v>
          </cell>
          <cell r="G70">
            <v>0.45</v>
          </cell>
          <cell r="H70">
            <v>60</v>
          </cell>
          <cell r="I70">
            <v>15</v>
          </cell>
          <cell r="J70">
            <v>-11</v>
          </cell>
          <cell r="K70">
            <v>0</v>
          </cell>
          <cell r="S70">
            <v>0.8</v>
          </cell>
          <cell r="U70">
            <v>46.25</v>
          </cell>
          <cell r="V70">
            <v>46.25</v>
          </cell>
          <cell r="Y70">
            <v>6.2</v>
          </cell>
          <cell r="Z70">
            <v>4</v>
          </cell>
          <cell r="AA70">
            <v>4</v>
          </cell>
          <cell r="AB70">
            <v>2</v>
          </cell>
          <cell r="AC70" t="str">
            <v>невыв</v>
          </cell>
          <cell r="AD70" t="e">
            <v>#N/A</v>
          </cell>
        </row>
        <row r="71">
          <cell r="A71" t="str">
            <v>6601 ГОВЯЖЬИ СН сос п/о мгс 1*6  ОСТАНКИНО</v>
          </cell>
          <cell r="B71" t="str">
            <v>кг</v>
          </cell>
          <cell r="C71">
            <v>13.84</v>
          </cell>
          <cell r="D71">
            <v>266.72399999999999</v>
          </cell>
          <cell r="E71">
            <v>130.035</v>
          </cell>
          <cell r="F71">
            <v>145.155</v>
          </cell>
          <cell r="G71">
            <v>1</v>
          </cell>
          <cell r="H71">
            <v>45</v>
          </cell>
          <cell r="I71">
            <v>128</v>
          </cell>
          <cell r="J71">
            <v>2.0349999999999966</v>
          </cell>
          <cell r="K71">
            <v>0</v>
          </cell>
          <cell r="S71">
            <v>26.006999999999998</v>
          </cell>
          <cell r="T71">
            <v>70</v>
          </cell>
          <cell r="U71">
            <v>8.2729649709693547</v>
          </cell>
          <cell r="V71">
            <v>5.5813819356327148</v>
          </cell>
          <cell r="Y71">
            <v>24.747</v>
          </cell>
          <cell r="Z71">
            <v>17.81475</v>
          </cell>
          <cell r="AA71">
            <v>17.81475</v>
          </cell>
          <cell r="AB71">
            <v>23.465</v>
          </cell>
          <cell r="AC71" t="str">
            <v>к</v>
          </cell>
          <cell r="AD71" t="e">
            <v>#N/A</v>
          </cell>
        </row>
        <row r="72">
          <cell r="A72" t="str">
            <v>6602 БАВАРСКИЕ ПМ сос ц/о мгс 0,35кг 8шт.  ОСТАНКИНО</v>
          </cell>
          <cell r="B72" t="str">
            <v>шт</v>
          </cell>
          <cell r="C72">
            <v>94</v>
          </cell>
          <cell r="D72">
            <v>266</v>
          </cell>
          <cell r="E72">
            <v>112</v>
          </cell>
          <cell r="F72">
            <v>206</v>
          </cell>
          <cell r="G72">
            <v>0.35</v>
          </cell>
          <cell r="H72" t="e">
            <v>#N/A</v>
          </cell>
          <cell r="I72">
            <v>206</v>
          </cell>
          <cell r="J72">
            <v>-94</v>
          </cell>
          <cell r="K72">
            <v>0</v>
          </cell>
          <cell r="S72">
            <v>22.4</v>
          </cell>
          <cell r="T72">
            <v>120</v>
          </cell>
          <cell r="U72">
            <v>14.553571428571429</v>
          </cell>
          <cell r="V72">
            <v>9.1964285714285712</v>
          </cell>
          <cell r="Y72">
            <v>17</v>
          </cell>
          <cell r="Z72">
            <v>12.5</v>
          </cell>
          <cell r="AA72">
            <v>12.5</v>
          </cell>
          <cell r="AB72">
            <v>38</v>
          </cell>
          <cell r="AC72" t="str">
            <v>костик</v>
          </cell>
          <cell r="AD72" t="e">
            <v>#N/A</v>
          </cell>
        </row>
        <row r="73">
          <cell r="A73" t="str">
            <v>6645 ВЕТЧ.КЛАССИЧЕСКАЯ СН п/о 0.8кг 4шт.  ОСТАНКИНО</v>
          </cell>
          <cell r="B73" t="str">
            <v>шт</v>
          </cell>
          <cell r="C73">
            <v>25</v>
          </cell>
          <cell r="D73">
            <v>4</v>
          </cell>
          <cell r="E73">
            <v>12</v>
          </cell>
          <cell r="F73">
            <v>16</v>
          </cell>
          <cell r="G73">
            <v>0.8</v>
          </cell>
          <cell r="H73">
            <v>60</v>
          </cell>
          <cell r="I73">
            <v>12</v>
          </cell>
          <cell r="J73">
            <v>0</v>
          </cell>
          <cell r="K73">
            <v>0</v>
          </cell>
          <cell r="S73">
            <v>2.4</v>
          </cell>
          <cell r="U73">
            <v>6.666666666666667</v>
          </cell>
          <cell r="V73">
            <v>6.666666666666667</v>
          </cell>
          <cell r="Y73">
            <v>6.2</v>
          </cell>
          <cell r="Z73">
            <v>1.25</v>
          </cell>
          <cell r="AA73">
            <v>1.25</v>
          </cell>
          <cell r="AB73">
            <v>0</v>
          </cell>
          <cell r="AC73" t="str">
            <v>магаз</v>
          </cell>
          <cell r="AD73" t="str">
            <v>???</v>
          </cell>
        </row>
        <row r="74">
          <cell r="A74" t="str">
            <v>6648 СОЧНЫЕ Папа может сар п/о мгс 1*3  ОСТАНКИНО</v>
          </cell>
          <cell r="B74" t="str">
            <v>кг</v>
          </cell>
          <cell r="C74">
            <v>5.01</v>
          </cell>
          <cell r="D74">
            <v>32.255000000000003</v>
          </cell>
          <cell r="E74">
            <v>6.2229999999999999</v>
          </cell>
          <cell r="F74">
            <v>30.164000000000001</v>
          </cell>
          <cell r="G74">
            <v>0</v>
          </cell>
          <cell r="H74">
            <v>45</v>
          </cell>
          <cell r="I74">
            <v>18</v>
          </cell>
          <cell r="J74">
            <v>-11.777000000000001</v>
          </cell>
          <cell r="K74">
            <v>0</v>
          </cell>
          <cell r="S74">
            <v>1.2445999999999999</v>
          </cell>
          <cell r="U74">
            <v>24.235899084043069</v>
          </cell>
          <cell r="V74">
            <v>24.235899084043069</v>
          </cell>
          <cell r="Y74">
            <v>3.4874000000000001</v>
          </cell>
          <cell r="Z74">
            <v>1.25075</v>
          </cell>
          <cell r="AA74">
            <v>1.25075</v>
          </cell>
          <cell r="AB74">
            <v>1.0469999999999999</v>
          </cell>
          <cell r="AC74" t="str">
            <v>вывод</v>
          </cell>
          <cell r="AD74" t="e">
            <v>#N/A</v>
          </cell>
        </row>
        <row r="75">
          <cell r="A75" t="str">
            <v>6661 СОЧНЫЙ ГРИЛЬ ПМ сос п/о мгс 1.5*4_Маяк  ОСТАНКИНО</v>
          </cell>
          <cell r="B75" t="str">
            <v>кг</v>
          </cell>
          <cell r="D75">
            <v>96.647000000000006</v>
          </cell>
          <cell r="E75">
            <v>40.546999999999997</v>
          </cell>
          <cell r="F75">
            <v>46.807000000000002</v>
          </cell>
          <cell r="G75">
            <v>1</v>
          </cell>
          <cell r="H75">
            <v>45</v>
          </cell>
          <cell r="I75">
            <v>47.5</v>
          </cell>
          <cell r="J75">
            <v>-6.953000000000003</v>
          </cell>
          <cell r="K75">
            <v>0</v>
          </cell>
          <cell r="S75">
            <v>8.1093999999999991</v>
          </cell>
          <cell r="T75">
            <v>20</v>
          </cell>
          <cell r="U75">
            <v>8.238217377364542</v>
          </cell>
          <cell r="V75">
            <v>5.7719436703085316</v>
          </cell>
          <cell r="Y75">
            <v>10.543200000000001</v>
          </cell>
          <cell r="Z75">
            <v>10.91925</v>
          </cell>
          <cell r="AA75">
            <v>10.91925</v>
          </cell>
          <cell r="AB75">
            <v>10.954000000000001</v>
          </cell>
          <cell r="AC75" t="str">
            <v>увел</v>
          </cell>
          <cell r="AD75" t="e">
            <v>#N/A</v>
          </cell>
        </row>
        <row r="76">
          <cell r="A76" t="str">
            <v>6666 БОЯНСКАЯ Папа может п/к в/у 0,28кг 8 шт. ОСТАНКИНО</v>
          </cell>
          <cell r="B76" t="str">
            <v>шт</v>
          </cell>
          <cell r="C76">
            <v>842</v>
          </cell>
          <cell r="D76">
            <v>1690</v>
          </cell>
          <cell r="E76">
            <v>1149</v>
          </cell>
          <cell r="F76">
            <v>1343</v>
          </cell>
          <cell r="G76">
            <v>0.28000000000000003</v>
          </cell>
          <cell r="H76">
            <v>45</v>
          </cell>
          <cell r="I76">
            <v>1193</v>
          </cell>
          <cell r="J76">
            <v>-44</v>
          </cell>
          <cell r="K76">
            <v>0</v>
          </cell>
          <cell r="S76">
            <v>229.8</v>
          </cell>
          <cell r="T76">
            <v>480</v>
          </cell>
          <cell r="U76">
            <v>7.9329852045256741</v>
          </cell>
          <cell r="V76">
            <v>5.8442123585726717</v>
          </cell>
          <cell r="Y76">
            <v>376.4</v>
          </cell>
          <cell r="Z76">
            <v>221.5</v>
          </cell>
          <cell r="AA76">
            <v>221.5</v>
          </cell>
          <cell r="AB76">
            <v>315</v>
          </cell>
          <cell r="AC76" t="e">
            <v>#N/A</v>
          </cell>
          <cell r="AD76" t="e">
            <v>#N/A</v>
          </cell>
        </row>
        <row r="77">
          <cell r="A77" t="str">
            <v>6669 ВЕНСКАЯ САЛЯМИ п/к в/у 0.28кг 8шт  ОСТАНКИНО</v>
          </cell>
          <cell r="B77" t="str">
            <v>шт</v>
          </cell>
          <cell r="C77">
            <v>435</v>
          </cell>
          <cell r="D77">
            <v>787</v>
          </cell>
          <cell r="E77">
            <v>545</v>
          </cell>
          <cell r="F77">
            <v>600</v>
          </cell>
          <cell r="G77">
            <v>0.28000000000000003</v>
          </cell>
          <cell r="H77">
            <v>45</v>
          </cell>
          <cell r="I77">
            <v>593</v>
          </cell>
          <cell r="J77">
            <v>-48</v>
          </cell>
          <cell r="K77">
            <v>0</v>
          </cell>
          <cell r="S77">
            <v>109</v>
          </cell>
          <cell r="T77">
            <v>240</v>
          </cell>
          <cell r="U77">
            <v>7.7064220183486238</v>
          </cell>
          <cell r="V77">
            <v>5.5045871559633026</v>
          </cell>
          <cell r="Y77">
            <v>200.4</v>
          </cell>
          <cell r="Z77">
            <v>110.5</v>
          </cell>
          <cell r="AA77">
            <v>110.5</v>
          </cell>
          <cell r="AB77">
            <v>126</v>
          </cell>
          <cell r="AC77" t="e">
            <v>#N/A</v>
          </cell>
          <cell r="AD77" t="e">
            <v>#N/A</v>
          </cell>
        </row>
        <row r="78">
          <cell r="A78" t="str">
            <v>6683 СЕРВЕЛАТ ЗЕРНИСТЫЙ ПМ в/к в/у 0,35кг  ОСТАНКИНО</v>
          </cell>
          <cell r="B78" t="str">
            <v>шт</v>
          </cell>
          <cell r="C78">
            <v>1757</v>
          </cell>
          <cell r="D78">
            <v>3271</v>
          </cell>
          <cell r="E78">
            <v>2193</v>
          </cell>
          <cell r="F78">
            <v>2778</v>
          </cell>
          <cell r="G78">
            <v>0.35</v>
          </cell>
          <cell r="H78">
            <v>45</v>
          </cell>
          <cell r="I78">
            <v>2238</v>
          </cell>
          <cell r="J78">
            <v>-45</v>
          </cell>
          <cell r="K78">
            <v>400</v>
          </cell>
          <cell r="S78">
            <v>438.6</v>
          </cell>
          <cell r="T78">
            <v>320</v>
          </cell>
          <cell r="U78">
            <v>7.9753761969904238</v>
          </cell>
          <cell r="V78">
            <v>6.333789329685362</v>
          </cell>
          <cell r="Y78">
            <v>681.8</v>
          </cell>
          <cell r="Z78">
            <v>415</v>
          </cell>
          <cell r="AA78">
            <v>415</v>
          </cell>
          <cell r="AB78">
            <v>632</v>
          </cell>
          <cell r="AC78">
            <v>0</v>
          </cell>
          <cell r="AD78" t="e">
            <v>#N/A</v>
          </cell>
        </row>
        <row r="79">
          <cell r="A79" t="str">
            <v>6684 СЕРВЕЛАТ КАРЕЛЬСКИЙ ПМ в/к в/у 0.28кг  ОСТАНКИНО</v>
          </cell>
          <cell r="B79" t="str">
            <v>шт</v>
          </cell>
          <cell r="C79">
            <v>2067</v>
          </cell>
          <cell r="D79">
            <v>1796</v>
          </cell>
          <cell r="E79">
            <v>1805</v>
          </cell>
          <cell r="F79">
            <v>2026</v>
          </cell>
          <cell r="G79">
            <v>0.28000000000000003</v>
          </cell>
          <cell r="H79">
            <v>45</v>
          </cell>
          <cell r="I79">
            <v>1842</v>
          </cell>
          <cell r="J79">
            <v>-37</v>
          </cell>
          <cell r="K79">
            <v>400</v>
          </cell>
          <cell r="S79">
            <v>361</v>
          </cell>
          <cell r="T79">
            <v>480</v>
          </cell>
          <cell r="U79">
            <v>8.0498614958448762</v>
          </cell>
          <cell r="V79">
            <v>5.6121883656509697</v>
          </cell>
          <cell r="Y79">
            <v>498</v>
          </cell>
          <cell r="Z79">
            <v>377</v>
          </cell>
          <cell r="AA79">
            <v>377</v>
          </cell>
          <cell r="AB79">
            <v>542</v>
          </cell>
          <cell r="AC79" t="str">
            <v>???</v>
          </cell>
          <cell r="AD79" t="e">
            <v>#N/A</v>
          </cell>
        </row>
        <row r="80">
          <cell r="A80" t="str">
            <v>6689 СЕРВЕЛАТ ОХОТНИЧИЙ ПМ в/к в/у 0,35кг 8шт  ОСТАНКИНО</v>
          </cell>
          <cell r="B80" t="str">
            <v>шт</v>
          </cell>
          <cell r="C80">
            <v>3996</v>
          </cell>
          <cell r="D80">
            <v>6327</v>
          </cell>
          <cell r="E80">
            <v>5386</v>
          </cell>
          <cell r="F80">
            <v>4852</v>
          </cell>
          <cell r="G80">
            <v>0.35</v>
          </cell>
          <cell r="H80">
            <v>45</v>
          </cell>
          <cell r="I80">
            <v>5448</v>
          </cell>
          <cell r="J80">
            <v>-62</v>
          </cell>
          <cell r="K80">
            <v>1000</v>
          </cell>
          <cell r="S80">
            <v>1077.2</v>
          </cell>
          <cell r="T80">
            <v>2600</v>
          </cell>
          <cell r="U80">
            <v>7.8462681024879313</v>
          </cell>
          <cell r="V80">
            <v>4.5042703304864462</v>
          </cell>
          <cell r="Y80">
            <v>1562.8</v>
          </cell>
          <cell r="Z80">
            <v>896.5</v>
          </cell>
          <cell r="AA80">
            <v>896.5</v>
          </cell>
          <cell r="AB80">
            <v>1982</v>
          </cell>
          <cell r="AC80">
            <v>0</v>
          </cell>
          <cell r="AD80" t="e">
            <v>#N/A</v>
          </cell>
        </row>
        <row r="81">
          <cell r="A81" t="str">
            <v>6692 СЕРВЕЛАТ ПРИМА в/к в/у 0.28кг 8шт.  ОСТАНКИНО</v>
          </cell>
          <cell r="B81" t="str">
            <v>шт</v>
          </cell>
          <cell r="C81">
            <v>627</v>
          </cell>
          <cell r="D81">
            <v>861</v>
          </cell>
          <cell r="E81">
            <v>631</v>
          </cell>
          <cell r="F81">
            <v>843</v>
          </cell>
          <cell r="G81">
            <v>0.28000000000000003</v>
          </cell>
          <cell r="H81">
            <v>45</v>
          </cell>
          <cell r="I81">
            <v>646</v>
          </cell>
          <cell r="J81">
            <v>-15</v>
          </cell>
          <cell r="K81">
            <v>0</v>
          </cell>
          <cell r="S81">
            <v>126.2</v>
          </cell>
          <cell r="T81">
            <v>160</v>
          </cell>
          <cell r="U81">
            <v>7.9477020602218698</v>
          </cell>
          <cell r="V81">
            <v>6.6798732171156896</v>
          </cell>
          <cell r="Y81">
            <v>193.6</v>
          </cell>
          <cell r="Z81">
            <v>107.5</v>
          </cell>
          <cell r="AA81">
            <v>107.5</v>
          </cell>
          <cell r="AB81">
            <v>132</v>
          </cell>
          <cell r="AC81">
            <v>0</v>
          </cell>
          <cell r="AD81" t="e">
            <v>#N/A</v>
          </cell>
        </row>
        <row r="82">
          <cell r="A82" t="str">
            <v>6697 СЕРВЕЛАТ ФИНСКИЙ ПМ в/к в/у 0,35кг 8шт.  ОСТАНКИНО</v>
          </cell>
          <cell r="B82" t="str">
            <v>шт</v>
          </cell>
          <cell r="C82">
            <v>4011</v>
          </cell>
          <cell r="D82">
            <v>8728</v>
          </cell>
          <cell r="E82">
            <v>6123</v>
          </cell>
          <cell r="F82">
            <v>6512</v>
          </cell>
          <cell r="G82">
            <v>0.35</v>
          </cell>
          <cell r="H82">
            <v>45</v>
          </cell>
          <cell r="I82">
            <v>6204</v>
          </cell>
          <cell r="J82">
            <v>-81</v>
          </cell>
          <cell r="K82">
            <v>1200</v>
          </cell>
          <cell r="S82">
            <v>1224.5999999999999</v>
          </cell>
          <cell r="T82">
            <v>2000</v>
          </cell>
          <cell r="U82">
            <v>7.9307528989057658</v>
          </cell>
          <cell r="V82">
            <v>5.3176547444063376</v>
          </cell>
          <cell r="Y82">
            <v>1708.8</v>
          </cell>
          <cell r="Z82">
            <v>906.25</v>
          </cell>
          <cell r="AA82">
            <v>906.25</v>
          </cell>
          <cell r="AB82">
            <v>2252</v>
          </cell>
          <cell r="AC82" t="str">
            <v>плакат17</v>
          </cell>
          <cell r="AD82" t="e">
            <v>#N/A</v>
          </cell>
        </row>
        <row r="83">
          <cell r="A83" t="str">
            <v>6713 СОЧНЫЙ ГРИЛЬ ПМ сос п/о мгс 0.41кг 8шт.  ОСТАНКИНО</v>
          </cell>
          <cell r="B83" t="str">
            <v>шт</v>
          </cell>
          <cell r="C83">
            <v>492</v>
          </cell>
          <cell r="D83">
            <v>2101</v>
          </cell>
          <cell r="E83">
            <v>1274</v>
          </cell>
          <cell r="F83">
            <v>1275</v>
          </cell>
          <cell r="G83">
            <v>0.41</v>
          </cell>
          <cell r="H83">
            <v>45</v>
          </cell>
          <cell r="I83">
            <v>1318</v>
          </cell>
          <cell r="J83">
            <v>-44</v>
          </cell>
          <cell r="K83">
            <v>0</v>
          </cell>
          <cell r="S83">
            <v>254.8</v>
          </cell>
          <cell r="T83">
            <v>800</v>
          </cell>
          <cell r="U83">
            <v>8.1436420722135008</v>
          </cell>
          <cell r="V83">
            <v>5.0039246467817895</v>
          </cell>
          <cell r="Y83">
            <v>311.60000000000002</v>
          </cell>
          <cell r="Z83">
            <v>199.5</v>
          </cell>
          <cell r="AA83">
            <v>199.5</v>
          </cell>
          <cell r="AB83">
            <v>400</v>
          </cell>
          <cell r="AC83" t="e">
            <v>#N/A</v>
          </cell>
          <cell r="AD83" t="e">
            <v>#N/A</v>
          </cell>
        </row>
        <row r="84">
          <cell r="A84" t="str">
            <v>6716 ОСОБАЯ Коровино (в сетке) 0.5кг 8шт.  ОСТАНКИНО</v>
          </cell>
          <cell r="B84" t="str">
            <v>шт</v>
          </cell>
          <cell r="C84">
            <v>139</v>
          </cell>
          <cell r="D84">
            <v>313</v>
          </cell>
          <cell r="E84">
            <v>243</v>
          </cell>
          <cell r="F84">
            <v>215</v>
          </cell>
          <cell r="G84">
            <v>0.5</v>
          </cell>
          <cell r="H84">
            <v>0.6</v>
          </cell>
          <cell r="I84">
            <v>267</v>
          </cell>
          <cell r="J84">
            <v>-24</v>
          </cell>
          <cell r="K84">
            <v>0</v>
          </cell>
          <cell r="S84">
            <v>48.6</v>
          </cell>
          <cell r="T84">
            <v>200</v>
          </cell>
          <cell r="U84">
            <v>8.5390946502057616</v>
          </cell>
          <cell r="V84">
            <v>4.4238683127572012</v>
          </cell>
          <cell r="Y84">
            <v>65.599999999999994</v>
          </cell>
          <cell r="Z84">
            <v>37</v>
          </cell>
          <cell r="AA84">
            <v>37</v>
          </cell>
          <cell r="AB84">
            <v>35</v>
          </cell>
          <cell r="AC84">
            <v>0</v>
          </cell>
          <cell r="AD84" t="str">
            <v>кост</v>
          </cell>
        </row>
        <row r="85">
          <cell r="A85" t="str">
            <v>6717 ДОКТОРСКАЯ ОРИГИН. ц/о в/у 0.5кг 6шт.  ОСТАНКИНО</v>
          </cell>
          <cell r="B85" t="str">
            <v>шт</v>
          </cell>
          <cell r="D85">
            <v>42</v>
          </cell>
          <cell r="E85">
            <v>0</v>
          </cell>
          <cell r="F85">
            <v>42</v>
          </cell>
          <cell r="G85">
            <v>0.5</v>
          </cell>
          <cell r="H85" t="e">
            <v>#N/A</v>
          </cell>
          <cell r="I85">
            <v>0</v>
          </cell>
          <cell r="J85">
            <v>0</v>
          </cell>
          <cell r="K85">
            <v>0</v>
          </cell>
          <cell r="S85">
            <v>0</v>
          </cell>
          <cell r="U85" t="e">
            <v>#DIV/0!</v>
          </cell>
          <cell r="V85" t="e">
            <v>#DIV/0!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 t="e">
            <v>#N/A</v>
          </cell>
          <cell r="AD85" t="e">
            <v>#N/A</v>
          </cell>
        </row>
        <row r="86">
          <cell r="A86" t="str">
            <v>6722 СОЧНЫЕ ПМ сос п/о мгс 0,41кг 10шт.  ОСТАНКИНО</v>
          </cell>
          <cell r="B86" t="str">
            <v>шт</v>
          </cell>
          <cell r="C86">
            <v>3007</v>
          </cell>
          <cell r="D86">
            <v>9264</v>
          </cell>
          <cell r="E86">
            <v>6490</v>
          </cell>
          <cell r="F86">
            <v>5913</v>
          </cell>
          <cell r="G86">
            <v>0.41</v>
          </cell>
          <cell r="H86">
            <v>45</v>
          </cell>
          <cell r="I86">
            <v>5684</v>
          </cell>
          <cell r="J86">
            <v>806</v>
          </cell>
          <cell r="K86">
            <v>1500</v>
          </cell>
          <cell r="S86">
            <v>1298</v>
          </cell>
          <cell r="T86">
            <v>3000</v>
          </cell>
          <cell r="U86">
            <v>8.0223420647149464</v>
          </cell>
          <cell r="V86">
            <v>4.5554699537750389</v>
          </cell>
          <cell r="Y86">
            <v>1519.4</v>
          </cell>
          <cell r="Z86">
            <v>856.25</v>
          </cell>
          <cell r="AA86">
            <v>856.25</v>
          </cell>
          <cell r="AB86">
            <v>1961</v>
          </cell>
          <cell r="AC86">
            <v>0</v>
          </cell>
          <cell r="AD86" t="e">
            <v>#N/A</v>
          </cell>
        </row>
        <row r="87">
          <cell r="A87" t="str">
            <v>6726 СЛИВОЧНЫЕ ПМ сос п/о мгс 0.41кг 10шт.  ОСТАНКИНО</v>
          </cell>
          <cell r="B87" t="str">
            <v>шт</v>
          </cell>
          <cell r="C87">
            <v>376</v>
          </cell>
          <cell r="D87">
            <v>3950</v>
          </cell>
          <cell r="E87">
            <v>2576</v>
          </cell>
          <cell r="F87">
            <v>1687</v>
          </cell>
          <cell r="G87">
            <v>0.41</v>
          </cell>
          <cell r="H87">
            <v>45</v>
          </cell>
          <cell r="I87">
            <v>2427</v>
          </cell>
          <cell r="J87">
            <v>149</v>
          </cell>
          <cell r="K87">
            <v>0</v>
          </cell>
          <cell r="S87">
            <v>515.20000000000005</v>
          </cell>
          <cell r="T87">
            <v>1500</v>
          </cell>
          <cell r="U87">
            <v>6.1859472049689437</v>
          </cell>
          <cell r="V87">
            <v>3.2744565217391299</v>
          </cell>
          <cell r="Y87">
            <v>400.2</v>
          </cell>
          <cell r="Z87">
            <v>270.75</v>
          </cell>
          <cell r="AA87">
            <v>270.75</v>
          </cell>
          <cell r="AB87">
            <v>1204</v>
          </cell>
          <cell r="AC87" t="str">
            <v>борд17</v>
          </cell>
          <cell r="AD87" t="e">
            <v>#N/A</v>
          </cell>
        </row>
        <row r="88">
          <cell r="A88" t="str">
            <v>6734 ОСОБАЯ СО ШПИКОМ Коровино (в сетке) 0,5кг ОСТАНКИНО</v>
          </cell>
          <cell r="B88" t="str">
            <v>шт</v>
          </cell>
          <cell r="C88">
            <v>57</v>
          </cell>
          <cell r="D88">
            <v>49</v>
          </cell>
          <cell r="E88">
            <v>38</v>
          </cell>
          <cell r="F88">
            <v>40</v>
          </cell>
          <cell r="G88">
            <v>0.5</v>
          </cell>
          <cell r="H88" t="e">
            <v>#N/A</v>
          </cell>
          <cell r="I88">
            <v>44</v>
          </cell>
          <cell r="J88">
            <v>-6</v>
          </cell>
          <cell r="K88">
            <v>0</v>
          </cell>
          <cell r="S88">
            <v>7.6</v>
          </cell>
          <cell r="T88">
            <v>32</v>
          </cell>
          <cell r="U88">
            <v>9.4736842105263168</v>
          </cell>
          <cell r="V88">
            <v>5.2631578947368425</v>
          </cell>
          <cell r="Y88">
            <v>3.6</v>
          </cell>
          <cell r="Z88">
            <v>3</v>
          </cell>
          <cell r="AA88">
            <v>3</v>
          </cell>
          <cell r="AB88">
            <v>5</v>
          </cell>
          <cell r="AC88" t="str">
            <v>увел</v>
          </cell>
          <cell r="AD88" t="e">
            <v>#N/A</v>
          </cell>
        </row>
        <row r="89">
          <cell r="A89" t="str">
            <v>6750 МОЛОЧНЫЕ ГОСТ СН сос п/о мгс 0,41 кг 10шт ОСТАНКИНО</v>
          </cell>
          <cell r="B89" t="str">
            <v>шт</v>
          </cell>
          <cell r="C89">
            <v>154</v>
          </cell>
          <cell r="D89">
            <v>126</v>
          </cell>
          <cell r="E89">
            <v>75</v>
          </cell>
          <cell r="F89">
            <v>120</v>
          </cell>
          <cell r="G89">
            <v>0.41</v>
          </cell>
          <cell r="H89" t="e">
            <v>#N/A</v>
          </cell>
          <cell r="I89">
            <v>225</v>
          </cell>
          <cell r="J89">
            <v>-150</v>
          </cell>
          <cell r="K89">
            <v>100</v>
          </cell>
          <cell r="S89">
            <v>15</v>
          </cell>
          <cell r="T89">
            <v>50</v>
          </cell>
          <cell r="U89">
            <v>18</v>
          </cell>
          <cell r="V89">
            <v>8</v>
          </cell>
          <cell r="Y89">
            <v>15.2</v>
          </cell>
          <cell r="Z89">
            <v>7.5</v>
          </cell>
          <cell r="AA89">
            <v>7.5</v>
          </cell>
          <cell r="AB89">
            <v>0</v>
          </cell>
          <cell r="AC89" t="str">
            <v>костик</v>
          </cell>
          <cell r="AD89" t="e">
            <v>#N/A</v>
          </cell>
        </row>
        <row r="90">
          <cell r="A90" t="str">
            <v>6751 СЛИВОЧНЫЕ СН сос п/о мгс 0,41кг 10шт.  ОСТАНКИНО</v>
          </cell>
          <cell r="B90" t="str">
            <v>шт</v>
          </cell>
          <cell r="C90">
            <v>253</v>
          </cell>
          <cell r="D90">
            <v>552</v>
          </cell>
          <cell r="E90">
            <v>292</v>
          </cell>
          <cell r="F90">
            <v>500</v>
          </cell>
          <cell r="G90">
            <v>0.41</v>
          </cell>
          <cell r="H90" t="e">
            <v>#N/A</v>
          </cell>
          <cell r="I90">
            <v>330</v>
          </cell>
          <cell r="J90">
            <v>-38</v>
          </cell>
          <cell r="K90">
            <v>0</v>
          </cell>
          <cell r="S90">
            <v>58.4</v>
          </cell>
          <cell r="T90">
            <v>40</v>
          </cell>
          <cell r="U90">
            <v>9.2465753424657535</v>
          </cell>
          <cell r="V90">
            <v>8.5616438356164384</v>
          </cell>
          <cell r="Y90">
            <v>10.6</v>
          </cell>
          <cell r="Z90">
            <v>15.25</v>
          </cell>
          <cell r="AA90">
            <v>15.25</v>
          </cell>
          <cell r="AB90">
            <v>38</v>
          </cell>
          <cell r="AC90" t="str">
            <v>увел</v>
          </cell>
          <cell r="AD90" t="e">
            <v>#N/A</v>
          </cell>
        </row>
        <row r="91">
          <cell r="A91" t="str">
            <v>6756 ВЕТЧ.ЛЮБИТЕЛЬСКАЯ п/о  ОСТАНКИНО</v>
          </cell>
          <cell r="B91" t="str">
            <v>кг</v>
          </cell>
          <cell r="C91">
            <v>88.784000000000006</v>
          </cell>
          <cell r="D91">
            <v>147.816</v>
          </cell>
          <cell r="E91">
            <v>19.725999999999999</v>
          </cell>
          <cell r="F91">
            <v>216.874</v>
          </cell>
          <cell r="G91">
            <v>0</v>
          </cell>
          <cell r="H91" t="e">
            <v>#N/A</v>
          </cell>
          <cell r="I91">
            <v>19.5</v>
          </cell>
          <cell r="J91">
            <v>0.22599999999999909</v>
          </cell>
          <cell r="K91">
            <v>0</v>
          </cell>
          <cell r="S91">
            <v>3.9451999999999998</v>
          </cell>
          <cell r="U91">
            <v>54.971611071682048</v>
          </cell>
          <cell r="V91">
            <v>54.971611071682048</v>
          </cell>
          <cell r="Y91">
            <v>0</v>
          </cell>
          <cell r="Z91">
            <v>0</v>
          </cell>
          <cell r="AA91">
            <v>0</v>
          </cell>
          <cell r="AB91">
            <v>6.0720000000000001</v>
          </cell>
          <cell r="AC91" t="e">
            <v>#N/A</v>
          </cell>
          <cell r="AD91" t="e">
            <v>#N/A</v>
          </cell>
        </row>
        <row r="92">
          <cell r="A92" t="str">
            <v>БОНУС Z-ОСОБАЯ Коровино вар п/о (5324)  ОСТАНКИНО</v>
          </cell>
          <cell r="B92" t="str">
            <v>кг</v>
          </cell>
          <cell r="C92">
            <v>25.995999999999999</v>
          </cell>
          <cell r="D92">
            <v>1.994</v>
          </cell>
          <cell r="E92">
            <v>8.0069999999999997</v>
          </cell>
          <cell r="F92">
            <v>19.983000000000001</v>
          </cell>
          <cell r="G92">
            <v>0</v>
          </cell>
          <cell r="H92" t="e">
            <v>#N/A</v>
          </cell>
          <cell r="I92">
            <v>8</v>
          </cell>
          <cell r="J92">
            <v>6.9999999999996732E-3</v>
          </cell>
          <cell r="K92">
            <v>0</v>
          </cell>
          <cell r="S92">
            <v>1.6013999999999999</v>
          </cell>
          <cell r="U92">
            <v>12.478456350693145</v>
          </cell>
          <cell r="V92">
            <v>12.478456350693145</v>
          </cell>
          <cell r="Y92">
            <v>2.4283999999999999</v>
          </cell>
          <cell r="Z92">
            <v>1.526</v>
          </cell>
          <cell r="AA92">
            <v>1.526</v>
          </cell>
          <cell r="AB92">
            <v>0</v>
          </cell>
          <cell r="AC92" t="str">
            <v>акция</v>
          </cell>
          <cell r="AD92" t="e">
            <v>#N/A</v>
          </cell>
        </row>
        <row r="93">
          <cell r="A93" t="str">
            <v>БОНУС Z-ОСОБАЯ Коровино вар п/о 0.5кг_СНГ (6305)  ОСТАНКИНО</v>
          </cell>
          <cell r="B93" t="str">
            <v>шт</v>
          </cell>
          <cell r="C93">
            <v>28</v>
          </cell>
          <cell r="E93">
            <v>1</v>
          </cell>
          <cell r="F93">
            <v>15</v>
          </cell>
          <cell r="G93">
            <v>0</v>
          </cell>
          <cell r="H93" t="e">
            <v>#N/A</v>
          </cell>
          <cell r="I93">
            <v>1</v>
          </cell>
          <cell r="J93">
            <v>0</v>
          </cell>
          <cell r="K93">
            <v>0</v>
          </cell>
          <cell r="S93">
            <v>0.2</v>
          </cell>
          <cell r="U93">
            <v>75</v>
          </cell>
          <cell r="V93">
            <v>75</v>
          </cell>
          <cell r="Y93">
            <v>1</v>
          </cell>
          <cell r="Z93">
            <v>0.25</v>
          </cell>
          <cell r="AA93">
            <v>0.25</v>
          </cell>
          <cell r="AB93">
            <v>0</v>
          </cell>
          <cell r="AC93" t="str">
            <v>акция</v>
          </cell>
          <cell r="AD93" t="e">
            <v>#N/A</v>
          </cell>
        </row>
        <row r="94">
          <cell r="A94" t="str">
            <v>БОНУС СОЧНЫЕ сос п/о мгс 0.41кг_UZ (6087)  ОСТАНКИНО</v>
          </cell>
          <cell r="B94" t="str">
            <v>шт</v>
          </cell>
          <cell r="C94">
            <v>241</v>
          </cell>
          <cell r="D94">
            <v>1043</v>
          </cell>
          <cell r="E94">
            <v>881</v>
          </cell>
          <cell r="F94">
            <v>376</v>
          </cell>
          <cell r="G94">
            <v>0</v>
          </cell>
          <cell r="H94">
            <v>0</v>
          </cell>
          <cell r="I94">
            <v>911</v>
          </cell>
          <cell r="J94">
            <v>-30</v>
          </cell>
          <cell r="K94">
            <v>0</v>
          </cell>
          <cell r="S94">
            <v>176.2</v>
          </cell>
          <cell r="U94">
            <v>2.1339387060158912</v>
          </cell>
          <cell r="V94">
            <v>2.1339387060158912</v>
          </cell>
          <cell r="Y94">
            <v>350.6</v>
          </cell>
          <cell r="Z94">
            <v>190.5</v>
          </cell>
          <cell r="AA94">
            <v>190.5</v>
          </cell>
          <cell r="AB94">
            <v>193</v>
          </cell>
          <cell r="AC94" t="e">
            <v>#N/A</v>
          </cell>
          <cell r="AD94" t="e">
            <v>#N/A</v>
          </cell>
        </row>
        <row r="95">
          <cell r="A95" t="str">
            <v>БОНУС СОЧНЫЕ сос п/о мгс 1*6_UZ (6088)  ОСТАНКИНО</v>
          </cell>
          <cell r="B95" t="str">
            <v>кг</v>
          </cell>
          <cell r="C95">
            <v>129.79599999999999</v>
          </cell>
          <cell r="D95">
            <v>355.91899999999998</v>
          </cell>
          <cell r="E95">
            <v>302.488</v>
          </cell>
          <cell r="F95">
            <v>177.959</v>
          </cell>
          <cell r="G95">
            <v>0</v>
          </cell>
          <cell r="H95">
            <v>0</v>
          </cell>
          <cell r="I95">
            <v>316</v>
          </cell>
          <cell r="J95">
            <v>-13.512</v>
          </cell>
          <cell r="K95">
            <v>0</v>
          </cell>
          <cell r="S95">
            <v>60.497599999999998</v>
          </cell>
          <cell r="U95">
            <v>2.9415877654650764</v>
          </cell>
          <cell r="V95">
            <v>2.9415877654650764</v>
          </cell>
          <cell r="Y95">
            <v>158.61099999999999</v>
          </cell>
          <cell r="Z95">
            <v>87.452500000000001</v>
          </cell>
          <cell r="AA95">
            <v>87.452500000000001</v>
          </cell>
          <cell r="AB95">
            <v>96.004000000000005</v>
          </cell>
          <cell r="AC95" t="e">
            <v>#N/A</v>
          </cell>
          <cell r="AD9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12.01.2024 - 18.01.2024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57.301000000000002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1112.857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9.1</v>
          </cell>
          <cell r="F9">
            <v>497.875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5.2</v>
          </cell>
          <cell r="F10">
            <v>1901.912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290.23700000000002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189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1216</v>
          </cell>
          <cell r="F13">
            <v>2477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197</v>
          </cell>
          <cell r="F15">
            <v>3776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921</v>
          </cell>
          <cell r="F16">
            <v>4784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261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98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168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223</v>
          </cell>
        </row>
        <row r="21">
          <cell r="A21" t="str">
            <v xml:space="preserve"> 057  Колбаса Докторская Дугушка, вектор 0.4 кг, ТМ Стародворье    ПОКОМ</v>
          </cell>
          <cell r="D21">
            <v>1</v>
          </cell>
          <cell r="F21">
            <v>1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4</v>
          </cell>
          <cell r="F22">
            <v>295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3</v>
          </cell>
          <cell r="F23">
            <v>236</v>
          </cell>
        </row>
        <row r="24">
          <cell r="A24" t="str">
            <v xml:space="preserve"> 068  Колбаса Особая ТМ Особый рецепт, 0,5 кг, ПОКОМ</v>
          </cell>
          <cell r="D24">
            <v>1</v>
          </cell>
          <cell r="F24">
            <v>123</v>
          </cell>
        </row>
        <row r="25">
          <cell r="A25" t="str">
            <v xml:space="preserve"> 079  Колбаса Сервелат Кремлевский,  0.35 кг, ПОКОМ</v>
          </cell>
          <cell r="F25">
            <v>67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11</v>
          </cell>
          <cell r="F26">
            <v>1225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2</v>
          </cell>
          <cell r="F27">
            <v>308</v>
          </cell>
        </row>
        <row r="28">
          <cell r="A28" t="str">
            <v xml:space="preserve"> 092  Сосиски Баварские с сыром,  0.42кг,ПОКОМ</v>
          </cell>
          <cell r="F28">
            <v>3</v>
          </cell>
        </row>
        <row r="29">
          <cell r="A29" t="str">
            <v xml:space="preserve"> 096  Сосиски Баварские,  0.42кг,ПОКОМ</v>
          </cell>
          <cell r="F29">
            <v>3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4</v>
          </cell>
          <cell r="F30">
            <v>1153</v>
          </cell>
        </row>
        <row r="31">
          <cell r="A31" t="str">
            <v xml:space="preserve"> 116  Колбаса Балыкбурская с копченым балыком, в/у 0,35 кг срез, БАВАРУШКА ПОКОМ</v>
          </cell>
          <cell r="D31">
            <v>722</v>
          </cell>
          <cell r="F31">
            <v>975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3</v>
          </cell>
          <cell r="F32">
            <v>555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5</v>
          </cell>
          <cell r="F33">
            <v>1072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6.6</v>
          </cell>
          <cell r="F34">
            <v>475.99900000000002</v>
          </cell>
        </row>
        <row r="35">
          <cell r="A35" t="str">
            <v xml:space="preserve"> 201  Ветчина Нежная ТМ Особый рецепт, (2,5кг), ПОКОМ</v>
          </cell>
          <cell r="D35">
            <v>32.9</v>
          </cell>
          <cell r="F35">
            <v>5272.6210000000001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3.3</v>
          </cell>
          <cell r="F36">
            <v>331.42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16.399999999999999</v>
          </cell>
          <cell r="F37">
            <v>891.36099999999999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D38">
            <v>3.2</v>
          </cell>
          <cell r="F38">
            <v>267.34800000000001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75.7</v>
          </cell>
          <cell r="F39">
            <v>10175.832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F40">
            <v>206.27199999999999</v>
          </cell>
        </row>
        <row r="41">
          <cell r="A41" t="str">
            <v xml:space="preserve"> 222  Колбаса Докторская стародворская, ВЕС, ВсхЗв   ПОКОМ</v>
          </cell>
          <cell r="F41">
            <v>52.853999999999999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0.9</v>
          </cell>
          <cell r="F42">
            <v>70.207999999999998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7.5</v>
          </cell>
          <cell r="F43">
            <v>612.07500000000005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10.199999999999999</v>
          </cell>
          <cell r="F44">
            <v>3291.1379999999999</v>
          </cell>
        </row>
        <row r="45">
          <cell r="A45" t="str">
            <v xml:space="preserve"> 231  Колбаса Молочная по-стародворски, ВЕС   ПОКОМ</v>
          </cell>
          <cell r="F45">
            <v>34.865000000000002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15.1</v>
          </cell>
          <cell r="F46">
            <v>3983.9690000000001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6.6</v>
          </cell>
          <cell r="F47">
            <v>302.88099999999997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6.7</v>
          </cell>
          <cell r="F48">
            <v>446.55099999999999</v>
          </cell>
        </row>
        <row r="49">
          <cell r="A49" t="str">
            <v xml:space="preserve"> 240  Колбаса Салями охотничья, ВЕС. ПОКОМ</v>
          </cell>
          <cell r="D49">
            <v>0.35</v>
          </cell>
          <cell r="F49">
            <v>26.349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6.6</v>
          </cell>
          <cell r="F50">
            <v>822.75800000000004</v>
          </cell>
        </row>
        <row r="51">
          <cell r="A51" t="str">
            <v xml:space="preserve"> 243  Колбаса Сервелат Зернистый, ВЕС.  ПОКОМ</v>
          </cell>
          <cell r="F51">
            <v>28.704999999999998</v>
          </cell>
        </row>
        <row r="52">
          <cell r="A52" t="str">
            <v xml:space="preserve"> 244  Колбаса Сервелат Кремлевский, ВЕС. ПОКОМ</v>
          </cell>
          <cell r="F52">
            <v>0.70099999999999996</v>
          </cell>
        </row>
        <row r="53">
          <cell r="A53" t="str">
            <v xml:space="preserve"> 247  Сардельки Нежные, ВЕС.  ПОКОМ</v>
          </cell>
          <cell r="F53">
            <v>138.1</v>
          </cell>
        </row>
        <row r="54">
          <cell r="A54" t="str">
            <v xml:space="preserve"> 248  Сардельки Сочные ТМ Особый рецепт,   ПОКОМ</v>
          </cell>
          <cell r="D54">
            <v>2.7</v>
          </cell>
          <cell r="F54">
            <v>197.114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13</v>
          </cell>
          <cell r="F55">
            <v>1054.337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1.3</v>
          </cell>
          <cell r="F56">
            <v>79.95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D57">
            <v>3.9</v>
          </cell>
          <cell r="F57">
            <v>165.30699999999999</v>
          </cell>
        </row>
        <row r="58">
          <cell r="A58" t="str">
            <v xml:space="preserve"> 263  Шпикачки Стародворские, ВЕС.  ПОКОМ</v>
          </cell>
          <cell r="D58">
            <v>2.6</v>
          </cell>
          <cell r="F58">
            <v>139.37799999999999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2.8</v>
          </cell>
          <cell r="F59">
            <v>640.81799999999998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0.7</v>
          </cell>
          <cell r="F60">
            <v>646.46400000000006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0.7</v>
          </cell>
          <cell r="F61">
            <v>399.91800000000001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15</v>
          </cell>
          <cell r="F62">
            <v>1970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19</v>
          </cell>
          <cell r="F63">
            <v>4026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12</v>
          </cell>
          <cell r="F64">
            <v>4418</v>
          </cell>
        </row>
        <row r="65">
          <cell r="A65" t="str">
            <v xml:space="preserve"> 283  Сосиски Сочинки, ВЕС, ТМ Стародворье ПОКОМ</v>
          </cell>
          <cell r="D65">
            <v>6.5</v>
          </cell>
          <cell r="F65">
            <v>551.08399999999995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6</v>
          </cell>
          <cell r="F66">
            <v>397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13</v>
          </cell>
          <cell r="F67">
            <v>1225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F68">
            <v>217.40700000000001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15</v>
          </cell>
          <cell r="F69">
            <v>3320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24</v>
          </cell>
          <cell r="F70">
            <v>4508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1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209.25399999999999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281.60599999999999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12</v>
          </cell>
          <cell r="F74">
            <v>1092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14</v>
          </cell>
          <cell r="F75">
            <v>1666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5</v>
          </cell>
          <cell r="F76">
            <v>1056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2.6</v>
          </cell>
          <cell r="F77">
            <v>205.15199999999999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3.9</v>
          </cell>
          <cell r="F78">
            <v>1183.22</v>
          </cell>
        </row>
        <row r="79">
          <cell r="A79" t="str">
            <v xml:space="preserve"> 316  Колбаса Нежная ТМ Зареченские ВЕС  ПОКОМ</v>
          </cell>
          <cell r="F79">
            <v>121.76600000000001</v>
          </cell>
        </row>
        <row r="80">
          <cell r="A80" t="str">
            <v xml:space="preserve"> 317 Колбаса Сервелат Рижский ТМ Зареченские, ВЕС  ПОКОМ</v>
          </cell>
          <cell r="F80">
            <v>8.3930000000000007</v>
          </cell>
        </row>
        <row r="81">
          <cell r="A81" t="str">
            <v xml:space="preserve"> 318  Сосиски Датские ТМ Зареченские, ВЕС  ПОКОМ</v>
          </cell>
          <cell r="D81">
            <v>26.5</v>
          </cell>
          <cell r="F81">
            <v>1801.422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28</v>
          </cell>
          <cell r="F82">
            <v>3405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125</v>
          </cell>
          <cell r="F83">
            <v>3746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10</v>
          </cell>
          <cell r="F84">
            <v>1382</v>
          </cell>
        </row>
        <row r="85">
          <cell r="A85" t="str">
            <v xml:space="preserve"> 325  Сосиски Сочинки по-баварски с сыром Стародворье, ВЕС ПОКОМ</v>
          </cell>
          <cell r="F85">
            <v>1.0009999999999999</v>
          </cell>
        </row>
        <row r="86">
          <cell r="A86" t="str">
            <v xml:space="preserve"> 328  Сардельки Сочинки Стародворье ТМ  0,4 кг ПОКОМ</v>
          </cell>
          <cell r="D86">
            <v>2</v>
          </cell>
          <cell r="F86">
            <v>398</v>
          </cell>
        </row>
        <row r="87">
          <cell r="A87" t="str">
            <v xml:space="preserve"> 329  Сардельки Сочинки с сыром Стародворье ТМ, 0,4 кг. ПОКОМ</v>
          </cell>
          <cell r="D87">
            <v>2</v>
          </cell>
          <cell r="F87">
            <v>315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D88">
            <v>3.9</v>
          </cell>
          <cell r="F88">
            <v>885.49699999999996</v>
          </cell>
        </row>
        <row r="89">
          <cell r="A89" t="str">
            <v xml:space="preserve"> 331  Сосиски Сочинки по-баварски ВЕС ТМ Стародворье  Поком</v>
          </cell>
          <cell r="F89">
            <v>14.393000000000001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6</v>
          </cell>
          <cell r="F90">
            <v>324</v>
          </cell>
        </row>
        <row r="91">
          <cell r="A91" t="str">
            <v xml:space="preserve"> 335  Колбаса Сливушка ТМ Вязанка. ВЕС.  ПОКОМ </v>
          </cell>
          <cell r="D91">
            <v>2.6</v>
          </cell>
          <cell r="F91">
            <v>138.80099999999999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11</v>
          </cell>
          <cell r="F92">
            <v>3425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6</v>
          </cell>
          <cell r="F93">
            <v>2326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3.2</v>
          </cell>
          <cell r="F94">
            <v>776.68700000000001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3.2</v>
          </cell>
          <cell r="F95">
            <v>678.84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13.6</v>
          </cell>
          <cell r="F96">
            <v>1101.671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4.8</v>
          </cell>
          <cell r="F97">
            <v>709.62599999999998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D98">
            <v>1</v>
          </cell>
          <cell r="F98">
            <v>57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D99">
            <v>1</v>
          </cell>
          <cell r="F99">
            <v>36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D100">
            <v>1</v>
          </cell>
          <cell r="F100">
            <v>97</v>
          </cell>
        </row>
        <row r="101">
          <cell r="A101" t="str">
            <v xml:space="preserve"> 364  Сардельки Филейские Вязанка ВЕС NDX ТМ Вязанка  ПОКОМ</v>
          </cell>
          <cell r="D101">
            <v>5.2</v>
          </cell>
          <cell r="F101">
            <v>243.227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F102">
            <v>57</v>
          </cell>
        </row>
        <row r="103">
          <cell r="A103" t="str">
            <v xml:space="preserve"> 372  Ветчина Сочинка ТМ Стародворье. ВЕС ПОКОМ</v>
          </cell>
          <cell r="F103">
            <v>16.7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81.953000000000003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D105">
            <v>1</v>
          </cell>
          <cell r="F105">
            <v>262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3</v>
          </cell>
          <cell r="F106">
            <v>302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100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D108">
            <v>22</v>
          </cell>
          <cell r="F108">
            <v>1803</v>
          </cell>
        </row>
        <row r="109">
          <cell r="A109" t="str">
            <v xml:space="preserve"> 387  Колбаса вареная Мусульманская Халяль ТМ Вязанка, 0,4 кг ПОКОМ</v>
          </cell>
          <cell r="F109">
            <v>13</v>
          </cell>
        </row>
        <row r="110">
          <cell r="A110" t="str">
            <v xml:space="preserve"> 388  Сосиски Восточные Халяль ТМ Вязанка 0,33 кг АК. ПОКОМ</v>
          </cell>
          <cell r="D110">
            <v>4</v>
          </cell>
          <cell r="F110">
            <v>726</v>
          </cell>
        </row>
        <row r="111">
          <cell r="A111" t="str">
            <v xml:space="preserve"> 394 Колбаса полукопченая Аль-Ислами халяль ТМ Вязанка оболочка фиброуз в в/у 0,35 кг  ПОКОМ</v>
          </cell>
          <cell r="D111">
            <v>8</v>
          </cell>
          <cell r="F111">
            <v>306</v>
          </cell>
        </row>
        <row r="112">
          <cell r="A112" t="str">
            <v xml:space="preserve"> 405  Сардельки Сливушки ТМ Вязанка в оболочке айпил 0,33 кг. ПОКОМ</v>
          </cell>
          <cell r="F112">
            <v>37</v>
          </cell>
        </row>
        <row r="113">
          <cell r="A113" t="str">
            <v xml:space="preserve"> 409  Ветчина Балыкбургская ТМ Баварушка  в оболочке фиброуз в/у 0,42 кг ПОКОМ</v>
          </cell>
          <cell r="F113">
            <v>24</v>
          </cell>
        </row>
        <row r="114">
          <cell r="A114" t="str">
            <v xml:space="preserve"> 410  Сосиски Баварские с сыром ТМ Стародворье 0,35 кг. ПОКОМ</v>
          </cell>
          <cell r="D114">
            <v>33</v>
          </cell>
          <cell r="F114">
            <v>3565</v>
          </cell>
        </row>
        <row r="115">
          <cell r="A115" t="str">
            <v xml:space="preserve"> 412  Сосиски Баварские ТМ Стародворье 0,35 кг ПОКОМ</v>
          </cell>
          <cell r="D115">
            <v>60</v>
          </cell>
          <cell r="F115">
            <v>5892</v>
          </cell>
        </row>
        <row r="116">
          <cell r="A116" t="str">
            <v xml:space="preserve"> 414  Колбаса Филейбургская с филе сочного окорока 0,11 кг ТМ Баварушка ПОКОМ</v>
          </cell>
          <cell r="F116">
            <v>32</v>
          </cell>
        </row>
        <row r="117">
          <cell r="A117" t="str">
            <v xml:space="preserve"> 415  Колбаса Балыкбургская с мраморным балыком 0,11 кг ТМ Баварушка  ПОКОМ</v>
          </cell>
          <cell r="F117">
            <v>35</v>
          </cell>
        </row>
        <row r="118">
          <cell r="A118" t="str">
            <v xml:space="preserve"> 416  Сосиски Датские ТМ Особый рецепт, ВЕС  ПОКОМ</v>
          </cell>
          <cell r="D118">
            <v>2.7</v>
          </cell>
          <cell r="F118">
            <v>70.653999999999996</v>
          </cell>
        </row>
        <row r="119">
          <cell r="A119" t="str">
            <v xml:space="preserve"> 417  Колбаса Филейбургская с ароматными пряностями 0,06 кг нарезка ТМ Баварушка  ПОКОМ</v>
          </cell>
          <cell r="D119">
            <v>2</v>
          </cell>
          <cell r="F119">
            <v>405</v>
          </cell>
        </row>
        <row r="120">
          <cell r="A120" t="str">
            <v xml:space="preserve"> 418  Колбаса Балыкбургская с мраморным балыком и нотками кориандра 0,06 кг нарезка ТМ Баварушка  ПО</v>
          </cell>
          <cell r="D120">
            <v>2</v>
          </cell>
          <cell r="F120">
            <v>333</v>
          </cell>
        </row>
        <row r="121">
          <cell r="A121" t="str">
            <v xml:space="preserve"> 419  Колбаса Филейбургская зернистая 0,06 кг нарезка ТМ Баварушка  ПОКОМ</v>
          </cell>
          <cell r="D121">
            <v>5</v>
          </cell>
          <cell r="F121">
            <v>462</v>
          </cell>
        </row>
        <row r="122">
          <cell r="A122" t="str">
            <v xml:space="preserve"> 420  Колбаса Мясорубская 0,28 кг ТМ Стародворье в оболочке черева  ПОКОМ</v>
          </cell>
          <cell r="F122">
            <v>74</v>
          </cell>
        </row>
        <row r="123">
          <cell r="A123" t="str">
            <v>3215 ВЕТЧ.МЯСНАЯ Папа может п/о 0.4кг 8шт.    ОСТАНКИНО</v>
          </cell>
          <cell r="D123">
            <v>177</v>
          </cell>
          <cell r="F123">
            <v>177</v>
          </cell>
        </row>
        <row r="124">
          <cell r="A124" t="str">
            <v>3297 СЫТНЫЕ Папа может сар б/о мгс 1*3 СНГ  ОСТАНКИНО</v>
          </cell>
          <cell r="D124">
            <v>184</v>
          </cell>
          <cell r="F124">
            <v>184</v>
          </cell>
        </row>
        <row r="125">
          <cell r="A125" t="str">
            <v>3812 СОЧНЫЕ сос п/о мгс 2*2  ОСТАНКИНО</v>
          </cell>
          <cell r="D125">
            <v>1563.1</v>
          </cell>
          <cell r="F125">
            <v>1563.1</v>
          </cell>
        </row>
        <row r="126">
          <cell r="A126" t="str">
            <v>4063 МЯСНАЯ Папа может вар п/о_Л   ОСТАНКИНО</v>
          </cell>
          <cell r="D126">
            <v>1901.33</v>
          </cell>
          <cell r="F126">
            <v>1901.33</v>
          </cell>
        </row>
        <row r="127">
          <cell r="A127" t="str">
            <v>4117 ЭКСТРА Папа может с/к в/у_Л   ОСТАНКИНО</v>
          </cell>
          <cell r="D127">
            <v>35</v>
          </cell>
          <cell r="F127">
            <v>35</v>
          </cell>
        </row>
        <row r="128">
          <cell r="A128" t="str">
            <v>4574 Мясная со шпиком Папа может вар п/о ОСТАНКИНО</v>
          </cell>
          <cell r="D128">
            <v>107.25</v>
          </cell>
          <cell r="F128">
            <v>107.25</v>
          </cell>
        </row>
        <row r="129">
          <cell r="A129" t="str">
            <v>4614 ВЕТЧ.ЛЮБИТЕЛЬСКАЯ п/о _ ОСТАНКИНО</v>
          </cell>
          <cell r="D129">
            <v>76.3</v>
          </cell>
          <cell r="F129">
            <v>76.3</v>
          </cell>
        </row>
        <row r="130">
          <cell r="A130" t="str">
            <v>4813 ФИЛЕЙНАЯ Папа может вар п/о_Л   ОСТАНКИНО</v>
          </cell>
          <cell r="D130">
            <v>395.15</v>
          </cell>
          <cell r="F130">
            <v>395.15</v>
          </cell>
        </row>
        <row r="131">
          <cell r="A131" t="str">
            <v>4993 САЛЯМИ ИТАЛЬЯНСКАЯ с/к в/у 1/250*8_120c ОСТАНКИНО</v>
          </cell>
          <cell r="D131">
            <v>439</v>
          </cell>
          <cell r="F131">
            <v>439</v>
          </cell>
        </row>
        <row r="132">
          <cell r="A132" t="str">
            <v>5246 ДОКТОРСКАЯ ПРЕМИУМ вар б/о мгс_30с ОСТАНКИНО</v>
          </cell>
          <cell r="D132">
            <v>64.099999999999994</v>
          </cell>
          <cell r="F132">
            <v>64.099999999999994</v>
          </cell>
        </row>
        <row r="133">
          <cell r="A133" t="str">
            <v>5247 РУССКАЯ ПРЕМИУМ вар б/о мгс_30с ОСТАНКИНО</v>
          </cell>
          <cell r="D133">
            <v>29.8</v>
          </cell>
          <cell r="F133">
            <v>29.8</v>
          </cell>
        </row>
        <row r="134">
          <cell r="A134" t="str">
            <v>5336 ОСОБАЯ вар п/о  ОСТАНКИНО</v>
          </cell>
          <cell r="D134">
            <v>96.688999999999993</v>
          </cell>
          <cell r="F134">
            <v>96.688999999999993</v>
          </cell>
        </row>
        <row r="135">
          <cell r="A135" t="str">
            <v>5337 ОСОБАЯ СО ШПИКОМ вар п/о  ОСТАНКИНО</v>
          </cell>
          <cell r="D135">
            <v>33</v>
          </cell>
          <cell r="F135">
            <v>33</v>
          </cell>
        </row>
        <row r="136">
          <cell r="A136" t="str">
            <v>5341 СЕРВЕЛАТ ОХОТНИЧИЙ в/к в/у  ОСТАНКИНО</v>
          </cell>
          <cell r="D136">
            <v>297.60000000000002</v>
          </cell>
          <cell r="F136">
            <v>297.60000000000002</v>
          </cell>
        </row>
        <row r="137">
          <cell r="A137" t="str">
            <v>5483 ЭКСТРА Папа может с/к в/у 1/250 8шт.   ОСТАНКИНО</v>
          </cell>
          <cell r="D137">
            <v>624</v>
          </cell>
          <cell r="F137">
            <v>624</v>
          </cell>
        </row>
        <row r="138">
          <cell r="A138" t="str">
            <v>5533 СОЧНЫЕ сос п/о в/у 1/350 8шт_45с   ОСТАНКИНО</v>
          </cell>
          <cell r="D138">
            <v>3</v>
          </cell>
          <cell r="F138">
            <v>3</v>
          </cell>
        </row>
        <row r="139">
          <cell r="A139" t="str">
            <v>5544 Сервелат Финский в/к в/у_45с НОВАЯ ОСТАНКИНО</v>
          </cell>
          <cell r="D139">
            <v>905.6</v>
          </cell>
          <cell r="F139">
            <v>905.6</v>
          </cell>
        </row>
        <row r="140">
          <cell r="A140" t="str">
            <v>5682 САЛЯМИ МЕЛКОЗЕРНЕНАЯ с/к в/у 1/120_60с   ОСТАНКИНО</v>
          </cell>
          <cell r="D140">
            <v>1741</v>
          </cell>
          <cell r="F140">
            <v>1741</v>
          </cell>
        </row>
        <row r="141">
          <cell r="A141" t="str">
            <v>5706 АРОМАТНАЯ Папа может с/к в/у 1/250 8шт.  ОСТАНКИНО</v>
          </cell>
          <cell r="D141">
            <v>787</v>
          </cell>
          <cell r="F141">
            <v>787</v>
          </cell>
        </row>
        <row r="142">
          <cell r="A142" t="str">
            <v>5708 ПОСОЛЬСКАЯ Папа может с/к в/у ОСТАНКИНО</v>
          </cell>
          <cell r="D142">
            <v>54.3</v>
          </cell>
          <cell r="F142">
            <v>54.3</v>
          </cell>
        </row>
        <row r="143">
          <cell r="A143" t="str">
            <v>5820 СЛИВОЧНЫЕ Папа может сос п/о мгс 2*2_45с   ОСТАНКИНО</v>
          </cell>
          <cell r="D143">
            <v>128</v>
          </cell>
          <cell r="F143">
            <v>128</v>
          </cell>
        </row>
        <row r="144">
          <cell r="A144" t="str">
            <v>5851 ЭКСТРА Папа может вар п/о   ОСТАНКИНО</v>
          </cell>
          <cell r="D144">
            <v>385.95</v>
          </cell>
          <cell r="F144">
            <v>385.95</v>
          </cell>
        </row>
        <row r="145">
          <cell r="A145" t="str">
            <v>5931 ОХОТНИЧЬЯ Папа может с/к в/у 1/220 8шт.   ОСТАНКИНО</v>
          </cell>
          <cell r="D145">
            <v>729</v>
          </cell>
          <cell r="F145">
            <v>729</v>
          </cell>
        </row>
        <row r="146">
          <cell r="A146" t="str">
            <v>5981 МОЛОЧНЫЕ ТРАДИЦ. сос п/о мгс 1*6_45с   ОСТАНКИНО</v>
          </cell>
          <cell r="D146">
            <v>164.8</v>
          </cell>
          <cell r="F146">
            <v>164.8</v>
          </cell>
        </row>
        <row r="147">
          <cell r="A147" t="str">
            <v>5982 МОЛОЧНЫЕ ТРАДИЦ. сос п/о мгс 0,6кг_СНГ  ОСТАНКИНО</v>
          </cell>
          <cell r="D147">
            <v>8</v>
          </cell>
          <cell r="F147">
            <v>8</v>
          </cell>
        </row>
        <row r="148">
          <cell r="A148" t="str">
            <v>6004 РАГУ СВИНОЕ 1кг 8шт.зам_120с ОСТАНКИНО</v>
          </cell>
          <cell r="D148">
            <v>8</v>
          </cell>
          <cell r="F148">
            <v>8</v>
          </cell>
        </row>
        <row r="149">
          <cell r="A149" t="str">
            <v>6041 МОЛОЧНЫЕ К ЗАВТРАКУ сос п/о мгс 1*3  ОСТАНКИНО</v>
          </cell>
          <cell r="D149">
            <v>212.6</v>
          </cell>
          <cell r="F149">
            <v>212.6</v>
          </cell>
        </row>
        <row r="150">
          <cell r="A150" t="str">
            <v>6042 МОЛОЧНЫЕ К ЗАВТРАКУ сос п/о в/у 0.4кг   ОСТАНКИНО</v>
          </cell>
          <cell r="D150">
            <v>1086</v>
          </cell>
          <cell r="F150">
            <v>1087</v>
          </cell>
        </row>
        <row r="151">
          <cell r="A151" t="str">
            <v>6113 СОЧНЫЕ сос п/о мгс 1*6_Ашан  ОСТАНКИНО</v>
          </cell>
          <cell r="D151">
            <v>1709</v>
          </cell>
          <cell r="F151">
            <v>1709</v>
          </cell>
        </row>
        <row r="152">
          <cell r="A152" t="str">
            <v>6123 МОЛОЧНЫЕ КЛАССИЧЕСКИЕ ПМ сос п/о мгс 2*4   ОСТАНКИНО</v>
          </cell>
          <cell r="D152">
            <v>476</v>
          </cell>
          <cell r="F152">
            <v>476</v>
          </cell>
        </row>
        <row r="153">
          <cell r="A153" t="str">
            <v>6144 МОЛОЧНЫЕ ТРАДИЦ сос п/о в/у 1/360 (1+1) ОСТАНКИНО</v>
          </cell>
          <cell r="D153">
            <v>146</v>
          </cell>
          <cell r="F153">
            <v>146</v>
          </cell>
        </row>
        <row r="154">
          <cell r="A154" t="str">
            <v>6158 ВРЕМЯ ОЛИВЬЕ Папа может вар п/о 0.4кг   ОСТАНКИНО</v>
          </cell>
          <cell r="D154">
            <v>221</v>
          </cell>
          <cell r="F154">
            <v>221</v>
          </cell>
        </row>
        <row r="155">
          <cell r="A155" t="str">
            <v>6213 СЕРВЕЛАТ ФИНСКИЙ СН в/к в/у 0.35кг 8шт.  ОСТАНКИНО</v>
          </cell>
          <cell r="D155">
            <v>164</v>
          </cell>
          <cell r="F155">
            <v>164</v>
          </cell>
        </row>
        <row r="156">
          <cell r="A156" t="str">
            <v>6215 СЕРВЕЛАТ ОРЕХОВЫЙ СН в/к в/у 0.35кг 8шт  ОСТАНКИНО</v>
          </cell>
          <cell r="D156">
            <v>105</v>
          </cell>
          <cell r="F156">
            <v>105</v>
          </cell>
        </row>
        <row r="157">
          <cell r="A157" t="str">
            <v>6217 ШПИКАЧКИ ДОМАШНИЕ СН п/о мгс 0.4кг 8шт.  ОСТАНКИНО</v>
          </cell>
          <cell r="D157">
            <v>84</v>
          </cell>
          <cell r="F157">
            <v>84</v>
          </cell>
        </row>
        <row r="158">
          <cell r="A158" t="str">
            <v>6225 ИМПЕРСКАЯ И БАЛЫКОВАЯ в/к с/н мгс 1/90  ОСТАНКИНО</v>
          </cell>
          <cell r="D158">
            <v>227</v>
          </cell>
          <cell r="F158">
            <v>227</v>
          </cell>
        </row>
        <row r="159">
          <cell r="A159" t="str">
            <v>6227 МОЛОЧНЫЕ ТРАДИЦ. сос п/о мгс 0.6кг LTF  ОСТАНКИНО</v>
          </cell>
          <cell r="D159">
            <v>21</v>
          </cell>
          <cell r="F159">
            <v>21</v>
          </cell>
        </row>
        <row r="160">
          <cell r="A160" t="str">
            <v>6228 МЯСНОЕ АССОРТИ к/з с/н мгс 1/90 10шт.  ОСТАНКИНО</v>
          </cell>
          <cell r="D160">
            <v>295</v>
          </cell>
          <cell r="F160">
            <v>295</v>
          </cell>
        </row>
        <row r="161">
          <cell r="A161" t="str">
            <v>6233 БУЖЕНИНА ЗАПЕЧЕННАЯ с/н в/у 1/100 10шт.  ОСТАНКИНО</v>
          </cell>
          <cell r="D161">
            <v>105</v>
          </cell>
          <cell r="F161">
            <v>105</v>
          </cell>
        </row>
        <row r="162">
          <cell r="A162" t="str">
            <v>6241 ХОТ-ДОГ Папа может сос п/о мгс 0.38кг  ОСТАНКИНО</v>
          </cell>
          <cell r="D162">
            <v>372</v>
          </cell>
          <cell r="F162">
            <v>374</v>
          </cell>
        </row>
        <row r="163">
          <cell r="A163" t="str">
            <v>6247 ДОМАШНЯЯ Папа может вар п/о 0,4кг 8шт.  ОСТАНКИНО</v>
          </cell>
          <cell r="D163">
            <v>245</v>
          </cell>
          <cell r="F163">
            <v>245</v>
          </cell>
        </row>
        <row r="164">
          <cell r="A164" t="str">
            <v>6259 К ЧАЮ Советское наследие вар н/о мгс  ОСТАНКИНО</v>
          </cell>
          <cell r="D164">
            <v>7.6</v>
          </cell>
          <cell r="F164">
            <v>7.6</v>
          </cell>
        </row>
        <row r="165">
          <cell r="A165" t="str">
            <v>6268 ГОВЯЖЬЯ Папа может вар п/о 0,4кг 8 шт.  ОСТАНКИНО</v>
          </cell>
          <cell r="D165">
            <v>298</v>
          </cell>
          <cell r="F165">
            <v>298</v>
          </cell>
        </row>
        <row r="166">
          <cell r="A166" t="str">
            <v>6281 СВИНИНА ДЕЛИКАТ. к/в мл/к в/у 0.3кг 45с  ОСТАНКИНО</v>
          </cell>
          <cell r="D166">
            <v>451</v>
          </cell>
          <cell r="F166">
            <v>451</v>
          </cell>
        </row>
        <row r="167">
          <cell r="A167" t="str">
            <v>6297 ФИЛЕЙНЫЕ сос ц/о в/у 1/270 12шт_45с  ОСТАНКИНО</v>
          </cell>
          <cell r="D167">
            <v>2073</v>
          </cell>
          <cell r="F167">
            <v>2073</v>
          </cell>
        </row>
        <row r="168">
          <cell r="A168" t="str">
            <v>6302 БАЛЫКОВАЯ СН в/к в/у 0.35кг 8шт.  ОСТАНКИНО</v>
          </cell>
          <cell r="D168">
            <v>91</v>
          </cell>
          <cell r="F168">
            <v>91</v>
          </cell>
        </row>
        <row r="169">
          <cell r="A169" t="str">
            <v>6303 МЯСНЫЕ Папа может сос п/о мгс 1.5*3  ОСТАНКИНО</v>
          </cell>
          <cell r="D169">
            <v>304.5</v>
          </cell>
          <cell r="F169">
            <v>304.5</v>
          </cell>
        </row>
        <row r="170">
          <cell r="A170" t="str">
            <v>6325 ДОКТОРСКАЯ ПРЕМИУМ вар п/о 0.4кг 8шт.  ОСТАНКИНО</v>
          </cell>
          <cell r="D170">
            <v>675</v>
          </cell>
          <cell r="F170">
            <v>675</v>
          </cell>
        </row>
        <row r="171">
          <cell r="A171" t="str">
            <v>6333 МЯСНАЯ Папа может вар п/о 0.4кг 8шт.  ОСТАНКИНО</v>
          </cell>
          <cell r="D171">
            <v>6904</v>
          </cell>
          <cell r="F171">
            <v>6906</v>
          </cell>
        </row>
        <row r="172">
          <cell r="A172" t="str">
            <v>6353 ЭКСТРА Папа может вар п/о 0.4кг 8шт.  ОСТАНКИНО</v>
          </cell>
          <cell r="D172">
            <v>2037</v>
          </cell>
          <cell r="F172">
            <v>2038</v>
          </cell>
        </row>
        <row r="173">
          <cell r="A173" t="str">
            <v>6392 ФИЛЕЙНАЯ Папа может вар п/о 0.4кг. ОСТАНКИНО</v>
          </cell>
          <cell r="D173">
            <v>4968</v>
          </cell>
          <cell r="F173">
            <v>4969</v>
          </cell>
        </row>
        <row r="174">
          <cell r="A174" t="str">
            <v>6427 КЛАССИЧЕСКАЯ ПМ вар п/о 0.35кг 8шт. ОСТАНКИНО</v>
          </cell>
          <cell r="D174">
            <v>1390</v>
          </cell>
          <cell r="F174">
            <v>1390</v>
          </cell>
        </row>
        <row r="175">
          <cell r="A175" t="str">
            <v>6438 БОГАТЫРСКИЕ Папа Может сос п/о в/у 0,3кг  ОСТАНКИНО</v>
          </cell>
          <cell r="D175">
            <v>473</v>
          </cell>
          <cell r="F175">
            <v>473</v>
          </cell>
        </row>
        <row r="176">
          <cell r="A176" t="str">
            <v>6448 СВИНИНА МАДЕРА с/к с/н в/у 1/100 10шт.   ОСТАНКИНО</v>
          </cell>
          <cell r="D176">
            <v>15</v>
          </cell>
          <cell r="F176">
            <v>15</v>
          </cell>
        </row>
        <row r="177">
          <cell r="A177" t="str">
            <v>6450 БЕКОН с/к с/н в/у 1/100 10шт.  ОСТАНКИНО</v>
          </cell>
          <cell r="D177">
            <v>55</v>
          </cell>
          <cell r="F177">
            <v>55</v>
          </cell>
        </row>
        <row r="178">
          <cell r="A178" t="str">
            <v>6453 ЭКСТРА Папа может с/к с/н в/у 1/100 14шт.   ОСТАНКИНО</v>
          </cell>
          <cell r="D178">
            <v>1085</v>
          </cell>
          <cell r="F178">
            <v>1085</v>
          </cell>
        </row>
        <row r="179">
          <cell r="A179" t="str">
            <v>6454 АРОМАТНАЯ с/к с/н в/у 1/100 14шт.  ОСТАНКИНО</v>
          </cell>
          <cell r="D179">
            <v>741</v>
          </cell>
          <cell r="F179">
            <v>741</v>
          </cell>
        </row>
        <row r="180">
          <cell r="A180" t="str">
            <v>6475 С СЫРОМ Папа может сос ц/о мгс 0.4кг6шт  ОСТАНКИНО</v>
          </cell>
          <cell r="D180">
            <v>288</v>
          </cell>
          <cell r="F180">
            <v>288</v>
          </cell>
        </row>
        <row r="181">
          <cell r="A181" t="str">
            <v>6527 ШПИКАЧКИ СОЧНЫЕ ПМ сар б/о мгс 1*3 45с ОСТАНКИНО</v>
          </cell>
          <cell r="D181">
            <v>484.6</v>
          </cell>
          <cell r="F181">
            <v>484.6</v>
          </cell>
        </row>
        <row r="182">
          <cell r="A182" t="str">
            <v>6562 СЕРВЕЛАТ КАРЕЛЬСКИЙ СН в/к в/у 0,28кг  ОСТАНКИНО</v>
          </cell>
          <cell r="D182">
            <v>654</v>
          </cell>
          <cell r="F182">
            <v>655</v>
          </cell>
        </row>
        <row r="183">
          <cell r="A183" t="str">
            <v>6563 СЛИВОЧНЫЕ СН сос п/о мгс 1*6  ОСТАНКИНО</v>
          </cell>
          <cell r="D183">
            <v>78</v>
          </cell>
          <cell r="F183">
            <v>78</v>
          </cell>
        </row>
        <row r="184">
          <cell r="A184" t="str">
            <v>6591 ДОКТОРСКАЯ ОРИГИНАЛЬНАЯ СН вар ц/о в/у  ОСТАНКИНО</v>
          </cell>
          <cell r="D184">
            <v>4.7</v>
          </cell>
          <cell r="F184">
            <v>4.7</v>
          </cell>
        </row>
        <row r="185">
          <cell r="A185" t="str">
            <v>6592 ДОКТОРСКАЯ СН вар п/о  ОСТАНКИНО</v>
          </cell>
          <cell r="D185">
            <v>23.75</v>
          </cell>
          <cell r="F185">
            <v>23.75</v>
          </cell>
        </row>
        <row r="186">
          <cell r="A186" t="str">
            <v>6593 ДОКТОРСКАЯ СН вар п/о 0.45кг 8шт.  ОСТАНКИНО</v>
          </cell>
          <cell r="D186">
            <v>263</v>
          </cell>
          <cell r="F186">
            <v>263</v>
          </cell>
        </row>
        <row r="187">
          <cell r="A187" t="str">
            <v>6594 МОЛОЧНАЯ СН вар п/о  ОСТАНКИНО</v>
          </cell>
          <cell r="D187">
            <v>40.4</v>
          </cell>
          <cell r="F187">
            <v>40.4</v>
          </cell>
        </row>
        <row r="188">
          <cell r="A188" t="str">
            <v>6595 МОЛОЧНАЯ СН вар п/о 0.45кг 8шт.  ОСТАНКИНО</v>
          </cell>
          <cell r="D188">
            <v>237</v>
          </cell>
          <cell r="F188">
            <v>237</v>
          </cell>
        </row>
        <row r="189">
          <cell r="A189" t="str">
            <v>6597 РУССКАЯ СН вар п/о 0.45кг 8шт.  ОСТАНКИНО</v>
          </cell>
          <cell r="D189">
            <v>18</v>
          </cell>
          <cell r="F189">
            <v>18</v>
          </cell>
        </row>
        <row r="190">
          <cell r="A190" t="str">
            <v>6601 ГОВЯЖЬИ СН сос п/о мгс 1*6  ОСТАНКИНО</v>
          </cell>
          <cell r="D190">
            <v>113</v>
          </cell>
          <cell r="F190">
            <v>113</v>
          </cell>
        </row>
        <row r="191">
          <cell r="A191" t="str">
            <v>6602 БАВАРСКИЕ ПМ сос ц/о мгс 0,35кг 8шт.  ОСТАНКИНО</v>
          </cell>
          <cell r="D191">
            <v>220</v>
          </cell>
          <cell r="F191">
            <v>220</v>
          </cell>
        </row>
        <row r="192">
          <cell r="A192" t="str">
            <v>6644 СОЧНЫЕ ПМ сос п/о мгс 0,41кг 10шт.  ОСТАНКИНО</v>
          </cell>
          <cell r="D192">
            <v>2</v>
          </cell>
          <cell r="F192">
            <v>7</v>
          </cell>
        </row>
        <row r="193">
          <cell r="A193" t="str">
            <v>6645 ВЕТЧ.КЛАССИЧЕСКАЯ СН п/о 0.8кг 4шт.  ОСТАНКИНО</v>
          </cell>
          <cell r="D193">
            <v>2</v>
          </cell>
          <cell r="F193">
            <v>2</v>
          </cell>
        </row>
        <row r="194">
          <cell r="A194" t="str">
            <v>6648 СОЧНЫЕ Папа может сар п/о мгс 1*3  ОСТАНКИНО</v>
          </cell>
          <cell r="D194">
            <v>15</v>
          </cell>
          <cell r="F194">
            <v>15</v>
          </cell>
        </row>
        <row r="195">
          <cell r="A195" t="str">
            <v>6650 СОЧНЫЕ С СЫРОМ ПМ сар п/о мгс 1*3  ОСТАНКИНО</v>
          </cell>
          <cell r="D195">
            <v>1</v>
          </cell>
          <cell r="F195">
            <v>1</v>
          </cell>
        </row>
        <row r="196">
          <cell r="A196" t="str">
            <v>6661 СОЧНЫЙ ГРИЛЬ ПМ сос п/о мгс 1.5*4_Маяк  ОСТАНКИНО</v>
          </cell>
          <cell r="D196">
            <v>79.5</v>
          </cell>
          <cell r="F196">
            <v>79.5</v>
          </cell>
        </row>
        <row r="197">
          <cell r="A197" t="str">
            <v>6666 БОЯНСКАЯ Папа может п/к в/у 0,28кг 8 шт. ОСТАНКИНО</v>
          </cell>
          <cell r="D197">
            <v>1280</v>
          </cell>
          <cell r="F197">
            <v>1280</v>
          </cell>
        </row>
        <row r="198">
          <cell r="A198" t="str">
            <v>6669 ВЕНСКАЯ САЛЯМИ п/к в/у 0.28кг 8шт  ОСТАНКИНО</v>
          </cell>
          <cell r="D198">
            <v>620</v>
          </cell>
          <cell r="F198">
            <v>620</v>
          </cell>
        </row>
        <row r="199">
          <cell r="A199" t="str">
            <v>6683 СЕРВЕЛАТ ЗЕРНИСТЫЙ ПМ в/к в/у 0,35кг  ОСТАНКИНО</v>
          </cell>
          <cell r="D199">
            <v>2466</v>
          </cell>
          <cell r="F199">
            <v>2467</v>
          </cell>
        </row>
        <row r="200">
          <cell r="A200" t="str">
            <v>6684 СЕРВЕЛАТ КАРЕЛЬСКИЙ ПМ в/к в/у 0.28кг  ОСТАНКИНО</v>
          </cell>
          <cell r="D200">
            <v>1980</v>
          </cell>
          <cell r="F200">
            <v>1985</v>
          </cell>
        </row>
        <row r="201">
          <cell r="A201" t="str">
            <v>6689 СЕРВЕЛАТ ОХОТНИЧИЙ ПМ в/к в/у 0,35кг 8шт  ОСТАНКИНО</v>
          </cell>
          <cell r="D201">
            <v>5958</v>
          </cell>
          <cell r="F201">
            <v>5958</v>
          </cell>
        </row>
        <row r="202">
          <cell r="A202" t="str">
            <v>6692 СЕРВЕЛАТ ПРИМА в/к в/у 0.28кг 8шт.  ОСТАНКИНО</v>
          </cell>
          <cell r="D202">
            <v>698</v>
          </cell>
          <cell r="F202">
            <v>698</v>
          </cell>
        </row>
        <row r="203">
          <cell r="A203" t="str">
            <v>6697 СЕРВЕЛАТ ФИНСКИЙ ПМ в/к в/у 0,35кг 8шт.  ОСТАНКИНО</v>
          </cell>
          <cell r="D203">
            <v>6826</v>
          </cell>
          <cell r="F203">
            <v>6826</v>
          </cell>
        </row>
        <row r="204">
          <cell r="A204" t="str">
            <v>6713 СОЧНЫЙ ГРИЛЬ ПМ сос п/о мгс 0.41кг 8шт.  ОСТАНКИНО</v>
          </cell>
          <cell r="D204">
            <v>1479</v>
          </cell>
          <cell r="F204">
            <v>1479</v>
          </cell>
        </row>
        <row r="205">
          <cell r="A205" t="str">
            <v>6716 ОСОБАЯ Коровино (в сетке) 0.5кг 8шт.  ОСТАНКИНО</v>
          </cell>
          <cell r="D205">
            <v>238</v>
          </cell>
          <cell r="F205">
            <v>238</v>
          </cell>
        </row>
        <row r="206">
          <cell r="A206" t="str">
            <v>6722 СОЧНЫЕ ПМ сос п/о мгс 0,41кг 10шт.  ОСТАНКИНО</v>
          </cell>
          <cell r="D206">
            <v>6006</v>
          </cell>
          <cell r="F206">
            <v>6007</v>
          </cell>
        </row>
        <row r="207">
          <cell r="A207" t="str">
            <v>6726 СЛИВОЧНЫЕ ПМ сос п/о мгс 0.41кг 10шт.  ОСТАНКИНО</v>
          </cell>
          <cell r="D207">
            <v>2442</v>
          </cell>
          <cell r="F207">
            <v>2442</v>
          </cell>
        </row>
        <row r="208">
          <cell r="A208" t="str">
            <v>6734 ОСОБАЯ СО ШПИКОМ Коровино (в сетке) 0,5кг ОСТАНКИНО</v>
          </cell>
          <cell r="D208">
            <v>54</v>
          </cell>
          <cell r="F208">
            <v>54</v>
          </cell>
        </row>
        <row r="209">
          <cell r="A209" t="str">
            <v>6750 МОЛОЧНЫЕ ГОСТ СН сос п/о мгс 0,41 кг 10шт ОСТАНКИНО</v>
          </cell>
          <cell r="D209">
            <v>200</v>
          </cell>
          <cell r="F209">
            <v>200</v>
          </cell>
        </row>
        <row r="210">
          <cell r="A210" t="str">
            <v>6751 СЛИВОЧНЫЕ СН сос п/о мгс 0,41кг 10шт.  ОСТАНКИНО</v>
          </cell>
          <cell r="D210">
            <v>294</v>
          </cell>
          <cell r="F210">
            <v>294</v>
          </cell>
        </row>
        <row r="211">
          <cell r="A211" t="str">
            <v>6756 ВЕТЧ.ЛЮБИТЕЛЬСКАЯ п/о  ОСТАНКИНО</v>
          </cell>
          <cell r="D211">
            <v>36</v>
          </cell>
          <cell r="F211">
            <v>36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283</v>
          </cell>
          <cell r="F212">
            <v>283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293</v>
          </cell>
          <cell r="F213">
            <v>293</v>
          </cell>
        </row>
        <row r="214">
          <cell r="A214" t="str">
            <v>БОНУС Z-ОСОБАЯ Коровино вар п/о (5324)  ОСТАНКИНО</v>
          </cell>
          <cell r="D214">
            <v>4</v>
          </cell>
          <cell r="F214">
            <v>4</v>
          </cell>
        </row>
        <row r="215">
          <cell r="A215" t="str">
            <v>БОНУС Z-ОСОБАЯ Коровино вар п/о 0.5кг_СНГ (6305)  ОСТАНКИНО</v>
          </cell>
          <cell r="D215">
            <v>1</v>
          </cell>
          <cell r="F215">
            <v>1</v>
          </cell>
        </row>
        <row r="216">
          <cell r="A216" t="str">
            <v>БОНУС СОЧНЫЕ сос п/о мгс 0.41кг_UZ (6087)  ОСТАНКИНО</v>
          </cell>
          <cell r="D216">
            <v>1014</v>
          </cell>
          <cell r="F216">
            <v>1014</v>
          </cell>
        </row>
        <row r="217">
          <cell r="A217" t="str">
            <v>БОНУС СОЧНЫЕ сос п/о мгс 1*6_UZ (6088)  ОСТАНКИНО</v>
          </cell>
          <cell r="D217">
            <v>288</v>
          </cell>
          <cell r="F217">
            <v>288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</v>
          </cell>
          <cell r="F218">
            <v>1243</v>
          </cell>
        </row>
        <row r="219">
          <cell r="A219" t="str">
            <v>БОНУС_283  Сосиски Сочинки, ВЕС, ТМ Стародворье ПОКОМ</v>
          </cell>
          <cell r="F219">
            <v>419.077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215.86199999999999</v>
          </cell>
        </row>
        <row r="221">
          <cell r="A221" t="str">
            <v>БОНУС_Колбаса Докторская Особая ТМ Особый рецепт,  0,5кг, ПОКОМ</v>
          </cell>
          <cell r="F221">
            <v>410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2</v>
          </cell>
          <cell r="F222">
            <v>415</v>
          </cell>
        </row>
        <row r="223">
          <cell r="A223" t="str">
            <v>БОНУС_Пельмени Бульмени с говядиной и свининой Горячая штучка 0,43  ПОКОМ</v>
          </cell>
          <cell r="F223">
            <v>199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</v>
          </cell>
          <cell r="F224">
            <v>388</v>
          </cell>
        </row>
        <row r="225">
          <cell r="A225" t="str">
            <v>Бутербродная вареная 0,47 кг шт.  СПК</v>
          </cell>
          <cell r="D225">
            <v>110</v>
          </cell>
          <cell r="F225">
            <v>110</v>
          </cell>
        </row>
        <row r="226">
          <cell r="A226" t="str">
            <v>Вацлавская вареная 400 гр.шт.  СПК</v>
          </cell>
          <cell r="D226">
            <v>33</v>
          </cell>
          <cell r="F226">
            <v>33</v>
          </cell>
        </row>
        <row r="227">
          <cell r="A227" t="str">
            <v>Вацлавская вареная ВЕС СПК</v>
          </cell>
          <cell r="D227">
            <v>4</v>
          </cell>
          <cell r="F227">
            <v>4</v>
          </cell>
        </row>
        <row r="228">
          <cell r="A228" t="str">
            <v>Вацлавская п/к (черева) 390 гр.шт. термоус.пак  СПК</v>
          </cell>
          <cell r="D228">
            <v>75</v>
          </cell>
          <cell r="F228">
            <v>75</v>
          </cell>
        </row>
        <row r="229">
          <cell r="A229" t="str">
            <v>Ветчина Вацлавская 400 гр.шт.  СПК</v>
          </cell>
          <cell r="D229">
            <v>5</v>
          </cell>
          <cell r="F229">
            <v>5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9</v>
          </cell>
          <cell r="F230">
            <v>372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866</v>
          </cell>
          <cell r="F231">
            <v>2733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368</v>
          </cell>
          <cell r="F232">
            <v>1590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12</v>
          </cell>
          <cell r="F233">
            <v>231</v>
          </cell>
        </row>
        <row r="234">
          <cell r="A234" t="str">
            <v>Готовые чебуреки Сочный мегачебурек.Готовые жареные.ВЕС  ПОКОМ</v>
          </cell>
          <cell r="F234">
            <v>10.14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120</v>
          </cell>
          <cell r="F235">
            <v>120</v>
          </cell>
        </row>
        <row r="236">
          <cell r="A236" t="str">
            <v>Дельгаро с/в "Эликатессе" 140 гр.шт.  СПК</v>
          </cell>
          <cell r="D236">
            <v>119</v>
          </cell>
          <cell r="F236">
            <v>119</v>
          </cell>
        </row>
        <row r="237">
          <cell r="A237" t="str">
            <v>Деревенская рубленая вареная 350 гр.шт. термоус. пак.  СПК</v>
          </cell>
          <cell r="D237">
            <v>11</v>
          </cell>
          <cell r="F237">
            <v>11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140</v>
          </cell>
          <cell r="F238">
            <v>140</v>
          </cell>
        </row>
        <row r="239">
          <cell r="A239" t="str">
            <v>Докторская вареная в/с 0,47 кг шт.  СПК</v>
          </cell>
          <cell r="D239">
            <v>108</v>
          </cell>
          <cell r="F239">
            <v>108</v>
          </cell>
        </row>
        <row r="240">
          <cell r="A240" t="str">
            <v>Докторская вареная термоус.пак. "Высокий вкус"  СПК</v>
          </cell>
          <cell r="D240">
            <v>153.976</v>
          </cell>
          <cell r="F240">
            <v>153.976</v>
          </cell>
        </row>
        <row r="241">
          <cell r="A241" t="str">
            <v>Жар-боллы с курочкой и сыром, ВЕС ТМ Зареченские  ПОКОМ</v>
          </cell>
          <cell r="D241">
            <v>9</v>
          </cell>
          <cell r="F241">
            <v>166.2</v>
          </cell>
        </row>
        <row r="242">
          <cell r="A242" t="str">
            <v>Жар-ладушки с мясом ТМ Зареченские ВЕС ПОКОМ</v>
          </cell>
          <cell r="D242">
            <v>3.7</v>
          </cell>
          <cell r="F242">
            <v>236.10300000000001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44.4</v>
          </cell>
        </row>
        <row r="244">
          <cell r="A244" t="str">
            <v>Жар-ладушки с яблоком и грушей ТМ Зареченские ВЕС ПОКОМ</v>
          </cell>
          <cell r="F244">
            <v>37.000999999999998</v>
          </cell>
        </row>
        <row r="245">
          <cell r="A245" t="str">
            <v>ЖАР-мени ВЕС ТМ Зареченские  ПОКОМ</v>
          </cell>
          <cell r="F245">
            <v>151.501</v>
          </cell>
        </row>
        <row r="246">
          <cell r="A246" t="str">
            <v>Жар-мени с картофелем и сочной грудинкой ТМ Зареченские ВЕС ПОКОМ</v>
          </cell>
          <cell r="F246">
            <v>3.7</v>
          </cell>
        </row>
        <row r="247">
          <cell r="A247" t="str">
            <v>Карбонад Юбилейный термоус.пак.  СПК</v>
          </cell>
          <cell r="D247">
            <v>28.1</v>
          </cell>
          <cell r="F247">
            <v>28.1</v>
          </cell>
        </row>
        <row r="248">
          <cell r="A248" t="str">
            <v>Классика с/к 235 гр.шт. "Высокий вкус"  СПК</v>
          </cell>
          <cell r="D248">
            <v>144</v>
          </cell>
          <cell r="F248">
            <v>144</v>
          </cell>
        </row>
        <row r="249">
          <cell r="A249" t="str">
            <v>Классическая с/к "Сибирский стандарт" 560 гр.шт.  СПК</v>
          </cell>
          <cell r="D249">
            <v>936</v>
          </cell>
          <cell r="F249">
            <v>936</v>
          </cell>
        </row>
        <row r="250">
          <cell r="A250" t="str">
            <v>Колбаски ПодПивасики оригинальные с/к 0,10 кг.шт. термофор.пак.  СПК</v>
          </cell>
          <cell r="D250">
            <v>435</v>
          </cell>
          <cell r="F250">
            <v>435</v>
          </cell>
        </row>
        <row r="251">
          <cell r="A251" t="str">
            <v>Колбаски ПодПивасики острые с/к 0,10 кг.шт. термофор.пак.  СПК</v>
          </cell>
          <cell r="D251">
            <v>418</v>
          </cell>
          <cell r="F251">
            <v>418</v>
          </cell>
        </row>
        <row r="252">
          <cell r="A252" t="str">
            <v>Колбаски ПодПивасики с сыром с/к 100 гр.шт. (в ср.защ.атм.)  СПК</v>
          </cell>
          <cell r="D252">
            <v>191</v>
          </cell>
          <cell r="F252">
            <v>191</v>
          </cell>
        </row>
        <row r="253">
          <cell r="A253" t="str">
            <v>Консервы говядина тушеная "СПК" ж/б 0,338 кг.шт. термоус. пл. ЧМК  СПК</v>
          </cell>
          <cell r="D253">
            <v>24</v>
          </cell>
          <cell r="F253">
            <v>24</v>
          </cell>
        </row>
        <row r="254">
          <cell r="A254" t="str">
            <v>Круггетсы с сырным соусом ТМ Горячая штучка 0,25 кг зам  ПОКОМ</v>
          </cell>
          <cell r="D254">
            <v>9</v>
          </cell>
          <cell r="F254">
            <v>568</v>
          </cell>
        </row>
        <row r="255">
          <cell r="A255" t="str">
            <v>Круггетсы сочные ТМ Горячая штучка ТС Круггетсы 0,25 кг зам  ПОКОМ</v>
          </cell>
          <cell r="D255">
            <v>1162</v>
          </cell>
          <cell r="F255">
            <v>1923</v>
          </cell>
        </row>
        <row r="256">
          <cell r="A256" t="str">
            <v>Ла Фаворте с/в "Эликатессе" 140 гр.шт.  СПК</v>
          </cell>
          <cell r="D256">
            <v>196</v>
          </cell>
          <cell r="F256">
            <v>196</v>
          </cell>
        </row>
        <row r="257">
          <cell r="A257" t="str">
            <v>Ливерная Печеночная "Просто выгодно" 0,3 кг.шт.  СПК</v>
          </cell>
          <cell r="D257">
            <v>148</v>
          </cell>
          <cell r="F257">
            <v>148</v>
          </cell>
        </row>
        <row r="258">
          <cell r="A258" t="str">
            <v>Любительская вареная термоус.пак. "Высокий вкус"  СПК</v>
          </cell>
          <cell r="D258">
            <v>129</v>
          </cell>
          <cell r="F258">
            <v>129</v>
          </cell>
        </row>
        <row r="259">
          <cell r="A259" t="str">
            <v>Мини-сосиски в тесте "Фрайпики" 1,8кг ВЕС, ТМ Зареченские  ПОКОМ</v>
          </cell>
          <cell r="D259">
            <v>3.6</v>
          </cell>
          <cell r="F259">
            <v>78.900000000000006</v>
          </cell>
        </row>
        <row r="260">
          <cell r="A260" t="str">
            <v>Мини-сосиски в тесте "Фрайпики" 3,7кг ВЕС,  ПОКОМ</v>
          </cell>
          <cell r="F260">
            <v>3.7</v>
          </cell>
        </row>
        <row r="261">
          <cell r="A261" t="str">
            <v>Мини-сосиски в тесте "Фрайпики" 3,7кг ВЕС, ТМ Зареченские  ПОКОМ</v>
          </cell>
          <cell r="D261">
            <v>3.7</v>
          </cell>
          <cell r="F261">
            <v>199.90199999999999</v>
          </cell>
        </row>
        <row r="262">
          <cell r="A262" t="str">
            <v>Мусульманская вареная "Просто выгодно"  СПК</v>
          </cell>
          <cell r="D262">
            <v>6</v>
          </cell>
          <cell r="F262">
            <v>6</v>
          </cell>
        </row>
        <row r="263">
          <cell r="A263" t="str">
            <v>Мусульманская п/к "Просто выгодно" термофор.пак.  СПК</v>
          </cell>
          <cell r="D263">
            <v>7.5</v>
          </cell>
          <cell r="F263">
            <v>7.5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15</v>
          </cell>
          <cell r="F264">
            <v>2176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16</v>
          </cell>
          <cell r="F265">
            <v>2122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12</v>
          </cell>
          <cell r="F266">
            <v>1955</v>
          </cell>
        </row>
        <row r="267">
          <cell r="A267" t="str">
            <v>Наггетсы с куриным филе и сыром ТМ Вязанка 0,25 кг ПОКОМ</v>
          </cell>
          <cell r="D267">
            <v>4</v>
          </cell>
          <cell r="F267">
            <v>538</v>
          </cell>
        </row>
        <row r="268">
          <cell r="A268" t="str">
            <v>Наггетсы хрустящие п/ф ЗАО "Мясная галерея" ВЕС ПОКОМ</v>
          </cell>
          <cell r="F268">
            <v>6</v>
          </cell>
        </row>
        <row r="269">
          <cell r="A269" t="str">
            <v>Наггетсы Хрустящие ТМ Зареченские. ВЕС ПОКОМ</v>
          </cell>
          <cell r="D269">
            <v>6</v>
          </cell>
          <cell r="F269">
            <v>429.202</v>
          </cell>
        </row>
        <row r="270">
          <cell r="A270" t="str">
            <v>Оригинальная с перцем с/к  СПК</v>
          </cell>
          <cell r="D270">
            <v>246.25</v>
          </cell>
          <cell r="F270">
            <v>246.25</v>
          </cell>
        </row>
        <row r="271">
          <cell r="A271" t="str">
            <v>Оригинальная с перцем с/к "Сибирский стандарт" 560 гр.шт.  СПК</v>
          </cell>
          <cell r="D271">
            <v>972</v>
          </cell>
          <cell r="F271">
            <v>972</v>
          </cell>
        </row>
        <row r="272">
          <cell r="A272" t="str">
            <v>Особая вареная  СПК</v>
          </cell>
          <cell r="D272">
            <v>10</v>
          </cell>
          <cell r="F272">
            <v>10</v>
          </cell>
        </row>
        <row r="273">
          <cell r="A273" t="str">
            <v>Пекантино с/в "Эликатессе" 0,10 кг.шт. нарезка (лоток с.ср.защ.атм.)  СПК</v>
          </cell>
          <cell r="D273">
            <v>19</v>
          </cell>
          <cell r="F273">
            <v>19</v>
          </cell>
        </row>
        <row r="274">
          <cell r="A274" t="str">
            <v>Пельмени Grandmeni с говядиной в сливочном соусе 0,75кг Горячая штучка  ПОКОМ</v>
          </cell>
          <cell r="D274">
            <v>2</v>
          </cell>
          <cell r="F274">
            <v>2</v>
          </cell>
        </row>
        <row r="275">
          <cell r="A275" t="str">
            <v>Пельмени Grandmeni со сливочным маслом Горячая штучка 0,75 кг ПОКОМ</v>
          </cell>
          <cell r="F275">
            <v>398</v>
          </cell>
        </row>
        <row r="276">
          <cell r="A276" t="str">
            <v>Пельмени Бигбули #МЕГАВКУСИЩЕ с сочной грудинкой 0,43 кг  ПОКОМ</v>
          </cell>
          <cell r="F276">
            <v>128</v>
          </cell>
        </row>
        <row r="277">
          <cell r="A277" t="str">
            <v>Пельмени Бигбули #МЕГАВКУСИЩЕ с сочной грудинкой 0,9 кг  ПОКОМ</v>
          </cell>
          <cell r="F277">
            <v>1036</v>
          </cell>
        </row>
        <row r="278">
          <cell r="A278" t="str">
            <v>Пельмени Бигбули с мясом, Горячая штучка 0,43кг  ПОКОМ</v>
          </cell>
          <cell r="D278">
            <v>8</v>
          </cell>
          <cell r="F278">
            <v>224</v>
          </cell>
        </row>
        <row r="279">
          <cell r="A279" t="str">
            <v>Пельмени Бигбули с мясом, Горячая штучка 0,9кг  ПОКОМ</v>
          </cell>
          <cell r="D279">
            <v>1297</v>
          </cell>
          <cell r="F279">
            <v>1710</v>
          </cell>
        </row>
        <row r="280">
          <cell r="A280" t="str">
            <v>Пельмени Бигбули со сливоч.маслом (Мегамаслище) ТМ БУЛЬМЕНИ сфера 0,43. замор. ПОКОМ</v>
          </cell>
          <cell r="D280">
            <v>4</v>
          </cell>
          <cell r="F280">
            <v>1378</v>
          </cell>
        </row>
        <row r="281">
          <cell r="A281" t="str">
            <v>Пельмени Бигбули со сливочным маслом #МЕГАМАСЛИЩЕ Горячая штучка 0,9 кг  ПОКОМ</v>
          </cell>
          <cell r="D281">
            <v>1</v>
          </cell>
          <cell r="F281">
            <v>264</v>
          </cell>
        </row>
        <row r="282">
          <cell r="A282" t="str">
            <v>Пельмени Бульмени Жюльен Горячая штучка 0,43  ПОКОМ</v>
          </cell>
          <cell r="F282">
            <v>1</v>
          </cell>
        </row>
        <row r="283">
          <cell r="A283" t="str">
            <v>Пельмени Бульмени по-сибирски с говядиной и свининой ТМ Горячая штучка 0,8 кг ПОКОМ</v>
          </cell>
          <cell r="F283">
            <v>312</v>
          </cell>
        </row>
        <row r="284">
          <cell r="A284" t="str">
            <v>Пельмени Бульмени с говядиной и свининой Горячая шт. 0,9 кг  ПОКОМ</v>
          </cell>
          <cell r="D284">
            <v>15</v>
          </cell>
          <cell r="F284">
            <v>1564</v>
          </cell>
        </row>
        <row r="285">
          <cell r="A285" t="str">
            <v>Пельмени Бульмени с говядиной и свининой Горячая штучка 0,43  ПОКОМ</v>
          </cell>
          <cell r="D285">
            <v>29</v>
          </cell>
          <cell r="F285">
            <v>1130</v>
          </cell>
        </row>
        <row r="286">
          <cell r="A286" t="str">
            <v>Пельмени Бульмени с говядиной и свининой Наваристые Горячая штучка ВЕС  ПОКОМ</v>
          </cell>
          <cell r="D286">
            <v>25</v>
          </cell>
          <cell r="F286">
            <v>1830.011</v>
          </cell>
        </row>
        <row r="287">
          <cell r="A287" t="str">
            <v>Пельмени Бульмени со сливочным маслом Горячая штучка 0,9 кг  ПОКОМ</v>
          </cell>
          <cell r="D287">
            <v>18</v>
          </cell>
          <cell r="F287">
            <v>2796</v>
          </cell>
        </row>
        <row r="288">
          <cell r="A288" t="str">
            <v>Пельмени Бульмени со сливочным маслом ТМ Горячая шт. 0,43 кг  ПОКОМ</v>
          </cell>
          <cell r="D288">
            <v>26</v>
          </cell>
          <cell r="F288">
            <v>1148</v>
          </cell>
        </row>
        <row r="289">
          <cell r="A289" t="str">
            <v>Пельмени Левантские ТМ Особый рецепт 0,8 кг  ПОКОМ</v>
          </cell>
          <cell r="F289">
            <v>14</v>
          </cell>
        </row>
        <row r="290">
          <cell r="A290" t="str">
            <v>Пельмени Мясорубские с рубленой грудинкой ТМ Стародворье флоупак  0,7 кг. ПОКОМ</v>
          </cell>
          <cell r="D290">
            <v>2</v>
          </cell>
          <cell r="F290">
            <v>171</v>
          </cell>
        </row>
        <row r="291">
          <cell r="A291" t="str">
            <v>Пельмени Мясорубские ТМ Стародворье фоупак равиоли 0,7 кг  ПОКОМ</v>
          </cell>
          <cell r="D291">
            <v>10</v>
          </cell>
          <cell r="F291">
            <v>1284</v>
          </cell>
        </row>
        <row r="292">
          <cell r="A292" t="str">
            <v>Пельмени Отборные из свинины и говядины 0,9 кг ТМ Стародворье ТС Медвежье ушко  ПОКОМ</v>
          </cell>
          <cell r="D292">
            <v>4</v>
          </cell>
          <cell r="F292">
            <v>270</v>
          </cell>
        </row>
        <row r="293">
          <cell r="A293" t="str">
            <v>Пельмени Отборные с говядиной и свининой 0,43 кг ТМ Стародворье ТС Медвежье ушко</v>
          </cell>
          <cell r="D293">
            <v>2</v>
          </cell>
          <cell r="F293">
            <v>16</v>
          </cell>
        </row>
        <row r="294">
          <cell r="A294" t="str">
            <v>Пельмени С говядиной и свининой, ВЕС, сфера пуговки Мясная Галерея  ПОКОМ</v>
          </cell>
          <cell r="D294">
            <v>25</v>
          </cell>
          <cell r="F294">
            <v>500</v>
          </cell>
        </row>
        <row r="295">
          <cell r="A295" t="str">
            <v>Пельмени Со свининой и говядиной ТМ Особый рецепт Любимая ложка 1,0 кг  ПОКОМ</v>
          </cell>
          <cell r="D295">
            <v>3</v>
          </cell>
          <cell r="F295">
            <v>659</v>
          </cell>
        </row>
        <row r="296">
          <cell r="A296" t="str">
            <v>Пельмени Сочные сфера 0,9 кг ТМ Стародворье ПОКОМ</v>
          </cell>
          <cell r="D296">
            <v>5</v>
          </cell>
          <cell r="F296">
            <v>377</v>
          </cell>
        </row>
        <row r="297">
          <cell r="A297" t="str">
            <v>Пельмени Умелый повар равиоли  ПОКОМ</v>
          </cell>
          <cell r="D297">
            <v>2</v>
          </cell>
          <cell r="F297">
            <v>2</v>
          </cell>
        </row>
        <row r="298">
          <cell r="A298" t="str">
            <v>По-Австрийски с/к 260 гр.шт. "Высокий вкус"  СПК</v>
          </cell>
          <cell r="D298">
            <v>226</v>
          </cell>
          <cell r="F298">
            <v>226</v>
          </cell>
        </row>
        <row r="299">
          <cell r="A299" t="str">
            <v>Покровская вареная 0,47 кг шт.  СПК</v>
          </cell>
          <cell r="D299">
            <v>32</v>
          </cell>
          <cell r="F299">
            <v>32</v>
          </cell>
        </row>
        <row r="300">
          <cell r="A300" t="str">
            <v>Продукт МСЗЖ Фермерский 50% (3 кг брус)  ОСТАНКИНО</v>
          </cell>
          <cell r="D300">
            <v>12</v>
          </cell>
          <cell r="F300">
            <v>12</v>
          </cell>
        </row>
        <row r="301">
          <cell r="A301" t="str">
            <v>Салями Трюфель с/в "Эликатессе" 0,16 кг.шт.  СПК</v>
          </cell>
          <cell r="D301">
            <v>165</v>
          </cell>
          <cell r="F301">
            <v>165</v>
          </cell>
        </row>
        <row r="302">
          <cell r="A302" t="str">
            <v>Салями Финская с/к 235 гр.шт. "Высокий вкус"  СПК</v>
          </cell>
          <cell r="D302">
            <v>63</v>
          </cell>
          <cell r="F302">
            <v>63</v>
          </cell>
        </row>
        <row r="303">
          <cell r="A303" t="str">
            <v>Сардельки "Докторские" (черева) ( в ср.защ.атм.) 1.0 кг. "Высокий вкус"  СПК</v>
          </cell>
          <cell r="D303">
            <v>210.18600000000001</v>
          </cell>
          <cell r="F303">
            <v>210.18600000000001</v>
          </cell>
        </row>
        <row r="304">
          <cell r="A304" t="str">
            <v>Сардельки из говядины (черева) (в ср.защ.атм.) "Высокий вкус"  СПК</v>
          </cell>
          <cell r="D304">
            <v>117</v>
          </cell>
          <cell r="F304">
            <v>117</v>
          </cell>
        </row>
        <row r="305">
          <cell r="A305" t="str">
            <v>Сардельки из свинины (черева) ( в ср.защ.атм) "Высокий вкус"  СПК</v>
          </cell>
          <cell r="D305">
            <v>30</v>
          </cell>
          <cell r="F305">
            <v>30</v>
          </cell>
        </row>
        <row r="306">
          <cell r="A306" t="str">
            <v>Семейная с чесночком вареная (СПК+СКМ)  СПК</v>
          </cell>
          <cell r="D306">
            <v>150</v>
          </cell>
          <cell r="F306">
            <v>150</v>
          </cell>
        </row>
        <row r="307">
          <cell r="A307" t="str">
            <v>Семейная с чесночком Экстра вареная  СПК</v>
          </cell>
          <cell r="D307">
            <v>53</v>
          </cell>
          <cell r="F307">
            <v>53</v>
          </cell>
        </row>
        <row r="308">
          <cell r="A308" t="str">
            <v>Семейная с чесночком Экстра вареная 0,5 кг.шт.  СПК</v>
          </cell>
          <cell r="D308">
            <v>9</v>
          </cell>
          <cell r="F308">
            <v>9</v>
          </cell>
        </row>
        <row r="309">
          <cell r="A309" t="str">
            <v>Сервелат мелкозернистый в/к 0,5 кг.шт. термоус.пак. "Высокий вкус"  СПК</v>
          </cell>
          <cell r="D309">
            <v>95</v>
          </cell>
          <cell r="F309">
            <v>95</v>
          </cell>
        </row>
        <row r="310">
          <cell r="A310" t="str">
            <v>Сервелат Финский в/к 0,38 кг.шт. термофор.пак.  СПК</v>
          </cell>
          <cell r="D310">
            <v>30</v>
          </cell>
          <cell r="F310">
            <v>30</v>
          </cell>
        </row>
        <row r="311">
          <cell r="A311" t="str">
            <v>Сервелат Фирменный в/к 0,10 кг.шт. нарезка (лоток с ср.защ.атм.)  СПК</v>
          </cell>
          <cell r="D311">
            <v>54</v>
          </cell>
          <cell r="F311">
            <v>54</v>
          </cell>
        </row>
        <row r="312">
          <cell r="A312" t="str">
            <v>Сибирская особая с/к 0,10 кг.шт. нарезка (лоток с ср.защ.атм.)  СПК</v>
          </cell>
          <cell r="D312">
            <v>146</v>
          </cell>
          <cell r="F312">
            <v>146</v>
          </cell>
        </row>
        <row r="313">
          <cell r="A313" t="str">
            <v>Сибирская особая с/к 0,235 кг шт.  СПК</v>
          </cell>
          <cell r="D313">
            <v>398</v>
          </cell>
          <cell r="F313">
            <v>398</v>
          </cell>
        </row>
        <row r="314">
          <cell r="A314" t="str">
            <v>Славянская п/к 0,38 кг шт.термофор.пак.  СПК</v>
          </cell>
          <cell r="D314">
            <v>22</v>
          </cell>
          <cell r="F314">
            <v>22</v>
          </cell>
        </row>
        <row r="315">
          <cell r="A315" t="str">
            <v>Сосиски "Баварские" 0,36 кг.шт. вак.упак.  СПК</v>
          </cell>
          <cell r="D315">
            <v>43</v>
          </cell>
          <cell r="F315">
            <v>43</v>
          </cell>
        </row>
        <row r="316">
          <cell r="A316" t="str">
            <v>Сосиски "БОЛЬШАЯ сосиска" "Сибирский стандарт" (лоток с ср.защ.атм.)  СПК</v>
          </cell>
          <cell r="D316">
            <v>60</v>
          </cell>
          <cell r="F316">
            <v>60</v>
          </cell>
        </row>
        <row r="317">
          <cell r="A317" t="str">
            <v>Сосиски "Молочные" 0,36 кг.шт. вак.упак.  СПК</v>
          </cell>
          <cell r="D317">
            <v>43</v>
          </cell>
          <cell r="F317">
            <v>43</v>
          </cell>
        </row>
        <row r="318">
          <cell r="A318" t="str">
            <v>Сосиски Мусульманские "Просто выгодно" (в ср.защ.атм.)  СПК</v>
          </cell>
          <cell r="D318">
            <v>45</v>
          </cell>
          <cell r="F318">
            <v>45</v>
          </cell>
        </row>
        <row r="319">
          <cell r="A319" t="str">
            <v>Сосиски Хот-дог ВЕС (лоток с ср.защ.атм.)   СПК</v>
          </cell>
          <cell r="D319">
            <v>2</v>
          </cell>
          <cell r="F319">
            <v>2</v>
          </cell>
        </row>
        <row r="320">
          <cell r="A320" t="str">
            <v>Сыр "Пармезан" 40% колотый 100 гр  ОСТАНКИНО</v>
          </cell>
          <cell r="D320">
            <v>4</v>
          </cell>
          <cell r="F320">
            <v>4</v>
          </cell>
        </row>
        <row r="321">
          <cell r="A321" t="str">
            <v>Сыр "Пармезан" 40% кусок 180 гр  ОСТАНКИНО</v>
          </cell>
          <cell r="D321">
            <v>85</v>
          </cell>
          <cell r="F321">
            <v>85</v>
          </cell>
        </row>
        <row r="322">
          <cell r="A322" t="str">
            <v>Сыр Боккончини копченый 40% 100 гр.  ОСТАНКИНО</v>
          </cell>
          <cell r="D322">
            <v>8</v>
          </cell>
          <cell r="F322">
            <v>8</v>
          </cell>
        </row>
        <row r="323">
          <cell r="A323" t="str">
            <v>Сыр Папа Может Гауда  45% 200гр     Останкино</v>
          </cell>
          <cell r="D323">
            <v>319</v>
          </cell>
          <cell r="F323">
            <v>319</v>
          </cell>
        </row>
        <row r="324">
          <cell r="A324" t="str">
            <v>Сыр Папа Может Гауда  45% вес     Останкино</v>
          </cell>
          <cell r="D324">
            <v>8</v>
          </cell>
          <cell r="F324">
            <v>8</v>
          </cell>
        </row>
        <row r="325">
          <cell r="A325" t="str">
            <v>Сыр Папа Может Гауда 48%, нарез, 125г (9 шт)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Голландский  45% 200гр     Останкино</v>
          </cell>
          <cell r="D326">
            <v>495</v>
          </cell>
          <cell r="F326">
            <v>495</v>
          </cell>
        </row>
        <row r="327">
          <cell r="A327" t="str">
            <v>Сыр Папа Может Голландский  45% вес      Останкино</v>
          </cell>
          <cell r="D327">
            <v>41.5</v>
          </cell>
          <cell r="F327">
            <v>41.5</v>
          </cell>
        </row>
        <row r="328">
          <cell r="A328" t="str">
            <v>Сыр Папа Может Голландский 45%, нарез, 125г (9 шт)  Останкино</v>
          </cell>
          <cell r="D328">
            <v>5</v>
          </cell>
          <cell r="F328">
            <v>5</v>
          </cell>
        </row>
        <row r="329">
          <cell r="A329" t="str">
            <v>Сыр Папа Может Министерский 45% 200г  Останкино</v>
          </cell>
          <cell r="D329">
            <v>18</v>
          </cell>
          <cell r="F329">
            <v>18</v>
          </cell>
        </row>
        <row r="330">
          <cell r="A330" t="str">
            <v>Сыр Папа Может Российский  50% 200гр    Останкино</v>
          </cell>
          <cell r="D330">
            <v>697</v>
          </cell>
          <cell r="F330">
            <v>697</v>
          </cell>
        </row>
        <row r="331">
          <cell r="A331" t="str">
            <v>Сыр Папа Может Российский  50% вес    Останкино</v>
          </cell>
          <cell r="D331">
            <v>74.2</v>
          </cell>
          <cell r="F331">
            <v>74.2</v>
          </cell>
        </row>
        <row r="332">
          <cell r="A332" t="str">
            <v>Сыр Папа Может Российский 50%, нарезка 125г  Останкино</v>
          </cell>
          <cell r="D332">
            <v>12</v>
          </cell>
          <cell r="F332">
            <v>12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100.5</v>
          </cell>
          <cell r="F333">
            <v>100.5</v>
          </cell>
        </row>
        <row r="334">
          <cell r="A334" t="str">
            <v>Сыр Папа Может Тильзитер   45% 200гр     Останкино</v>
          </cell>
          <cell r="D334">
            <v>222</v>
          </cell>
          <cell r="F334">
            <v>222</v>
          </cell>
        </row>
        <row r="335">
          <cell r="A335" t="str">
            <v>Сыр Папа Может Тильзитер   45% вес      Останкино</v>
          </cell>
          <cell r="D335">
            <v>47.5</v>
          </cell>
          <cell r="F335">
            <v>47.5</v>
          </cell>
        </row>
        <row r="336">
          <cell r="A336" t="str">
            <v>Сыр Папа Может Эдам 45% вес (=3,5кг)  Останкино</v>
          </cell>
          <cell r="D336">
            <v>86.5</v>
          </cell>
          <cell r="F336">
            <v>86.5</v>
          </cell>
        </row>
        <row r="337">
          <cell r="A337" t="str">
            <v>Сыр Плавл. Сливочный 55% 190гр  Останкино</v>
          </cell>
          <cell r="D337">
            <v>45</v>
          </cell>
          <cell r="F337">
            <v>45</v>
          </cell>
        </row>
        <row r="338">
          <cell r="A338" t="str">
            <v>Сыр рассольный жирный Чечил 45% 100 гр  ОСТАНКИНО</v>
          </cell>
          <cell r="D338">
            <v>86</v>
          </cell>
          <cell r="F338">
            <v>86</v>
          </cell>
        </row>
        <row r="339">
          <cell r="A339" t="str">
            <v>Сыр рассольный жирный Чечил копченый 45% 100 гр  ОСТАНКИНО</v>
          </cell>
          <cell r="D339">
            <v>93</v>
          </cell>
          <cell r="F339">
            <v>93</v>
          </cell>
        </row>
        <row r="340">
          <cell r="A340" t="str">
            <v>Сыр Скаморца свежий 40% 100 гр.  ОСТАНКИНО</v>
          </cell>
          <cell r="D340">
            <v>2</v>
          </cell>
          <cell r="F340">
            <v>2</v>
          </cell>
        </row>
        <row r="341">
          <cell r="A341" t="str">
            <v>Сыр Творож. с Зеленью 140 гр.  ОСТАНКИНО</v>
          </cell>
          <cell r="D341">
            <v>5</v>
          </cell>
          <cell r="F341">
            <v>5</v>
          </cell>
        </row>
        <row r="342">
          <cell r="A342" t="str">
            <v>Сыр Творож. Сливочный 140 гр  ОСТАНКИНО</v>
          </cell>
          <cell r="D342">
            <v>75</v>
          </cell>
          <cell r="F342">
            <v>75</v>
          </cell>
        </row>
        <row r="343">
          <cell r="A343" t="str">
            <v>Сыр творожный с зеленью 60% Папа может 140 гр.  ОСТАНКИНО</v>
          </cell>
          <cell r="D343">
            <v>20</v>
          </cell>
          <cell r="F343">
            <v>20</v>
          </cell>
        </row>
        <row r="344">
          <cell r="A344" t="str">
            <v>Сыр тертый "Пармезан" 40% 90 гр  ОСТАНКИНО</v>
          </cell>
          <cell r="D344">
            <v>5</v>
          </cell>
          <cell r="F344">
            <v>5</v>
          </cell>
        </row>
        <row r="345">
          <cell r="A345" t="str">
            <v>Сыр тертый Три сыра Папа может 200 гр  ОСТАНКИНО</v>
          </cell>
          <cell r="D345">
            <v>3</v>
          </cell>
          <cell r="F345">
            <v>3</v>
          </cell>
        </row>
        <row r="346">
          <cell r="A346" t="str">
            <v>Сыч/Прод Коровино Российский 50% 200г НОВАЯ СЗМЖ  ОСТАНКИНО</v>
          </cell>
          <cell r="D346">
            <v>59</v>
          </cell>
          <cell r="F346">
            <v>59</v>
          </cell>
        </row>
        <row r="347">
          <cell r="A347" t="str">
            <v>Сыч/Прод Коровино Российский 50% 200г СЗМЖ  ОСТАНКИНО</v>
          </cell>
          <cell r="D347">
            <v>3</v>
          </cell>
          <cell r="F347">
            <v>3</v>
          </cell>
        </row>
        <row r="348">
          <cell r="A348" t="str">
            <v>Сыч/Прод Коровино Российский Оригин 50% ВЕС НОВАЯ (5 кг)  ОСТАНКИНО</v>
          </cell>
          <cell r="D348">
            <v>228</v>
          </cell>
          <cell r="F348">
            <v>228</v>
          </cell>
        </row>
        <row r="349">
          <cell r="A349" t="str">
            <v>Сыч/Прод Коровино Тильзитер 50% 200г НОВАЯ СЗМЖ  ОСТАНКИНО</v>
          </cell>
          <cell r="D349">
            <v>105</v>
          </cell>
          <cell r="F349">
            <v>105</v>
          </cell>
        </row>
        <row r="350">
          <cell r="A350" t="str">
            <v>Сыч/Прод Коровино Тильзитер 50% 200г СЗМЖ  ОСТАНКИНО</v>
          </cell>
          <cell r="D350">
            <v>12</v>
          </cell>
          <cell r="F350">
            <v>12</v>
          </cell>
        </row>
        <row r="351">
          <cell r="A351" t="str">
            <v>Сыч/Прод Коровино Тильзитер Оригин 50% ВЕС НОВАЯ (5 кг брус) СЗМЖ  ОСТАНКИНО</v>
          </cell>
          <cell r="D351">
            <v>123.5</v>
          </cell>
          <cell r="F351">
            <v>123.5</v>
          </cell>
        </row>
        <row r="352">
          <cell r="A352" t="str">
            <v>Торо Неро с/в "Эликатессе" 140 гр.шт.  СПК</v>
          </cell>
          <cell r="D352">
            <v>76</v>
          </cell>
          <cell r="F352">
            <v>76</v>
          </cell>
        </row>
        <row r="353">
          <cell r="A353" t="str">
            <v>Уши свиные копченые к пиву 0,15кг нар. д/ф шт.  СПК</v>
          </cell>
          <cell r="D353">
            <v>45</v>
          </cell>
          <cell r="F353">
            <v>45</v>
          </cell>
        </row>
        <row r="354">
          <cell r="A354" t="str">
            <v>Фестивальная пора с/к 100 гр.шт.нар. (лоток с ср.защ.атм.)  СПК</v>
          </cell>
          <cell r="D354">
            <v>265</v>
          </cell>
          <cell r="F354">
            <v>265</v>
          </cell>
        </row>
        <row r="355">
          <cell r="A355" t="str">
            <v>Фестивальная пора с/к 235 гр.шт.  СПК</v>
          </cell>
          <cell r="D355">
            <v>640</v>
          </cell>
          <cell r="F355">
            <v>640</v>
          </cell>
        </row>
        <row r="356">
          <cell r="A356" t="str">
            <v>Фестивальная с/к 0,10 кг.шт. нарезка (лоток с ср.защ.атм.)  СПК</v>
          </cell>
          <cell r="D356">
            <v>2</v>
          </cell>
          <cell r="F356">
            <v>2</v>
          </cell>
        </row>
        <row r="357">
          <cell r="A357" t="str">
            <v>Фестивальная с/к 0,235 кг.шт.  СПК</v>
          </cell>
          <cell r="D357">
            <v>7</v>
          </cell>
          <cell r="F357">
            <v>7</v>
          </cell>
        </row>
        <row r="358">
          <cell r="A358" t="str">
            <v>Фестивальная с/к ВЕС   СПК</v>
          </cell>
          <cell r="D358">
            <v>49.6</v>
          </cell>
          <cell r="F358">
            <v>49.6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18.02</v>
          </cell>
        </row>
        <row r="360">
          <cell r="A360" t="str">
            <v>Фуэт с/в "Эликатессе" 160 гр.шт.  СПК</v>
          </cell>
          <cell r="D360">
            <v>183</v>
          </cell>
          <cell r="F360">
            <v>183</v>
          </cell>
        </row>
        <row r="361">
          <cell r="A361" t="str">
            <v>Хинкали Классические ТМ Зареченские ВЕС ПОКОМ</v>
          </cell>
          <cell r="F361">
            <v>75</v>
          </cell>
        </row>
        <row r="362">
          <cell r="A362" t="str">
            <v>Хотстеры ТМ Горячая штучка ТС Хотстеры 0,25 кг зам  ПОКОМ</v>
          </cell>
          <cell r="D362">
            <v>666</v>
          </cell>
          <cell r="F362">
            <v>2716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9</v>
          </cell>
          <cell r="F363">
            <v>182</v>
          </cell>
        </row>
        <row r="364">
          <cell r="A364" t="str">
            <v>Хрустящие крылышки ТМ Горячая штучка 0,3 кг зам  ПОКОМ</v>
          </cell>
          <cell r="D364">
            <v>8</v>
          </cell>
          <cell r="F364">
            <v>222</v>
          </cell>
        </row>
        <row r="365">
          <cell r="A365" t="str">
            <v>Хрустящие крылышки ТМ Зареченские ТС Зареченские продукты. ВЕС ПОКОМ</v>
          </cell>
          <cell r="D365">
            <v>1.8</v>
          </cell>
          <cell r="F365">
            <v>10.8</v>
          </cell>
        </row>
        <row r="366">
          <cell r="A366" t="str">
            <v>Чебупай сочное яблоко ТМ Горячая штучка 0,2 кг зам.  ПОКОМ</v>
          </cell>
          <cell r="D366">
            <v>2</v>
          </cell>
          <cell r="F366">
            <v>82</v>
          </cell>
        </row>
        <row r="367">
          <cell r="A367" t="str">
            <v>Чебупай спелая вишня ТМ Горячая штучка 0,2 кг зам.  ПОКОМ</v>
          </cell>
          <cell r="D367">
            <v>3</v>
          </cell>
          <cell r="F367">
            <v>401</v>
          </cell>
        </row>
        <row r="368">
          <cell r="A368" t="str">
            <v>Чебупели Курочка гриль ТМ Горячая штучка, 0,3 кг зам  ПОКОМ</v>
          </cell>
          <cell r="D368">
            <v>6</v>
          </cell>
          <cell r="F368">
            <v>178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759</v>
          </cell>
          <cell r="F369">
            <v>3202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1190</v>
          </cell>
          <cell r="F370">
            <v>3777</v>
          </cell>
        </row>
        <row r="371">
          <cell r="A371" t="str">
            <v>Чебуреки с мясом, грибами и картофелем. ВЕС  ПОКОМ</v>
          </cell>
          <cell r="F371">
            <v>3.7</v>
          </cell>
        </row>
        <row r="372">
          <cell r="A372" t="str">
            <v>Чебуреки сочные ВЕС ТМ Зареченские  ПОКОМ</v>
          </cell>
          <cell r="D372">
            <v>15</v>
          </cell>
          <cell r="F372">
            <v>517.70000000000005</v>
          </cell>
        </row>
        <row r="373">
          <cell r="A373" t="str">
            <v>Шпикачки Русские (черева) (в ср.защ.атм.) "Высокий вкус"  СПК</v>
          </cell>
          <cell r="D373">
            <v>121</v>
          </cell>
          <cell r="F373">
            <v>121</v>
          </cell>
        </row>
        <row r="374">
          <cell r="A374" t="str">
            <v>Эликапреза с/в "Эликатессе" 0,10 кг.шт. нарезка (лоток с ср.защ.атм.)  СПК</v>
          </cell>
          <cell r="D374">
            <v>156</v>
          </cell>
          <cell r="F374">
            <v>156</v>
          </cell>
        </row>
        <row r="375">
          <cell r="A375" t="str">
            <v>Юбилейная с/к 0,10 кг.шт. нарезка (лоток с ср.защ.атм.)  СПК</v>
          </cell>
          <cell r="D375">
            <v>60</v>
          </cell>
          <cell r="F375">
            <v>60</v>
          </cell>
        </row>
        <row r="376">
          <cell r="A376" t="str">
            <v>Юбилейная с/к 0,235 кг.шт.  СПК</v>
          </cell>
          <cell r="D376">
            <v>726</v>
          </cell>
          <cell r="F376">
            <v>726</v>
          </cell>
        </row>
        <row r="377">
          <cell r="A377" t="str">
            <v>Итого</v>
          </cell>
          <cell r="D377">
            <v>95699.380999999994</v>
          </cell>
          <cell r="F377">
            <v>248183.679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05.01.2024 - 12.01.2024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14,01,</v>
          </cell>
          <cell r="Q5" t="str">
            <v>17,01,</v>
          </cell>
          <cell r="R5" t="str">
            <v>18,01,</v>
          </cell>
        </row>
        <row r="6">
          <cell r="E6">
            <v>56752.835000000006</v>
          </cell>
          <cell r="F6">
            <v>74047.605999999985</v>
          </cell>
          <cell r="I6">
            <v>57765.555999999997</v>
          </cell>
          <cell r="J6">
            <v>-1012.7210000000002</v>
          </cell>
          <cell r="K6">
            <v>14990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31170</v>
          </cell>
          <cell r="R6">
            <v>0</v>
          </cell>
          <cell r="S6">
            <v>11350.566999999999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228</v>
          </cell>
          <cell r="D7">
            <v>128</v>
          </cell>
          <cell r="E7">
            <v>227</v>
          </cell>
          <cell r="F7">
            <v>123</v>
          </cell>
          <cell r="G7">
            <v>0.4</v>
          </cell>
          <cell r="H7">
            <v>60</v>
          </cell>
          <cell r="I7">
            <v>235</v>
          </cell>
          <cell r="J7">
            <v>-8</v>
          </cell>
          <cell r="K7">
            <v>160</v>
          </cell>
          <cell r="Q7">
            <v>160</v>
          </cell>
          <cell r="S7">
            <v>45.4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81.161000000000001</v>
          </cell>
          <cell r="D8">
            <v>117.699</v>
          </cell>
          <cell r="E8">
            <v>138.381</v>
          </cell>
          <cell r="F8">
            <v>25.427</v>
          </cell>
          <cell r="G8">
            <v>1</v>
          </cell>
          <cell r="H8" t="e">
            <v>#N/A</v>
          </cell>
          <cell r="I8">
            <v>170</v>
          </cell>
          <cell r="J8">
            <v>-31.619</v>
          </cell>
          <cell r="K8">
            <v>100</v>
          </cell>
          <cell r="Q8">
            <v>130</v>
          </cell>
          <cell r="S8">
            <v>27.676200000000001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1049.1969999999999</v>
          </cell>
          <cell r="D9">
            <v>1149.809</v>
          </cell>
          <cell r="E9">
            <v>1197.021</v>
          </cell>
          <cell r="F9">
            <v>934.18</v>
          </cell>
          <cell r="G9">
            <v>1</v>
          </cell>
          <cell r="H9">
            <v>45</v>
          </cell>
          <cell r="I9">
            <v>1251.519</v>
          </cell>
          <cell r="J9">
            <v>-54.498000000000047</v>
          </cell>
          <cell r="K9">
            <v>300</v>
          </cell>
          <cell r="Q9">
            <v>1100</v>
          </cell>
          <cell r="S9">
            <v>239.4042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3058.3710000000001</v>
          </cell>
          <cell r="D10">
            <v>3564.19</v>
          </cell>
          <cell r="E10">
            <v>1570.3789999999999</v>
          </cell>
          <cell r="F10">
            <v>5017.13</v>
          </cell>
          <cell r="G10">
            <v>1</v>
          </cell>
          <cell r="H10">
            <v>60</v>
          </cell>
          <cell r="I10">
            <v>1568.25</v>
          </cell>
          <cell r="J10">
            <v>2.1289999999999054</v>
          </cell>
          <cell r="K10">
            <v>0</v>
          </cell>
          <cell r="Q10">
            <v>300</v>
          </cell>
          <cell r="S10">
            <v>314.07579999999996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130.15</v>
          </cell>
          <cell r="E11">
            <v>31.238</v>
          </cell>
          <cell r="F11">
            <v>98.912000000000006</v>
          </cell>
          <cell r="G11">
            <v>1</v>
          </cell>
          <cell r="H11">
            <v>120</v>
          </cell>
          <cell r="I11">
            <v>31.5</v>
          </cell>
          <cell r="J11">
            <v>-0.26200000000000045</v>
          </cell>
          <cell r="K11">
            <v>0</v>
          </cell>
          <cell r="S11">
            <v>6.2476000000000003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116.03100000000001</v>
          </cell>
          <cell r="D12">
            <v>95</v>
          </cell>
          <cell r="E12">
            <v>105.121</v>
          </cell>
          <cell r="F12">
            <v>96.241</v>
          </cell>
          <cell r="G12">
            <v>1</v>
          </cell>
          <cell r="H12">
            <v>60</v>
          </cell>
          <cell r="I12">
            <v>105.84099999999999</v>
          </cell>
          <cell r="J12">
            <v>-0.71999999999999886</v>
          </cell>
          <cell r="K12">
            <v>70</v>
          </cell>
          <cell r="Q12">
            <v>50</v>
          </cell>
          <cell r="S12">
            <v>21.0242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177.78700000000001</v>
          </cell>
          <cell r="D13">
            <v>21.567</v>
          </cell>
          <cell r="E13">
            <v>139</v>
          </cell>
          <cell r="F13">
            <v>156</v>
          </cell>
          <cell r="G13">
            <v>1</v>
          </cell>
          <cell r="H13">
            <v>60</v>
          </cell>
          <cell r="I13">
            <v>120</v>
          </cell>
          <cell r="J13">
            <v>19</v>
          </cell>
          <cell r="K13">
            <v>100</v>
          </cell>
          <cell r="Q13">
            <v>50</v>
          </cell>
          <cell r="S13">
            <v>27.8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632.34400000000005</v>
          </cell>
          <cell r="D14">
            <v>1013.28</v>
          </cell>
          <cell r="E14">
            <v>429.23399999999998</v>
          </cell>
          <cell r="F14">
            <v>1048.1679999999999</v>
          </cell>
          <cell r="G14">
            <v>1</v>
          </cell>
          <cell r="H14">
            <v>60</v>
          </cell>
          <cell r="I14">
            <v>416.84100000000001</v>
          </cell>
          <cell r="J14">
            <v>12.392999999999972</v>
          </cell>
          <cell r="K14">
            <v>0</v>
          </cell>
          <cell r="S14">
            <v>85.846800000000002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998</v>
          </cell>
          <cell r="D15">
            <v>1020</v>
          </cell>
          <cell r="E15">
            <v>400</v>
          </cell>
          <cell r="F15">
            <v>1601</v>
          </cell>
          <cell r="G15">
            <v>0.25</v>
          </cell>
          <cell r="H15">
            <v>120</v>
          </cell>
          <cell r="I15">
            <v>417</v>
          </cell>
          <cell r="J15">
            <v>-17</v>
          </cell>
          <cell r="K15">
            <v>0</v>
          </cell>
          <cell r="S15">
            <v>80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17.835999999999999</v>
          </cell>
          <cell r="D16">
            <v>92.135000000000005</v>
          </cell>
          <cell r="E16">
            <v>16.341999999999999</v>
          </cell>
          <cell r="F16">
            <v>81.733000000000004</v>
          </cell>
          <cell r="G16">
            <v>1</v>
          </cell>
          <cell r="H16">
            <v>30</v>
          </cell>
          <cell r="I16">
            <v>40.5</v>
          </cell>
          <cell r="J16">
            <v>-24.158000000000001</v>
          </cell>
          <cell r="K16">
            <v>10</v>
          </cell>
          <cell r="S16">
            <v>3.2683999999999997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72.655000000000001</v>
          </cell>
          <cell r="D17">
            <v>19.23</v>
          </cell>
          <cell r="E17">
            <v>56.371000000000002</v>
          </cell>
          <cell r="F17">
            <v>16.283999999999999</v>
          </cell>
          <cell r="G17">
            <v>1</v>
          </cell>
          <cell r="H17">
            <v>30</v>
          </cell>
          <cell r="I17">
            <v>56.8</v>
          </cell>
          <cell r="J17">
            <v>-0.42899999999999494</v>
          </cell>
          <cell r="K17">
            <v>10</v>
          </cell>
          <cell r="Q17">
            <v>60</v>
          </cell>
          <cell r="S17">
            <v>11.2742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254.83</v>
          </cell>
          <cell r="D18">
            <v>12.005000000000001</v>
          </cell>
          <cell r="E18">
            <v>116</v>
          </cell>
          <cell r="F18">
            <v>169</v>
          </cell>
          <cell r="G18">
            <v>1</v>
          </cell>
          <cell r="H18">
            <v>60</v>
          </cell>
          <cell r="I18">
            <v>116.7</v>
          </cell>
          <cell r="J18">
            <v>-0.70000000000000284</v>
          </cell>
          <cell r="K18">
            <v>0</v>
          </cell>
          <cell r="Q18">
            <v>70</v>
          </cell>
          <cell r="S18">
            <v>23.2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25.62</v>
          </cell>
          <cell r="D19">
            <v>54.521000000000001</v>
          </cell>
          <cell r="E19">
            <v>25.585999999999999</v>
          </cell>
          <cell r="F19">
            <v>54.555</v>
          </cell>
          <cell r="G19">
            <v>1</v>
          </cell>
          <cell r="H19">
            <v>60</v>
          </cell>
          <cell r="I19">
            <v>26</v>
          </cell>
          <cell r="J19">
            <v>-0.41400000000000148</v>
          </cell>
          <cell r="K19">
            <v>0</v>
          </cell>
          <cell r="S19">
            <v>5.1171999999999995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537.77300000000002</v>
          </cell>
          <cell r="D20">
            <v>310.16800000000001</v>
          </cell>
          <cell r="E20">
            <v>211.404</v>
          </cell>
          <cell r="F20">
            <v>631.63800000000003</v>
          </cell>
          <cell r="G20">
            <v>1</v>
          </cell>
          <cell r="H20">
            <v>45</v>
          </cell>
          <cell r="I20">
            <v>215.8</v>
          </cell>
          <cell r="J20">
            <v>-4.396000000000015</v>
          </cell>
          <cell r="K20">
            <v>0</v>
          </cell>
          <cell r="S20">
            <v>42.280799999999999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1797</v>
          </cell>
          <cell r="D21">
            <v>615</v>
          </cell>
          <cell r="E21">
            <v>484</v>
          </cell>
          <cell r="F21">
            <v>1909</v>
          </cell>
          <cell r="G21">
            <v>0.25</v>
          </cell>
          <cell r="H21">
            <v>120</v>
          </cell>
          <cell r="I21">
            <v>506</v>
          </cell>
          <cell r="J21">
            <v>-22</v>
          </cell>
          <cell r="K21">
            <v>0</v>
          </cell>
          <cell r="S21">
            <v>96.8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1279.6780000000001</v>
          </cell>
          <cell r="D22">
            <v>1734.3019999999999</v>
          </cell>
          <cell r="E22">
            <v>648.125</v>
          </cell>
          <cell r="F22">
            <v>1401.607</v>
          </cell>
          <cell r="G22">
            <v>1</v>
          </cell>
          <cell r="H22">
            <v>45</v>
          </cell>
          <cell r="I22">
            <v>630.63300000000004</v>
          </cell>
          <cell r="J22">
            <v>17.491999999999962</v>
          </cell>
          <cell r="K22">
            <v>0</v>
          </cell>
          <cell r="Q22">
            <v>100</v>
          </cell>
          <cell r="S22">
            <v>129.625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1626</v>
          </cell>
          <cell r="D23">
            <v>823</v>
          </cell>
          <cell r="E23">
            <v>1895</v>
          </cell>
          <cell r="F23">
            <v>497</v>
          </cell>
          <cell r="G23">
            <v>0.12</v>
          </cell>
          <cell r="H23">
            <v>60</v>
          </cell>
          <cell r="I23">
            <v>1896</v>
          </cell>
          <cell r="J23">
            <v>-1</v>
          </cell>
          <cell r="K23">
            <v>1600</v>
          </cell>
          <cell r="Q23">
            <v>1400</v>
          </cell>
          <cell r="S23">
            <v>379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1725</v>
          </cell>
          <cell r="D24">
            <v>824</v>
          </cell>
          <cell r="E24">
            <v>683</v>
          </cell>
          <cell r="F24">
            <v>1845</v>
          </cell>
          <cell r="G24">
            <v>0.25</v>
          </cell>
          <cell r="H24">
            <v>120</v>
          </cell>
          <cell r="I24">
            <v>711</v>
          </cell>
          <cell r="J24">
            <v>-28</v>
          </cell>
          <cell r="K24">
            <v>0</v>
          </cell>
          <cell r="Q24">
            <v>400</v>
          </cell>
          <cell r="S24">
            <v>136.6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328.87900000000002</v>
          </cell>
          <cell r="D25">
            <v>82.917000000000002</v>
          </cell>
          <cell r="E25">
            <v>61.834000000000003</v>
          </cell>
          <cell r="F25">
            <v>343.78</v>
          </cell>
          <cell r="G25">
            <v>1</v>
          </cell>
          <cell r="H25">
            <v>120</v>
          </cell>
          <cell r="I25">
            <v>64.328999999999994</v>
          </cell>
          <cell r="J25">
            <v>-2.4949999999999903</v>
          </cell>
          <cell r="K25">
            <v>0</v>
          </cell>
          <cell r="S25">
            <v>12.366800000000001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67.77</v>
          </cell>
          <cell r="D26">
            <v>71.346999999999994</v>
          </cell>
          <cell r="E26">
            <v>98.078000000000003</v>
          </cell>
          <cell r="F26">
            <v>39.018999999999998</v>
          </cell>
          <cell r="G26">
            <v>1</v>
          </cell>
          <cell r="H26">
            <v>45</v>
          </cell>
          <cell r="I26">
            <v>105</v>
          </cell>
          <cell r="J26">
            <v>-6.921999999999997</v>
          </cell>
          <cell r="K26">
            <v>0</v>
          </cell>
          <cell r="Q26">
            <v>120</v>
          </cell>
          <cell r="S26">
            <v>19.615600000000001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820.40200000000004</v>
          </cell>
          <cell r="D27">
            <v>806.298</v>
          </cell>
          <cell r="E27">
            <v>364.26499999999999</v>
          </cell>
          <cell r="F27">
            <v>1082.6099999999999</v>
          </cell>
          <cell r="G27">
            <v>1</v>
          </cell>
          <cell r="H27">
            <v>60</v>
          </cell>
          <cell r="I27">
            <v>360.5</v>
          </cell>
          <cell r="J27">
            <v>3.7649999999999864</v>
          </cell>
          <cell r="K27">
            <v>0</v>
          </cell>
          <cell r="S27">
            <v>72.852999999999994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929</v>
          </cell>
          <cell r="D28">
            <v>944</v>
          </cell>
          <cell r="E28">
            <v>645</v>
          </cell>
          <cell r="F28">
            <v>1207</v>
          </cell>
          <cell r="G28">
            <v>0.22</v>
          </cell>
          <cell r="H28">
            <v>120</v>
          </cell>
          <cell r="I28">
            <v>662</v>
          </cell>
          <cell r="J28">
            <v>-17</v>
          </cell>
          <cell r="K28">
            <v>0</v>
          </cell>
          <cell r="Q28">
            <v>200</v>
          </cell>
          <cell r="S28">
            <v>129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66.108000000000004</v>
          </cell>
          <cell r="D29">
            <v>165.00700000000001</v>
          </cell>
          <cell r="E29">
            <v>143.38999999999999</v>
          </cell>
          <cell r="F29">
            <v>27.878</v>
          </cell>
          <cell r="G29">
            <v>1</v>
          </cell>
          <cell r="H29">
            <v>45</v>
          </cell>
          <cell r="I29">
            <v>143.4</v>
          </cell>
          <cell r="J29">
            <v>-1.0000000000019327E-2</v>
          </cell>
          <cell r="K29">
            <v>20</v>
          </cell>
          <cell r="Q29">
            <v>160</v>
          </cell>
          <cell r="S29">
            <v>28.677999999999997</v>
          </cell>
        </row>
        <row r="30">
          <cell r="A30" t="str">
            <v>6041 МОЛОЧНЫЕ К ЗАВТРАКУ сос п/о мгс 1*3  ОСТАНКИНО</v>
          </cell>
          <cell r="B30" t="str">
            <v>кг</v>
          </cell>
          <cell r="C30">
            <v>127.164</v>
          </cell>
          <cell r="D30">
            <v>267.71499999999997</v>
          </cell>
          <cell r="E30">
            <v>161.958</v>
          </cell>
          <cell r="F30">
            <v>226.71100000000001</v>
          </cell>
          <cell r="G30">
            <v>1</v>
          </cell>
          <cell r="H30">
            <v>45</v>
          </cell>
          <cell r="I30">
            <v>162.94</v>
          </cell>
          <cell r="J30">
            <v>-0.98199999999999932</v>
          </cell>
          <cell r="K30">
            <v>0</v>
          </cell>
          <cell r="Q30">
            <v>80</v>
          </cell>
          <cell r="S30">
            <v>32.391599999999997</v>
          </cell>
        </row>
        <row r="31">
          <cell r="A31" t="str">
            <v>6042 МОЛОЧНЫЕ К ЗАВТРАКУ сос п/о в/у 0.4кг   ОСТАНКИНО</v>
          </cell>
          <cell r="B31" t="str">
            <v>шт</v>
          </cell>
          <cell r="C31">
            <v>698</v>
          </cell>
          <cell r="D31">
            <v>736</v>
          </cell>
          <cell r="E31">
            <v>803</v>
          </cell>
          <cell r="F31">
            <v>619</v>
          </cell>
          <cell r="G31">
            <v>0.4</v>
          </cell>
          <cell r="H31">
            <v>45</v>
          </cell>
          <cell r="I31">
            <v>812</v>
          </cell>
          <cell r="J31">
            <v>-9</v>
          </cell>
          <cell r="K31">
            <v>120</v>
          </cell>
          <cell r="Q31">
            <v>800</v>
          </cell>
          <cell r="S31">
            <v>160.6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2025.2929999999999</v>
          </cell>
          <cell r="D32">
            <v>1706.923</v>
          </cell>
          <cell r="E32">
            <v>1720</v>
          </cell>
          <cell r="F32">
            <v>2120</v>
          </cell>
          <cell r="G32">
            <v>1</v>
          </cell>
          <cell r="H32">
            <v>45</v>
          </cell>
          <cell r="I32">
            <v>1444.5029999999999</v>
          </cell>
          <cell r="J32">
            <v>275.49700000000007</v>
          </cell>
          <cell r="K32">
            <v>400</v>
          </cell>
          <cell r="Q32">
            <v>900</v>
          </cell>
          <cell r="S32">
            <v>344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135.67699999999999</v>
          </cell>
          <cell r="D33">
            <v>1037.596</v>
          </cell>
          <cell r="E33">
            <v>437.714</v>
          </cell>
          <cell r="F33">
            <v>735.55899999999997</v>
          </cell>
          <cell r="G33">
            <v>1</v>
          </cell>
          <cell r="H33">
            <v>45</v>
          </cell>
          <cell r="I33">
            <v>531</v>
          </cell>
          <cell r="J33">
            <v>-93.286000000000001</v>
          </cell>
          <cell r="K33">
            <v>300</v>
          </cell>
          <cell r="S33">
            <v>87.5428</v>
          </cell>
        </row>
        <row r="34">
          <cell r="A34" t="str">
            <v>6144 МОЛОЧНЫЕ ТРАДИЦ сос п/о в/у 1/360 (1+1) ОСТАНКИНО</v>
          </cell>
          <cell r="B34" t="str">
            <v>шт</v>
          </cell>
          <cell r="C34">
            <v>87</v>
          </cell>
          <cell r="D34">
            <v>65</v>
          </cell>
          <cell r="E34">
            <v>101</v>
          </cell>
          <cell r="F34">
            <v>46</v>
          </cell>
          <cell r="G34">
            <v>0.36</v>
          </cell>
          <cell r="H34">
            <v>45</v>
          </cell>
          <cell r="I34">
            <v>122</v>
          </cell>
          <cell r="J34">
            <v>-21</v>
          </cell>
          <cell r="K34">
            <v>0</v>
          </cell>
          <cell r="Q34">
            <v>160</v>
          </cell>
          <cell r="S34">
            <v>20.2</v>
          </cell>
        </row>
        <row r="35">
          <cell r="A35" t="str">
            <v>6158 ВРЕМЯ ОЛИВЬЕ Папа может вар п/о 0.4кг   ОСТАНКИНО</v>
          </cell>
          <cell r="B35" t="str">
            <v>шт</v>
          </cell>
          <cell r="C35">
            <v>569</v>
          </cell>
          <cell r="D35">
            <v>419</v>
          </cell>
          <cell r="E35">
            <v>142</v>
          </cell>
          <cell r="F35">
            <v>828</v>
          </cell>
          <cell r="G35">
            <v>0.4</v>
          </cell>
          <cell r="H35">
            <v>60</v>
          </cell>
          <cell r="I35">
            <v>160</v>
          </cell>
          <cell r="J35">
            <v>-18</v>
          </cell>
          <cell r="K35">
            <v>0</v>
          </cell>
          <cell r="S35">
            <v>28.4</v>
          </cell>
        </row>
        <row r="36">
          <cell r="A36" t="str">
            <v>6213 СЕРВЕЛАТ ФИНСКИЙ СН в/к в/у 0.35кг 8шт.  ОСТАНКИНО</v>
          </cell>
          <cell r="B36" t="str">
            <v>шт</v>
          </cell>
          <cell r="C36">
            <v>245</v>
          </cell>
          <cell r="D36">
            <v>43</v>
          </cell>
          <cell r="E36">
            <v>221</v>
          </cell>
          <cell r="F36">
            <v>64</v>
          </cell>
          <cell r="G36">
            <v>0.35</v>
          </cell>
          <cell r="H36">
            <v>45</v>
          </cell>
          <cell r="I36">
            <v>221</v>
          </cell>
          <cell r="J36">
            <v>0</v>
          </cell>
          <cell r="K36">
            <v>120</v>
          </cell>
          <cell r="Q36">
            <v>240</v>
          </cell>
          <cell r="S36">
            <v>44.2</v>
          </cell>
        </row>
        <row r="37">
          <cell r="A37" t="str">
            <v>6215 СЕРВЕЛАТ ОРЕХОВЫЙ СН в/к в/у 0.35кг 8шт  ОСТАНКИНО</v>
          </cell>
          <cell r="B37" t="str">
            <v>шт</v>
          </cell>
          <cell r="C37">
            <v>132</v>
          </cell>
          <cell r="D37">
            <v>82</v>
          </cell>
          <cell r="E37">
            <v>132</v>
          </cell>
          <cell r="F37">
            <v>80</v>
          </cell>
          <cell r="G37">
            <v>0.35</v>
          </cell>
          <cell r="H37">
            <v>45</v>
          </cell>
          <cell r="I37">
            <v>130</v>
          </cell>
          <cell r="J37">
            <v>2</v>
          </cell>
          <cell r="K37">
            <v>80</v>
          </cell>
          <cell r="Q37">
            <v>80</v>
          </cell>
          <cell r="S37">
            <v>26.4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C38">
            <v>135</v>
          </cell>
          <cell r="D38">
            <v>22</v>
          </cell>
          <cell r="E38">
            <v>92</v>
          </cell>
          <cell r="F38">
            <v>45</v>
          </cell>
          <cell r="G38">
            <v>0.4</v>
          </cell>
          <cell r="H38">
            <v>45</v>
          </cell>
          <cell r="I38">
            <v>115</v>
          </cell>
          <cell r="J38">
            <v>-23</v>
          </cell>
          <cell r="K38">
            <v>40</v>
          </cell>
          <cell r="Q38">
            <v>80</v>
          </cell>
          <cell r="S38">
            <v>18.399999999999999</v>
          </cell>
        </row>
        <row r="39">
          <cell r="A39" t="str">
            <v>6225 ИМПЕРСКАЯ И БАЛЫКОВАЯ в/к с/н мгс 1/90  ОСТАНКИНО</v>
          </cell>
          <cell r="B39" t="str">
            <v>шт</v>
          </cell>
          <cell r="C39">
            <v>250</v>
          </cell>
          <cell r="D39">
            <v>242</v>
          </cell>
          <cell r="E39">
            <v>215</v>
          </cell>
          <cell r="F39">
            <v>277</v>
          </cell>
          <cell r="G39">
            <v>0.09</v>
          </cell>
          <cell r="H39" t="e">
            <v>#N/A</v>
          </cell>
          <cell r="I39">
            <v>209</v>
          </cell>
          <cell r="J39">
            <v>6</v>
          </cell>
          <cell r="K39">
            <v>0</v>
          </cell>
          <cell r="Q39">
            <v>160</v>
          </cell>
          <cell r="S39">
            <v>43</v>
          </cell>
        </row>
        <row r="40">
          <cell r="A40" t="str">
            <v>6227 МОЛОЧНЫЕ ТРАДИЦ. сос п/о мгс 0.6кг LTF  ОСТАНКИНО</v>
          </cell>
          <cell r="B40" t="str">
            <v>шт</v>
          </cell>
          <cell r="C40">
            <v>45</v>
          </cell>
          <cell r="D40">
            <v>3</v>
          </cell>
          <cell r="E40">
            <v>46</v>
          </cell>
          <cell r="F40">
            <v>1</v>
          </cell>
          <cell r="G40">
            <v>0.6</v>
          </cell>
          <cell r="H40">
            <v>45</v>
          </cell>
          <cell r="I40">
            <v>53</v>
          </cell>
          <cell r="J40">
            <v>-7</v>
          </cell>
          <cell r="K40">
            <v>0</v>
          </cell>
          <cell r="S40">
            <v>9.1999999999999993</v>
          </cell>
        </row>
        <row r="41">
          <cell r="A41" t="str">
            <v>6228 МЯСНОЕ АССОРТИ к/з с/н мгс 1/90 10шт.  ОСТАНКИНО</v>
          </cell>
          <cell r="B41" t="str">
            <v>шт</v>
          </cell>
          <cell r="C41">
            <v>3</v>
          </cell>
          <cell r="D41">
            <v>540</v>
          </cell>
          <cell r="E41">
            <v>78</v>
          </cell>
          <cell r="F41">
            <v>465</v>
          </cell>
          <cell r="G41">
            <v>0.09</v>
          </cell>
          <cell r="H41" t="e">
            <v>#N/A</v>
          </cell>
          <cell r="I41">
            <v>250</v>
          </cell>
          <cell r="J41">
            <v>-172</v>
          </cell>
          <cell r="K41">
            <v>0</v>
          </cell>
          <cell r="S41">
            <v>15.6</v>
          </cell>
        </row>
        <row r="42">
          <cell r="A42" t="str">
            <v>6233 БУЖЕНИНА ЗАПЕЧЕННАЯ с/н в/у 1/100 10шт.  ОСТАНКИНО</v>
          </cell>
          <cell r="B42" t="str">
            <v>шт</v>
          </cell>
          <cell r="C42">
            <v>165</v>
          </cell>
          <cell r="D42">
            <v>7</v>
          </cell>
          <cell r="E42">
            <v>144</v>
          </cell>
          <cell r="F42">
            <v>21</v>
          </cell>
          <cell r="G42">
            <v>0.1</v>
          </cell>
          <cell r="H42" t="e">
            <v>#N/A</v>
          </cell>
          <cell r="I42">
            <v>174</v>
          </cell>
          <cell r="J42">
            <v>-30</v>
          </cell>
          <cell r="K42">
            <v>60</v>
          </cell>
          <cell r="Q42">
            <v>200</v>
          </cell>
          <cell r="S42">
            <v>28.8</v>
          </cell>
        </row>
        <row r="43">
          <cell r="A43" t="str">
            <v>6241 ХОТ-ДОГ Папа может сос п/о мгс 0.38кг  ОСТАНКИНО</v>
          </cell>
          <cell r="B43" t="str">
            <v>шт</v>
          </cell>
          <cell r="C43">
            <v>255</v>
          </cell>
          <cell r="D43">
            <v>64</v>
          </cell>
          <cell r="E43">
            <v>250</v>
          </cell>
          <cell r="F43">
            <v>54</v>
          </cell>
          <cell r="G43">
            <v>0.38</v>
          </cell>
          <cell r="H43">
            <v>45</v>
          </cell>
          <cell r="I43">
            <v>260</v>
          </cell>
          <cell r="J43">
            <v>-10</v>
          </cell>
          <cell r="K43">
            <v>0</v>
          </cell>
          <cell r="Q43">
            <v>360</v>
          </cell>
          <cell r="S43">
            <v>50</v>
          </cell>
        </row>
        <row r="44">
          <cell r="A44" t="str">
            <v>6247 ДОМАШНЯЯ Папа может вар п/о 0,4кг 8шт.  ОСТАНКИНО</v>
          </cell>
          <cell r="B44" t="str">
            <v>шт</v>
          </cell>
          <cell r="C44">
            <v>200</v>
          </cell>
          <cell r="D44">
            <v>337</v>
          </cell>
          <cell r="E44">
            <v>171</v>
          </cell>
          <cell r="F44">
            <v>321</v>
          </cell>
          <cell r="G44">
            <v>0.4</v>
          </cell>
          <cell r="H44">
            <v>60</v>
          </cell>
          <cell r="I44">
            <v>216</v>
          </cell>
          <cell r="J44">
            <v>-45</v>
          </cell>
          <cell r="K44">
            <v>0</v>
          </cell>
          <cell r="S44">
            <v>34.200000000000003</v>
          </cell>
        </row>
        <row r="45">
          <cell r="A45" t="str">
            <v>6259 К ЧАЮ Советское наследие вар н/о мгс  ОСТАНКИНО</v>
          </cell>
          <cell r="B45" t="str">
            <v>кг</v>
          </cell>
          <cell r="C45">
            <v>9.4359999999999999</v>
          </cell>
          <cell r="E45">
            <v>2.3050000000000002</v>
          </cell>
          <cell r="F45">
            <v>6.5570000000000004</v>
          </cell>
          <cell r="G45">
            <v>0</v>
          </cell>
          <cell r="H45">
            <v>30</v>
          </cell>
          <cell r="I45">
            <v>2.5</v>
          </cell>
          <cell r="J45">
            <v>-0.19499999999999984</v>
          </cell>
          <cell r="K45">
            <v>0</v>
          </cell>
          <cell r="S45">
            <v>0.46100000000000002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353</v>
          </cell>
          <cell r="D46">
            <v>232</v>
          </cell>
          <cell r="E46">
            <v>182</v>
          </cell>
          <cell r="F46">
            <v>372</v>
          </cell>
          <cell r="G46">
            <v>0.4</v>
          </cell>
          <cell r="H46">
            <v>60</v>
          </cell>
          <cell r="I46">
            <v>213</v>
          </cell>
          <cell r="J46">
            <v>-31</v>
          </cell>
          <cell r="K46">
            <v>0</v>
          </cell>
          <cell r="S46">
            <v>36.4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618</v>
          </cell>
          <cell r="D47">
            <v>251</v>
          </cell>
          <cell r="E47">
            <v>372</v>
          </cell>
          <cell r="F47">
            <v>486</v>
          </cell>
          <cell r="G47">
            <v>0.3</v>
          </cell>
          <cell r="H47">
            <v>45</v>
          </cell>
          <cell r="I47">
            <v>374</v>
          </cell>
          <cell r="J47">
            <v>-2</v>
          </cell>
          <cell r="K47">
            <v>0</v>
          </cell>
          <cell r="Q47">
            <v>240</v>
          </cell>
          <cell r="S47">
            <v>74.400000000000006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1673</v>
          </cell>
          <cell r="D48">
            <v>1048</v>
          </cell>
          <cell r="E48">
            <v>1657</v>
          </cell>
          <cell r="F48">
            <v>1035</v>
          </cell>
          <cell r="G48">
            <v>0.27</v>
          </cell>
          <cell r="H48">
            <v>45</v>
          </cell>
          <cell r="I48">
            <v>1655</v>
          </cell>
          <cell r="J48">
            <v>2</v>
          </cell>
          <cell r="K48">
            <v>600</v>
          </cell>
          <cell r="Q48">
            <v>1500</v>
          </cell>
          <cell r="S48">
            <v>331.4</v>
          </cell>
        </row>
        <row r="49">
          <cell r="A49" t="str">
            <v>6302 БАЛЫКОВАЯ СН в/к в/у 0.35кг 8шт.  ОСТАНКИНО</v>
          </cell>
          <cell r="B49" t="str">
            <v>шт</v>
          </cell>
          <cell r="C49">
            <v>34</v>
          </cell>
          <cell r="D49">
            <v>53</v>
          </cell>
          <cell r="E49">
            <v>41</v>
          </cell>
          <cell r="F49">
            <v>40</v>
          </cell>
          <cell r="G49">
            <v>0.35</v>
          </cell>
          <cell r="H49">
            <v>45</v>
          </cell>
          <cell r="I49">
            <v>82</v>
          </cell>
          <cell r="J49">
            <v>-41</v>
          </cell>
          <cell r="K49">
            <v>40</v>
          </cell>
          <cell r="S49">
            <v>8.1999999999999993</v>
          </cell>
        </row>
        <row r="50">
          <cell r="A50" t="str">
            <v>6303 МЯСНЫЕ Папа может сос п/о мгс 1.5*3  ОСТАНКИНО</v>
          </cell>
          <cell r="B50" t="str">
            <v>кг</v>
          </cell>
          <cell r="C50">
            <v>99.228999999999999</v>
          </cell>
          <cell r="D50">
            <v>209.36199999999999</v>
          </cell>
          <cell r="E50">
            <v>215.04300000000001</v>
          </cell>
          <cell r="F50">
            <v>88.78</v>
          </cell>
          <cell r="G50">
            <v>1</v>
          </cell>
          <cell r="H50">
            <v>45</v>
          </cell>
          <cell r="I50">
            <v>268</v>
          </cell>
          <cell r="J50">
            <v>-52.956999999999994</v>
          </cell>
          <cell r="K50">
            <v>90</v>
          </cell>
          <cell r="Q50">
            <v>200</v>
          </cell>
          <cell r="S50">
            <v>43.008600000000001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448</v>
          </cell>
          <cell r="D51">
            <v>979</v>
          </cell>
          <cell r="E51">
            <v>575</v>
          </cell>
          <cell r="F51">
            <v>838</v>
          </cell>
          <cell r="G51">
            <v>0.4</v>
          </cell>
          <cell r="H51">
            <v>60</v>
          </cell>
          <cell r="I51">
            <v>589</v>
          </cell>
          <cell r="J51">
            <v>-14</v>
          </cell>
          <cell r="K51">
            <v>160</v>
          </cell>
          <cell r="Q51">
            <v>160</v>
          </cell>
          <cell r="S51">
            <v>115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7286</v>
          </cell>
          <cell r="D52">
            <v>8195</v>
          </cell>
          <cell r="E52">
            <v>5123</v>
          </cell>
          <cell r="F52">
            <v>10164</v>
          </cell>
          <cell r="G52">
            <v>0.4</v>
          </cell>
          <cell r="H52">
            <v>60</v>
          </cell>
          <cell r="I52">
            <v>5261</v>
          </cell>
          <cell r="J52">
            <v>-138</v>
          </cell>
          <cell r="K52">
            <v>1400</v>
          </cell>
          <cell r="Q52">
            <v>600</v>
          </cell>
          <cell r="S52">
            <v>1024.5999999999999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1759</v>
          </cell>
          <cell r="D53">
            <v>2505</v>
          </cell>
          <cell r="E53">
            <v>1495</v>
          </cell>
          <cell r="F53">
            <v>2709</v>
          </cell>
          <cell r="G53">
            <v>0.4</v>
          </cell>
          <cell r="H53">
            <v>60</v>
          </cell>
          <cell r="I53">
            <v>1547</v>
          </cell>
          <cell r="J53">
            <v>-52</v>
          </cell>
          <cell r="K53">
            <v>400</v>
          </cell>
          <cell r="S53">
            <v>299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4321</v>
          </cell>
          <cell r="D54">
            <v>6359</v>
          </cell>
          <cell r="E54">
            <v>3852</v>
          </cell>
          <cell r="F54">
            <v>6714</v>
          </cell>
          <cell r="G54">
            <v>0.4</v>
          </cell>
          <cell r="H54">
            <v>60</v>
          </cell>
          <cell r="I54">
            <v>3960</v>
          </cell>
          <cell r="J54">
            <v>-108</v>
          </cell>
          <cell r="K54">
            <v>800</v>
          </cell>
          <cell r="Q54">
            <v>1000</v>
          </cell>
          <cell r="S54">
            <v>770.4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1165</v>
          </cell>
          <cell r="D55">
            <v>1712</v>
          </cell>
          <cell r="E55">
            <v>1056</v>
          </cell>
          <cell r="F55">
            <v>1808</v>
          </cell>
          <cell r="G55">
            <v>0.35</v>
          </cell>
          <cell r="H55">
            <v>60</v>
          </cell>
          <cell r="I55">
            <v>1067</v>
          </cell>
          <cell r="J55">
            <v>-11</v>
          </cell>
          <cell r="K55">
            <v>0</v>
          </cell>
          <cell r="Q55">
            <v>200</v>
          </cell>
          <cell r="S55">
            <v>211.2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253</v>
          </cell>
          <cell r="D56">
            <v>376</v>
          </cell>
          <cell r="E56">
            <v>378</v>
          </cell>
          <cell r="F56">
            <v>234</v>
          </cell>
          <cell r="G56">
            <v>0.3</v>
          </cell>
          <cell r="H56">
            <v>45</v>
          </cell>
          <cell r="I56">
            <v>397</v>
          </cell>
          <cell r="J56">
            <v>-19</v>
          </cell>
          <cell r="K56">
            <v>60</v>
          </cell>
          <cell r="Q56">
            <v>320</v>
          </cell>
          <cell r="S56">
            <v>75.599999999999994</v>
          </cell>
        </row>
        <row r="57">
          <cell r="A57" t="str">
            <v>6453 ЭКСТРА Папа может с/к с/н в/у 1/100 14шт.   ОСТАНКИНО</v>
          </cell>
          <cell r="B57" t="str">
            <v>шт</v>
          </cell>
          <cell r="C57">
            <v>656</v>
          </cell>
          <cell r="D57">
            <v>1009</v>
          </cell>
          <cell r="E57">
            <v>851</v>
          </cell>
          <cell r="F57">
            <v>794</v>
          </cell>
          <cell r="G57">
            <v>0.1</v>
          </cell>
          <cell r="H57">
            <v>60</v>
          </cell>
          <cell r="I57">
            <v>959</v>
          </cell>
          <cell r="J57">
            <v>-108</v>
          </cell>
          <cell r="K57">
            <v>280</v>
          </cell>
          <cell r="Q57">
            <v>560</v>
          </cell>
          <cell r="S57">
            <v>170.2</v>
          </cell>
        </row>
        <row r="58">
          <cell r="A58" t="str">
            <v>6454 АРОМАТНАЯ с/к с/н в/у 1/100 14шт.  ОСТАНКИНО</v>
          </cell>
          <cell r="B58" t="str">
            <v>шт</v>
          </cell>
          <cell r="C58">
            <v>494</v>
          </cell>
          <cell r="D58">
            <v>865</v>
          </cell>
          <cell r="E58">
            <v>645</v>
          </cell>
          <cell r="F58">
            <v>694</v>
          </cell>
          <cell r="G58">
            <v>0.1</v>
          </cell>
          <cell r="H58">
            <v>60</v>
          </cell>
          <cell r="I58">
            <v>822</v>
          </cell>
          <cell r="J58">
            <v>-177</v>
          </cell>
          <cell r="K58">
            <v>280</v>
          </cell>
          <cell r="Q58">
            <v>280</v>
          </cell>
          <cell r="S58">
            <v>129</v>
          </cell>
        </row>
        <row r="59">
          <cell r="A59" t="str">
            <v>6475 С СЫРОМ Папа может сос ц/о мгс 0.4кг6шт  ОСТАНКИНО</v>
          </cell>
          <cell r="B59" t="str">
            <v>шт</v>
          </cell>
          <cell r="C59">
            <v>92</v>
          </cell>
          <cell r="D59">
            <v>353</v>
          </cell>
          <cell r="E59">
            <v>149</v>
          </cell>
          <cell r="F59">
            <v>249</v>
          </cell>
          <cell r="G59">
            <v>0.4</v>
          </cell>
          <cell r="H59">
            <v>30</v>
          </cell>
          <cell r="I59">
            <v>227</v>
          </cell>
          <cell r="J59">
            <v>-78</v>
          </cell>
          <cell r="K59">
            <v>0</v>
          </cell>
          <cell r="Q59">
            <v>30</v>
          </cell>
          <cell r="S59">
            <v>29.8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268.834</v>
          </cell>
          <cell r="D60">
            <v>421.61700000000002</v>
          </cell>
          <cell r="E60">
            <v>373.50200000000001</v>
          </cell>
          <cell r="F60">
            <v>190.642</v>
          </cell>
          <cell r="G60">
            <v>1</v>
          </cell>
          <cell r="H60">
            <v>45</v>
          </cell>
          <cell r="I60">
            <v>384</v>
          </cell>
          <cell r="J60">
            <v>-10.49799999999999</v>
          </cell>
          <cell r="K60">
            <v>150</v>
          </cell>
          <cell r="Q60">
            <v>350</v>
          </cell>
          <cell r="S60">
            <v>74.700400000000002</v>
          </cell>
        </row>
        <row r="61">
          <cell r="A61" t="str">
            <v>6562 СЕРВЕЛАТ КАРЕЛЬСКИЙ СН в/к в/у 0,28кг  ОСТАНКИНО</v>
          </cell>
          <cell r="B61" t="str">
            <v>шт</v>
          </cell>
          <cell r="C61">
            <v>645</v>
          </cell>
          <cell r="D61">
            <v>186</v>
          </cell>
          <cell r="E61">
            <v>650</v>
          </cell>
          <cell r="F61">
            <v>165</v>
          </cell>
          <cell r="G61">
            <v>0.28000000000000003</v>
          </cell>
          <cell r="H61">
            <v>45</v>
          </cell>
          <cell r="I61">
            <v>665</v>
          </cell>
          <cell r="J61">
            <v>-15</v>
          </cell>
          <cell r="K61">
            <v>160</v>
          </cell>
          <cell r="Q61">
            <v>720</v>
          </cell>
          <cell r="S61">
            <v>130</v>
          </cell>
        </row>
        <row r="62">
          <cell r="A62" t="str">
            <v>6563 СЛИВОЧНЫЕ СН сос п/о мгс 1*6  ОСТАНКИНО</v>
          </cell>
          <cell r="B62" t="str">
            <v>кг</v>
          </cell>
          <cell r="C62">
            <v>45.805999999999997</v>
          </cell>
          <cell r="D62">
            <v>78.632999999999996</v>
          </cell>
          <cell r="E62">
            <v>64.141999999999996</v>
          </cell>
          <cell r="F62">
            <v>38.320999999999998</v>
          </cell>
          <cell r="G62">
            <v>1</v>
          </cell>
          <cell r="H62">
            <v>45</v>
          </cell>
          <cell r="I62">
            <v>64</v>
          </cell>
          <cell r="J62">
            <v>0.14199999999999591</v>
          </cell>
          <cell r="K62">
            <v>50</v>
          </cell>
          <cell r="Q62">
            <v>20</v>
          </cell>
          <cell r="S62">
            <v>12.828399999999998</v>
          </cell>
        </row>
        <row r="63">
          <cell r="A63" t="str">
            <v>6591 ДОКТОРСКАЯ ОРИГИНАЛЬНАЯ СН вар ц/о в/у  ОСТАНКИНО</v>
          </cell>
          <cell r="B63" t="str">
            <v>кг</v>
          </cell>
          <cell r="C63">
            <v>32.314999999999998</v>
          </cell>
          <cell r="E63">
            <v>8.0559999999999992</v>
          </cell>
          <cell r="F63">
            <v>24.259</v>
          </cell>
          <cell r="G63">
            <v>0</v>
          </cell>
          <cell r="H63">
            <v>30</v>
          </cell>
          <cell r="I63">
            <v>5.6</v>
          </cell>
          <cell r="J63">
            <v>2.4559999999999995</v>
          </cell>
          <cell r="K63">
            <v>0</v>
          </cell>
          <cell r="S63">
            <v>1.6111999999999997</v>
          </cell>
        </row>
        <row r="64">
          <cell r="A64" t="str">
            <v>6592 ДОКТОРСКАЯ СН вар п/о  ОСТАНКИНО</v>
          </cell>
          <cell r="B64" t="str">
            <v>кг</v>
          </cell>
          <cell r="C64">
            <v>25.584</v>
          </cell>
          <cell r="D64">
            <v>112.361</v>
          </cell>
          <cell r="E64">
            <v>10.763999999999999</v>
          </cell>
          <cell r="F64">
            <v>107.04600000000001</v>
          </cell>
          <cell r="G64">
            <v>1</v>
          </cell>
          <cell r="H64">
            <v>60</v>
          </cell>
          <cell r="I64">
            <v>10.4</v>
          </cell>
          <cell r="J64">
            <v>0.36399999999999899</v>
          </cell>
          <cell r="K64">
            <v>0</v>
          </cell>
          <cell r="S64">
            <v>2.1528</v>
          </cell>
        </row>
        <row r="65">
          <cell r="A65" t="str">
            <v>6593 ДОКТОРСКАЯ СН вар п/о 0.45кг 8шт.  ОСТАНКИНО</v>
          </cell>
          <cell r="B65" t="str">
            <v>шт</v>
          </cell>
          <cell r="C65">
            <v>309</v>
          </cell>
          <cell r="D65">
            <v>11</v>
          </cell>
          <cell r="E65">
            <v>234</v>
          </cell>
          <cell r="F65">
            <v>74</v>
          </cell>
          <cell r="G65">
            <v>0.45</v>
          </cell>
          <cell r="H65">
            <v>60</v>
          </cell>
          <cell r="I65">
            <v>246</v>
          </cell>
          <cell r="J65">
            <v>-12</v>
          </cell>
          <cell r="K65">
            <v>0</v>
          </cell>
          <cell r="Q65">
            <v>320</v>
          </cell>
          <cell r="S65">
            <v>46.8</v>
          </cell>
        </row>
        <row r="66">
          <cell r="A66" t="str">
            <v>6594 МОЛОЧНАЯ СН вар п/о  ОСТАНКИНО</v>
          </cell>
          <cell r="B66" t="str">
            <v>кг</v>
          </cell>
          <cell r="C66">
            <v>21.780999999999999</v>
          </cell>
          <cell r="D66">
            <v>155.458</v>
          </cell>
          <cell r="E66">
            <v>39.381999999999998</v>
          </cell>
          <cell r="F66">
            <v>135.24799999999999</v>
          </cell>
          <cell r="G66">
            <v>1</v>
          </cell>
          <cell r="H66">
            <v>60</v>
          </cell>
          <cell r="I66">
            <v>38</v>
          </cell>
          <cell r="J66">
            <v>1.3819999999999979</v>
          </cell>
          <cell r="K66">
            <v>0</v>
          </cell>
          <cell r="S66">
            <v>7.8763999999999994</v>
          </cell>
        </row>
        <row r="67">
          <cell r="A67" t="str">
            <v>6595 МОЛОЧНАЯ СН вар п/о 0.45кг 8шт.  ОСТАНКИНО</v>
          </cell>
          <cell r="B67" t="str">
            <v>шт</v>
          </cell>
          <cell r="C67">
            <v>273</v>
          </cell>
          <cell r="D67">
            <v>13</v>
          </cell>
          <cell r="E67">
            <v>261</v>
          </cell>
          <cell r="F67">
            <v>11</v>
          </cell>
          <cell r="G67">
            <v>0.45</v>
          </cell>
          <cell r="H67">
            <v>60</v>
          </cell>
          <cell r="I67">
            <v>295</v>
          </cell>
          <cell r="J67">
            <v>-34</v>
          </cell>
          <cell r="K67">
            <v>120</v>
          </cell>
          <cell r="Q67">
            <v>280</v>
          </cell>
          <cell r="S67">
            <v>52.2</v>
          </cell>
        </row>
        <row r="68">
          <cell r="A68" t="str">
            <v>6597 РУССКАЯ СН вар п/о 0.45кг 8шт.  ОСТАНКИНО</v>
          </cell>
          <cell r="B68" t="str">
            <v>шт</v>
          </cell>
          <cell r="C68">
            <v>36</v>
          </cell>
          <cell r="D68">
            <v>2</v>
          </cell>
          <cell r="E68">
            <v>18</v>
          </cell>
          <cell r="F68">
            <v>10</v>
          </cell>
          <cell r="G68">
            <v>0.45</v>
          </cell>
          <cell r="H68">
            <v>60</v>
          </cell>
          <cell r="I68">
            <v>72</v>
          </cell>
          <cell r="J68">
            <v>-54</v>
          </cell>
          <cell r="K68">
            <v>40</v>
          </cell>
          <cell r="S68">
            <v>3.6</v>
          </cell>
        </row>
        <row r="69">
          <cell r="A69" t="str">
            <v>6601 ГОВЯЖЬИ СН сос п/о мгс 1*6  ОСТАНКИНО</v>
          </cell>
          <cell r="B69" t="str">
            <v>кг</v>
          </cell>
          <cell r="C69">
            <v>57.085999999999999</v>
          </cell>
          <cell r="D69">
            <v>196.733</v>
          </cell>
          <cell r="E69">
            <v>124.133</v>
          </cell>
          <cell r="F69">
            <v>73.093999999999994</v>
          </cell>
          <cell r="G69">
            <v>1</v>
          </cell>
          <cell r="H69">
            <v>45</v>
          </cell>
          <cell r="I69">
            <v>125</v>
          </cell>
          <cell r="J69">
            <v>-0.86700000000000443</v>
          </cell>
          <cell r="K69">
            <v>0</v>
          </cell>
          <cell r="Q69">
            <v>130</v>
          </cell>
          <cell r="S69">
            <v>24.826599999999999</v>
          </cell>
        </row>
        <row r="70">
          <cell r="A70" t="str">
            <v>6602 БАВАРСКИЕ ПМ сос ц/о мгс 0,35кг 8шт.  ОСТАНКИНО</v>
          </cell>
          <cell r="B70" t="str">
            <v>шт</v>
          </cell>
          <cell r="C70">
            <v>146</v>
          </cell>
          <cell r="D70">
            <v>20</v>
          </cell>
          <cell r="E70">
            <v>127</v>
          </cell>
          <cell r="F70">
            <v>24</v>
          </cell>
          <cell r="G70">
            <v>0.35</v>
          </cell>
          <cell r="H70" t="e">
            <v>#N/A</v>
          </cell>
          <cell r="I70">
            <v>197</v>
          </cell>
          <cell r="J70">
            <v>-70</v>
          </cell>
          <cell r="K70">
            <v>80</v>
          </cell>
          <cell r="Q70">
            <v>160</v>
          </cell>
          <cell r="S70">
            <v>25.4</v>
          </cell>
        </row>
        <row r="71">
          <cell r="A71" t="str">
            <v>6645 ВЕТЧ.КЛАССИЧЕСКАЯ СН п/о 0.8кг 4шт.  ОСТАНКИНО</v>
          </cell>
          <cell r="B71" t="str">
            <v>шт</v>
          </cell>
          <cell r="C71">
            <v>30</v>
          </cell>
          <cell r="D71">
            <v>5</v>
          </cell>
          <cell r="E71">
            <v>13</v>
          </cell>
          <cell r="F71">
            <v>17</v>
          </cell>
          <cell r="G71">
            <v>0.8</v>
          </cell>
          <cell r="H71">
            <v>60</v>
          </cell>
          <cell r="I71">
            <v>17</v>
          </cell>
          <cell r="J71">
            <v>-4</v>
          </cell>
          <cell r="K71">
            <v>0</v>
          </cell>
          <cell r="S71">
            <v>2.6</v>
          </cell>
        </row>
        <row r="72">
          <cell r="A72" t="str">
            <v>6648 СОЧНЫЕ Папа может сар п/о мгс 1*3  ОСТАНКИНО</v>
          </cell>
          <cell r="B72" t="str">
            <v>кг</v>
          </cell>
          <cell r="C72">
            <v>23.318000000000001</v>
          </cell>
          <cell r="D72">
            <v>5.26</v>
          </cell>
          <cell r="E72">
            <v>17.34</v>
          </cell>
          <cell r="G72">
            <v>0</v>
          </cell>
          <cell r="H72">
            <v>45</v>
          </cell>
          <cell r="I72">
            <v>30</v>
          </cell>
          <cell r="J72">
            <v>-12.66</v>
          </cell>
          <cell r="K72">
            <v>30</v>
          </cell>
          <cell r="S72">
            <v>3.468</v>
          </cell>
        </row>
        <row r="73">
          <cell r="A73" t="str">
            <v>6661 СОЧНЫЙ ГРИЛЬ ПМ сос п/о мгс 1.5*4_Маяк  ОСТАНКИНО</v>
          </cell>
          <cell r="B73" t="str">
            <v>кг</v>
          </cell>
          <cell r="C73">
            <v>7.9820000000000002</v>
          </cell>
          <cell r="D73">
            <v>108.762</v>
          </cell>
          <cell r="E73">
            <v>26.37</v>
          </cell>
          <cell r="F73">
            <v>64.078000000000003</v>
          </cell>
          <cell r="G73">
            <v>1</v>
          </cell>
          <cell r="H73">
            <v>45</v>
          </cell>
          <cell r="I73">
            <v>43.5</v>
          </cell>
          <cell r="J73">
            <v>-17.13</v>
          </cell>
          <cell r="K73">
            <v>0</v>
          </cell>
          <cell r="S73">
            <v>5.274</v>
          </cell>
        </row>
        <row r="74">
          <cell r="A74" t="str">
            <v>6666 БОЯНСКАЯ Папа может п/к в/у 0,28кг 8 шт. ОСТАНКИНО</v>
          </cell>
          <cell r="B74" t="str">
            <v>шт</v>
          </cell>
          <cell r="C74">
            <v>1220</v>
          </cell>
          <cell r="D74">
            <v>1248</v>
          </cell>
          <cell r="E74">
            <v>1048</v>
          </cell>
          <cell r="F74">
            <v>1362</v>
          </cell>
          <cell r="G74">
            <v>0.28000000000000003</v>
          </cell>
          <cell r="H74">
            <v>45</v>
          </cell>
          <cell r="I74">
            <v>1110</v>
          </cell>
          <cell r="J74">
            <v>-62</v>
          </cell>
          <cell r="K74">
            <v>200</v>
          </cell>
          <cell r="Q74">
            <v>480</v>
          </cell>
          <cell r="S74">
            <v>209.6</v>
          </cell>
        </row>
        <row r="75">
          <cell r="A75" t="str">
            <v>6669 ВЕНСКАЯ САЛЯМИ п/к в/у 0.28кг 8шт  ОСТАНКИНО</v>
          </cell>
          <cell r="B75" t="str">
            <v>шт</v>
          </cell>
          <cell r="C75">
            <v>653</v>
          </cell>
          <cell r="D75">
            <v>139</v>
          </cell>
          <cell r="E75">
            <v>535</v>
          </cell>
          <cell r="F75">
            <v>244</v>
          </cell>
          <cell r="G75">
            <v>0.28000000000000003</v>
          </cell>
          <cell r="H75">
            <v>45</v>
          </cell>
          <cell r="I75">
            <v>550</v>
          </cell>
          <cell r="J75">
            <v>-15</v>
          </cell>
          <cell r="K75">
            <v>240</v>
          </cell>
          <cell r="Q75">
            <v>600</v>
          </cell>
          <cell r="S75">
            <v>107</v>
          </cell>
        </row>
        <row r="76">
          <cell r="A76" t="str">
            <v>6683 СЕРВЕЛАТ ЗЕРНИСТЫЙ ПМ в/к в/у 0,35кг  ОСТАНКИНО</v>
          </cell>
          <cell r="B76" t="str">
            <v>шт</v>
          </cell>
          <cell r="C76">
            <v>2377</v>
          </cell>
          <cell r="D76">
            <v>1479</v>
          </cell>
          <cell r="E76">
            <v>1866</v>
          </cell>
          <cell r="F76">
            <v>1941</v>
          </cell>
          <cell r="G76">
            <v>0.35</v>
          </cell>
          <cell r="H76">
            <v>45</v>
          </cell>
          <cell r="I76">
            <v>1908</v>
          </cell>
          <cell r="J76">
            <v>-42</v>
          </cell>
          <cell r="K76">
            <v>800</v>
          </cell>
          <cell r="Q76">
            <v>1000</v>
          </cell>
          <cell r="S76">
            <v>373.2</v>
          </cell>
        </row>
        <row r="77">
          <cell r="A77" t="str">
            <v>6684 СЕРВЕЛАТ КАРЕЛЬСКИЙ ПМ в/к в/у 0.28кг  ОСТАНКИНО</v>
          </cell>
          <cell r="B77" t="str">
            <v>шт</v>
          </cell>
          <cell r="C77">
            <v>2464</v>
          </cell>
          <cell r="D77">
            <v>1630</v>
          </cell>
          <cell r="E77">
            <v>1436</v>
          </cell>
          <cell r="F77">
            <v>2618</v>
          </cell>
          <cell r="G77">
            <v>0.28000000000000003</v>
          </cell>
          <cell r="H77">
            <v>45</v>
          </cell>
          <cell r="I77">
            <v>1480</v>
          </cell>
          <cell r="J77">
            <v>-44</v>
          </cell>
          <cell r="K77">
            <v>0</v>
          </cell>
          <cell r="Q77">
            <v>200</v>
          </cell>
          <cell r="S77">
            <v>287.2</v>
          </cell>
        </row>
        <row r="78">
          <cell r="A78" t="str">
            <v>6689 СЕРВЕЛАТ ОХОТНИЧИЙ ПМ в/к в/у 0,35кг 8шт  ОСТАНКИНО</v>
          </cell>
          <cell r="B78" t="str">
            <v>шт</v>
          </cell>
          <cell r="C78">
            <v>5430</v>
          </cell>
          <cell r="D78">
            <v>2951</v>
          </cell>
          <cell r="E78">
            <v>3929</v>
          </cell>
          <cell r="F78">
            <v>4343</v>
          </cell>
          <cell r="G78">
            <v>0.35</v>
          </cell>
          <cell r="H78">
            <v>45</v>
          </cell>
          <cell r="I78">
            <v>4027</v>
          </cell>
          <cell r="J78">
            <v>-98</v>
          </cell>
          <cell r="K78">
            <v>1200</v>
          </cell>
          <cell r="Q78">
            <v>2200</v>
          </cell>
          <cell r="S78">
            <v>785.8</v>
          </cell>
        </row>
        <row r="79">
          <cell r="A79" t="str">
            <v>6692 СЕРВЕЛАТ ПРИМА в/к в/у 0.28кг 8шт.  ОСТАНКИНО</v>
          </cell>
          <cell r="B79" t="str">
            <v>шт</v>
          </cell>
          <cell r="C79">
            <v>785</v>
          </cell>
          <cell r="D79">
            <v>270</v>
          </cell>
          <cell r="E79">
            <v>555</v>
          </cell>
          <cell r="F79">
            <v>480</v>
          </cell>
          <cell r="G79">
            <v>0.28000000000000003</v>
          </cell>
          <cell r="H79">
            <v>45</v>
          </cell>
          <cell r="I79">
            <v>576</v>
          </cell>
          <cell r="J79">
            <v>-21</v>
          </cell>
          <cell r="K79">
            <v>0</v>
          </cell>
          <cell r="Q79">
            <v>600</v>
          </cell>
          <cell r="S79">
            <v>111</v>
          </cell>
        </row>
        <row r="80">
          <cell r="A80" t="str">
            <v>6697 СЕРВЕЛАТ ФИНСКИЙ ПМ в/к в/у 0,35кг 8шт.  ОСТАНКИНО</v>
          </cell>
          <cell r="B80" t="str">
            <v>шт</v>
          </cell>
          <cell r="C80">
            <v>5773</v>
          </cell>
          <cell r="D80">
            <v>6924</v>
          </cell>
          <cell r="E80">
            <v>4538</v>
          </cell>
          <cell r="F80">
            <v>3643</v>
          </cell>
          <cell r="G80">
            <v>0.35</v>
          </cell>
          <cell r="H80">
            <v>45</v>
          </cell>
          <cell r="I80">
            <v>4614</v>
          </cell>
          <cell r="J80">
            <v>-76</v>
          </cell>
          <cell r="K80">
            <v>2800</v>
          </cell>
          <cell r="Q80">
            <v>3400</v>
          </cell>
          <cell r="S80">
            <v>907.6</v>
          </cell>
        </row>
        <row r="81">
          <cell r="A81" t="str">
            <v>6713 СОЧНЫЙ ГРИЛЬ ПМ сос п/о мгс 0.41кг 8шт.  ОСТАНКИНО</v>
          </cell>
          <cell r="B81" t="str">
            <v>шт</v>
          </cell>
          <cell r="C81">
            <v>840</v>
          </cell>
          <cell r="D81">
            <v>1194</v>
          </cell>
          <cell r="E81">
            <v>1037</v>
          </cell>
          <cell r="F81">
            <v>934</v>
          </cell>
          <cell r="G81">
            <v>0.41</v>
          </cell>
          <cell r="H81">
            <v>45</v>
          </cell>
          <cell r="I81">
            <v>1095</v>
          </cell>
          <cell r="J81">
            <v>-58</v>
          </cell>
          <cell r="K81">
            <v>120</v>
          </cell>
          <cell r="Q81">
            <v>800</v>
          </cell>
          <cell r="S81">
            <v>207.4</v>
          </cell>
        </row>
        <row r="82">
          <cell r="A82" t="str">
            <v>6716 ОСОБАЯ Коровино (в сетке) 0.5кг 8шт.  ОСТАНКИНО</v>
          </cell>
          <cell r="B82" t="str">
            <v>шт</v>
          </cell>
          <cell r="C82">
            <v>205</v>
          </cell>
          <cell r="D82">
            <v>89</v>
          </cell>
          <cell r="E82">
            <v>231</v>
          </cell>
          <cell r="F82">
            <v>85</v>
          </cell>
          <cell r="G82">
            <v>0.5</v>
          </cell>
          <cell r="H82">
            <v>0.6</v>
          </cell>
          <cell r="I82">
            <v>236</v>
          </cell>
          <cell r="J82">
            <v>-5</v>
          </cell>
          <cell r="K82">
            <v>0</v>
          </cell>
          <cell r="Q82">
            <v>200</v>
          </cell>
          <cell r="S82">
            <v>46.2</v>
          </cell>
        </row>
        <row r="83">
          <cell r="A83" t="str">
            <v>6722 СОЧНЫЕ ПМ сос п/о мгс 0,41кг 10шт.  ОСТАНКИНО</v>
          </cell>
          <cell r="B83" t="str">
            <v>шт</v>
          </cell>
          <cell r="C83">
            <v>5058</v>
          </cell>
          <cell r="D83">
            <v>4440</v>
          </cell>
          <cell r="E83">
            <v>5180</v>
          </cell>
          <cell r="F83">
            <v>4090</v>
          </cell>
          <cell r="G83">
            <v>0.41</v>
          </cell>
          <cell r="H83">
            <v>45</v>
          </cell>
          <cell r="I83">
            <v>4488</v>
          </cell>
          <cell r="J83">
            <v>692</v>
          </cell>
          <cell r="K83">
            <v>1000</v>
          </cell>
          <cell r="Q83">
            <v>4600</v>
          </cell>
          <cell r="S83">
            <v>1036</v>
          </cell>
        </row>
        <row r="84">
          <cell r="A84" t="str">
            <v>6726 СЛИВОЧНЫЕ ПМ сос п/о мгс 0.41кг 10шт.  ОСТАНКИНО</v>
          </cell>
          <cell r="B84" t="str">
            <v>шт</v>
          </cell>
          <cell r="C84">
            <v>1001</v>
          </cell>
          <cell r="D84">
            <v>1937</v>
          </cell>
          <cell r="E84">
            <v>1927</v>
          </cell>
          <cell r="F84">
            <v>1500</v>
          </cell>
          <cell r="G84">
            <v>0.41</v>
          </cell>
          <cell r="H84">
            <v>45</v>
          </cell>
          <cell r="I84">
            <v>1739</v>
          </cell>
          <cell r="J84">
            <v>188</v>
          </cell>
          <cell r="K84">
            <v>400</v>
          </cell>
          <cell r="Q84">
            <v>2000</v>
          </cell>
          <cell r="S84">
            <v>385.4</v>
          </cell>
        </row>
        <row r="85">
          <cell r="A85" t="str">
            <v>6734 ОСОБАЯ СО ШПИКОМ Коровино (в сетке) 0,5кг ОСТАНКИНО</v>
          </cell>
          <cell r="B85" t="str">
            <v>шт</v>
          </cell>
          <cell r="C85">
            <v>63</v>
          </cell>
          <cell r="D85">
            <v>2</v>
          </cell>
          <cell r="E85">
            <v>32</v>
          </cell>
          <cell r="F85">
            <v>32</v>
          </cell>
          <cell r="G85">
            <v>0.5</v>
          </cell>
          <cell r="H85" t="e">
            <v>#N/A</v>
          </cell>
          <cell r="I85">
            <v>33</v>
          </cell>
          <cell r="J85">
            <v>-1</v>
          </cell>
          <cell r="K85">
            <v>0</v>
          </cell>
          <cell r="Q85">
            <v>40</v>
          </cell>
          <cell r="S85">
            <v>6.4</v>
          </cell>
        </row>
        <row r="86">
          <cell r="A86" t="str">
            <v>6750 МОЛОЧНЫЕ ГОСТ СН сос п/о мгс 0,41 кг 10шт ОСТАНКИНО</v>
          </cell>
          <cell r="B86" t="str">
            <v>шт</v>
          </cell>
          <cell r="C86">
            <v>177</v>
          </cell>
          <cell r="D86">
            <v>6</v>
          </cell>
          <cell r="E86">
            <v>97</v>
          </cell>
          <cell r="F86">
            <v>80</v>
          </cell>
          <cell r="G86">
            <v>0.41</v>
          </cell>
          <cell r="H86" t="e">
            <v>#N/A</v>
          </cell>
          <cell r="I86">
            <v>145</v>
          </cell>
          <cell r="J86">
            <v>-48</v>
          </cell>
          <cell r="K86">
            <v>0</v>
          </cell>
          <cell r="Q86">
            <v>120</v>
          </cell>
          <cell r="S86">
            <v>19.399999999999999</v>
          </cell>
        </row>
        <row r="87">
          <cell r="A87" t="str">
            <v>6751 СЛИВОЧНЫЕ СН сос п/о мгс 0,41кг 10шт.  ОСТАНКИНО</v>
          </cell>
          <cell r="B87" t="str">
            <v>шт</v>
          </cell>
          <cell r="C87">
            <v>372</v>
          </cell>
          <cell r="D87">
            <v>9</v>
          </cell>
          <cell r="E87">
            <v>308</v>
          </cell>
          <cell r="F87">
            <v>64</v>
          </cell>
          <cell r="G87">
            <v>0.41</v>
          </cell>
          <cell r="H87" t="e">
            <v>#N/A</v>
          </cell>
          <cell r="I87">
            <v>317</v>
          </cell>
          <cell r="J87">
            <v>-9</v>
          </cell>
          <cell r="K87">
            <v>0</v>
          </cell>
          <cell r="Q87">
            <v>500</v>
          </cell>
          <cell r="S87">
            <v>61.6</v>
          </cell>
        </row>
        <row r="88">
          <cell r="A88" t="str">
            <v>6756 ВЕТЧ.ЛЮБИТЕЛЬСКАЯ п/о  ОСТАНКИНО</v>
          </cell>
          <cell r="B88" t="str">
            <v>кг</v>
          </cell>
          <cell r="C88">
            <v>97.93</v>
          </cell>
          <cell r="D88">
            <v>1.526</v>
          </cell>
          <cell r="E88">
            <v>19.763999999999999</v>
          </cell>
          <cell r="F88">
            <v>78.165999999999997</v>
          </cell>
          <cell r="G88">
            <v>0</v>
          </cell>
          <cell r="H88" t="e">
            <v>#N/A</v>
          </cell>
          <cell r="I88">
            <v>20.5</v>
          </cell>
          <cell r="J88">
            <v>-0.73600000000000065</v>
          </cell>
          <cell r="K88">
            <v>0</v>
          </cell>
          <cell r="S88">
            <v>3.9527999999999999</v>
          </cell>
        </row>
        <row r="89">
          <cell r="A89" t="str">
            <v>БОНУС Z-ОСОБАЯ Коровино вар п/о (5324)  ОСТАНКИНО</v>
          </cell>
          <cell r="B89" t="str">
            <v>кг</v>
          </cell>
          <cell r="C89">
            <v>27.99</v>
          </cell>
          <cell r="D89">
            <v>1.994</v>
          </cell>
          <cell r="E89">
            <v>8.0069999999999997</v>
          </cell>
          <cell r="F89">
            <v>19.983000000000001</v>
          </cell>
          <cell r="G89">
            <v>0</v>
          </cell>
          <cell r="H89" t="e">
            <v>#N/A</v>
          </cell>
          <cell r="I89">
            <v>10</v>
          </cell>
          <cell r="J89">
            <v>-1.9930000000000003</v>
          </cell>
          <cell r="K89">
            <v>0</v>
          </cell>
          <cell r="S89">
            <v>1.6013999999999999</v>
          </cell>
        </row>
        <row r="90">
          <cell r="A90" t="str">
            <v>БОНУС Z-ОСОБАЯ Коровино вар п/о 0.5кг_СНГ (6305)  ОСТАНКИНО</v>
          </cell>
          <cell r="B90" t="str">
            <v>шт</v>
          </cell>
          <cell r="C90">
            <v>29</v>
          </cell>
          <cell r="E90">
            <v>2</v>
          </cell>
          <cell r="F90">
            <v>27</v>
          </cell>
          <cell r="G90">
            <v>0</v>
          </cell>
          <cell r="H90" t="e">
            <v>#N/A</v>
          </cell>
          <cell r="I90">
            <v>2</v>
          </cell>
          <cell r="J90">
            <v>0</v>
          </cell>
          <cell r="K90">
            <v>0</v>
          </cell>
          <cell r="S90">
            <v>0.4</v>
          </cell>
        </row>
        <row r="91">
          <cell r="A91" t="str">
            <v>БОНУС СОЧНЫЕ сос п/о мгс 0.41кг_UZ (6087)  ОСТАНКИНО</v>
          </cell>
          <cell r="B91" t="str">
            <v>шт</v>
          </cell>
          <cell r="C91">
            <v>2</v>
          </cell>
          <cell r="D91">
            <v>1558</v>
          </cell>
          <cell r="E91">
            <v>796</v>
          </cell>
          <cell r="F91">
            <v>731</v>
          </cell>
          <cell r="G91">
            <v>0</v>
          </cell>
          <cell r="H91">
            <v>0</v>
          </cell>
          <cell r="I91">
            <v>830</v>
          </cell>
          <cell r="J91">
            <v>-34</v>
          </cell>
          <cell r="K91">
            <v>0</v>
          </cell>
          <cell r="S91">
            <v>159.19999999999999</v>
          </cell>
        </row>
        <row r="92">
          <cell r="A92" t="str">
            <v>БОНУС СОЧНЫЕ сос п/о мгс 1*6_UZ (6088)  ОСТАНКИНО</v>
          </cell>
          <cell r="B92" t="str">
            <v>кг</v>
          </cell>
          <cell r="C92">
            <v>191.63800000000001</v>
          </cell>
          <cell r="D92">
            <v>359.12200000000001</v>
          </cell>
          <cell r="E92">
            <v>247.58600000000001</v>
          </cell>
          <cell r="F92">
            <v>300</v>
          </cell>
          <cell r="G92">
            <v>0</v>
          </cell>
          <cell r="H92">
            <v>0</v>
          </cell>
          <cell r="I92">
            <v>258</v>
          </cell>
          <cell r="J92">
            <v>-10.413999999999987</v>
          </cell>
          <cell r="K92">
            <v>0</v>
          </cell>
          <cell r="S92">
            <v>49.517200000000003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18.01.2024 - 18.01.2024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7.069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65.457999999999998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88.697999999999993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161.273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47.576000000000001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45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263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396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572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72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47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75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40</v>
          </cell>
        </row>
        <row r="21">
          <cell r="A21" t="str">
            <v xml:space="preserve"> 068  Колбаса Особая ТМ Особый рецепт, 0,5 кг, ПОКОМ</v>
          </cell>
          <cell r="D21">
            <v>33</v>
          </cell>
        </row>
        <row r="22">
          <cell r="A22" t="str">
            <v xml:space="preserve"> 079  Колбаса Сервелат Кремлевский,  0.35 кг, ПОКОМ</v>
          </cell>
          <cell r="D22">
            <v>16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266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87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168</v>
          </cell>
        </row>
        <row r="26">
          <cell r="A26" t="str">
            <v xml:space="preserve"> 116  Колбаса Балыкбурская с копченым балыком, в/у 0,35 кг срез, БАВАРУШКА ПОКОМ</v>
          </cell>
          <cell r="D26">
            <v>51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112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150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68.611999999999995</v>
          </cell>
        </row>
        <row r="30">
          <cell r="A30" t="str">
            <v xml:space="preserve"> 201  Ветчина Нежная ТМ Особый рецепт, (2,5кг), ПОКОМ</v>
          </cell>
          <cell r="D30">
            <v>764.28499999999997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51.244999999999997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103.623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48.183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1349.019</v>
          </cell>
        </row>
        <row r="35">
          <cell r="A35" t="str">
            <v xml:space="preserve"> 220  Колбаса Докторская по-стародворски, амифлекс, ВЕС,   ПОКОМ</v>
          </cell>
          <cell r="D35">
            <v>29.527999999999999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7.8520000000000003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101.759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581.87800000000004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733.92399999999998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65.870999999999995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47.343000000000004</v>
          </cell>
        </row>
        <row r="42">
          <cell r="A42" t="str">
            <v xml:space="preserve"> 240  Колбаса Салями охотничья, ВЕС. ПОКОМ</v>
          </cell>
          <cell r="D42">
            <v>2.8940000000000001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133.58000000000001</v>
          </cell>
        </row>
        <row r="44">
          <cell r="A44" t="str">
            <v xml:space="preserve"> 243  Колбаса Сервелат Зернистый, ВЕС.  ПОКОМ</v>
          </cell>
          <cell r="D44">
            <v>6.2869999999999999</v>
          </cell>
        </row>
        <row r="45">
          <cell r="A45" t="str">
            <v xml:space="preserve"> 247  Сардельки Нежные, ВЕС.  ПОКОМ</v>
          </cell>
          <cell r="D45">
            <v>32.345999999999997</v>
          </cell>
        </row>
        <row r="46">
          <cell r="A46" t="str">
            <v xml:space="preserve"> 248  Сардельки Сочные ТМ Особый рецепт,   ПОКОМ</v>
          </cell>
          <cell r="D46">
            <v>29.952999999999999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145.33799999999999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6.6260000000000003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38.622</v>
          </cell>
        </row>
        <row r="50">
          <cell r="A50" t="str">
            <v xml:space="preserve"> 263  Шпикачки Стародворские, ВЕС.  ПОКОМ</v>
          </cell>
          <cell r="D50">
            <v>23.329000000000001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74.831999999999994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50.716000000000001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53.401000000000003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239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642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365</v>
          </cell>
        </row>
        <row r="57">
          <cell r="A57" t="str">
            <v xml:space="preserve"> 283  Сосиски Сочинки, ВЕС, ТМ Стародворье ПОКОМ</v>
          </cell>
          <cell r="D57">
            <v>106.226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93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262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23.117999999999999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397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698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14.442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23.026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258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336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261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25.542000000000002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97.381</v>
          </cell>
        </row>
        <row r="70">
          <cell r="A70" t="str">
            <v xml:space="preserve"> 316  Колбаса Нежная ТМ Зареченские ВЕС  ПОКОМ</v>
          </cell>
          <cell r="D70">
            <v>21.024000000000001</v>
          </cell>
        </row>
        <row r="71">
          <cell r="A71" t="str">
            <v xml:space="preserve"> 318  Сосиски Датские ТМ Зареченские, ВЕС  ПОКОМ</v>
          </cell>
          <cell r="D71">
            <v>180.82499999999999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504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608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200</v>
          </cell>
        </row>
        <row r="75">
          <cell r="A75" t="str">
            <v xml:space="preserve"> 328  Сардельки Сочинки Стародворье ТМ  0,4 кг ПОКОМ</v>
          </cell>
          <cell r="D75">
            <v>69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83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137.52099999999999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70</v>
          </cell>
        </row>
        <row r="79">
          <cell r="A79" t="str">
            <v xml:space="preserve"> 335  Колбаса Сливушка ТМ Вязанка. ВЕС.  ПОКОМ </v>
          </cell>
          <cell r="D79">
            <v>34.258000000000003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398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360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95.19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78.596000000000004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121.053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120.304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11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12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17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41.646000000000001</v>
          </cell>
        </row>
        <row r="90">
          <cell r="A90" t="str">
            <v xml:space="preserve"> 372  Ветчина Сочинка ТМ Стародворье. ВЕС ПОКОМ</v>
          </cell>
          <cell r="D90">
            <v>2.7120000000000002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21.541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53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64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313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136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78</v>
          </cell>
        </row>
        <row r="97">
          <cell r="A97" t="str">
            <v xml:space="preserve"> 410  Сосиски Баварские с сыром ТМ Стародворье 0,35 кг. ПОКОМ</v>
          </cell>
          <cell r="D97">
            <v>662</v>
          </cell>
        </row>
        <row r="98">
          <cell r="A98" t="str">
            <v xml:space="preserve"> 412  Сосиски Баварские ТМ Стародворье 0,35 кг ПОКОМ</v>
          </cell>
          <cell r="D98">
            <v>1076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D99">
            <v>1</v>
          </cell>
        </row>
        <row r="100">
          <cell r="A100" t="str">
            <v xml:space="preserve"> 416  Сосиски Датские ТМ Особый рецепт, ВЕС  ПОКОМ</v>
          </cell>
          <cell r="D100">
            <v>38.005000000000003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D101">
            <v>96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D102">
            <v>88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D103">
            <v>106</v>
          </cell>
        </row>
        <row r="104">
          <cell r="A104" t="str">
            <v xml:space="preserve"> 420  Колбаса Мясорубская 0,28 кг ТМ Стародворье в оболочке черева  ПОКОМ</v>
          </cell>
          <cell r="D104">
            <v>13</v>
          </cell>
        </row>
        <row r="105">
          <cell r="A105" t="str">
            <v>3215 ВЕТЧ.МЯСНАЯ Папа может п/о 0.4кг 8шт.    ОСТАНКИНО</v>
          </cell>
          <cell r="D105">
            <v>21</v>
          </cell>
        </row>
        <row r="106">
          <cell r="A106" t="str">
            <v>3297 СЫТНЫЕ Папа может сар б/о мгс 1*3 СНГ  ОСТАНКИНО</v>
          </cell>
          <cell r="D106">
            <v>29.701000000000001</v>
          </cell>
        </row>
        <row r="107">
          <cell r="A107" t="str">
            <v>3812 СОЧНЫЕ сос п/о мгс 2*2  ОСТАНКИНО</v>
          </cell>
          <cell r="D107">
            <v>149.417</v>
          </cell>
        </row>
        <row r="108">
          <cell r="A108" t="str">
            <v>4063 МЯСНАЯ Папа может вар п/о_Л   ОСТАНКИНО</v>
          </cell>
          <cell r="D108">
            <v>224.32599999999999</v>
          </cell>
        </row>
        <row r="109">
          <cell r="A109" t="str">
            <v>4117 ЭКСТРА Папа может с/к в/у_Л   ОСТАНКИНО</v>
          </cell>
          <cell r="D109">
            <v>6.2460000000000004</v>
          </cell>
        </row>
        <row r="110">
          <cell r="A110" t="str">
            <v>4574 Мясная со шпиком Папа может вар п/о ОСТАНКИНО</v>
          </cell>
          <cell r="D110">
            <v>16.117000000000001</v>
          </cell>
        </row>
        <row r="111">
          <cell r="A111" t="str">
            <v>4614 ВЕТЧ.ЛЮБИТЕЛЬСКАЯ п/о _ ОСТАНКИНО</v>
          </cell>
          <cell r="D111">
            <v>6.0979999999999999</v>
          </cell>
        </row>
        <row r="112">
          <cell r="A112" t="str">
            <v>4813 ФИЛЕЙНАЯ Папа может вар п/о_Л   ОСТАНКИНО</v>
          </cell>
          <cell r="D112">
            <v>51.436</v>
          </cell>
        </row>
        <row r="113">
          <cell r="A113" t="str">
            <v>4993 САЛЯМИ ИТАЛЬЯНСКАЯ с/к в/у 1/250*8_120c ОСТАНКИНО</v>
          </cell>
          <cell r="D113">
            <v>68</v>
          </cell>
        </row>
        <row r="114">
          <cell r="A114" t="str">
            <v>5336 ОСОБАЯ вар п/о  ОСТАНКИНО</v>
          </cell>
          <cell r="D114">
            <v>25.907</v>
          </cell>
        </row>
        <row r="115">
          <cell r="A115" t="str">
            <v>5337 ОСОБАЯ СО ШПИКОМ вар п/о  ОСТАНКИНО</v>
          </cell>
          <cell r="D115">
            <v>5.9050000000000002</v>
          </cell>
        </row>
        <row r="116">
          <cell r="A116" t="str">
            <v>5341 СЕРВЕЛАТ ОХОТНИЧИЙ в/к в/у  ОСТАНКИНО</v>
          </cell>
          <cell r="D116">
            <v>26.207999999999998</v>
          </cell>
        </row>
        <row r="117">
          <cell r="A117" t="str">
            <v>5483 ЭКСТРА Папа может с/к в/у 1/250 8шт.   ОСТАНКИНО</v>
          </cell>
          <cell r="D117">
            <v>101</v>
          </cell>
        </row>
        <row r="118">
          <cell r="A118" t="str">
            <v>5544 Сервелат Финский в/к в/у_45с НОВАЯ ОСТАНКИНО</v>
          </cell>
          <cell r="D118">
            <v>55.238</v>
          </cell>
        </row>
        <row r="119">
          <cell r="A119" t="str">
            <v>5682 САЛЯМИ МЕЛКОЗЕРНЕНАЯ с/к в/у 1/120_60с   ОСТАНКИНО</v>
          </cell>
          <cell r="D119">
            <v>151</v>
          </cell>
        </row>
        <row r="120">
          <cell r="A120" t="str">
            <v>5706 АРОМАТНАЯ Папа может с/к в/у 1/250 8шт.  ОСТАНКИНО</v>
          </cell>
          <cell r="D120">
            <v>117</v>
          </cell>
        </row>
        <row r="121">
          <cell r="A121" t="str">
            <v>5708 ПОСОЛЬСКАЯ Папа может с/к в/у ОСТАНКИНО</v>
          </cell>
          <cell r="D121">
            <v>5.0990000000000002</v>
          </cell>
        </row>
        <row r="122">
          <cell r="A122" t="str">
            <v>5820 СЛИВОЧНЫЕ Папа может сос п/о мгс 2*2_45с   ОСТАНКИНО</v>
          </cell>
          <cell r="D122">
            <v>32.770000000000003</v>
          </cell>
        </row>
        <row r="123">
          <cell r="A123" t="str">
            <v>5851 ЭКСТРА Папа может вар п/о   ОСТАНКИНО</v>
          </cell>
          <cell r="D123">
            <v>71.626999999999995</v>
          </cell>
        </row>
        <row r="124">
          <cell r="A124" t="str">
            <v>5931 ОХОТНИЧЬЯ Папа может с/к в/у 1/220 8шт.   ОСТАНКИНО</v>
          </cell>
          <cell r="D124">
            <v>103</v>
          </cell>
        </row>
        <row r="125">
          <cell r="A125" t="str">
            <v>5981 МОЛОЧНЫЕ ТРАДИЦ. сос п/о мгс 1*6_45с   ОСТАНКИНО</v>
          </cell>
          <cell r="D125">
            <v>33.290999999999997</v>
          </cell>
        </row>
        <row r="126">
          <cell r="A126" t="str">
            <v>5982 МОЛОЧНЫЕ ТРАДИЦ. сос п/о мгс 0,6кг_СНГ  ОСТАНКИНО</v>
          </cell>
          <cell r="D126">
            <v>8</v>
          </cell>
        </row>
        <row r="127">
          <cell r="A127" t="str">
            <v>6041 МОЛОЧНЫЕ К ЗАВТРАКУ сос п/о мгс 1*3  ОСТАНКИНО</v>
          </cell>
          <cell r="D127">
            <v>10.289</v>
          </cell>
        </row>
        <row r="128">
          <cell r="A128" t="str">
            <v>6042 МОЛОЧНЫЕ К ЗАВТРАКУ сос п/о в/у 0.4кг   ОСТАНКИНО</v>
          </cell>
          <cell r="D128">
            <v>115</v>
          </cell>
        </row>
        <row r="129">
          <cell r="A129" t="str">
            <v>6113 СОЧНЫЕ сос п/о мгс 1*6_Ашан  ОСТАНКИНО</v>
          </cell>
          <cell r="D129">
            <v>227.03899999999999</v>
          </cell>
        </row>
        <row r="130">
          <cell r="A130" t="str">
            <v>6123 МОЛОЧНЫЕ КЛАССИЧЕСКИЕ ПМ сос п/о мгс 2*4   ОСТАНКИНО</v>
          </cell>
          <cell r="D130">
            <v>61.15</v>
          </cell>
        </row>
        <row r="131">
          <cell r="A131" t="str">
            <v>6144 МОЛОЧНЫЕ ТРАДИЦ сос п/о в/у 1/360 (1+1) ОСТАНКИНО</v>
          </cell>
          <cell r="D131">
            <v>20</v>
          </cell>
        </row>
        <row r="132">
          <cell r="A132" t="str">
            <v>6158 ВРЕМЯ ОЛИВЬЕ Папа может вар п/о 0.4кг   ОСТАНКИНО</v>
          </cell>
          <cell r="D132">
            <v>17</v>
          </cell>
        </row>
        <row r="133">
          <cell r="A133" t="str">
            <v>6213 СЕРВЕЛАТ ФИНСКИЙ СН в/к в/у 0.35кг 8шт.  ОСТАНКИНО</v>
          </cell>
          <cell r="D133">
            <v>18</v>
          </cell>
        </row>
        <row r="134">
          <cell r="A134" t="str">
            <v>6215 СЕРВЕЛАТ ОРЕХОВЫЙ СН в/к в/у 0.35кг 8шт  ОСТАНКИНО</v>
          </cell>
          <cell r="D134">
            <v>13</v>
          </cell>
        </row>
        <row r="135">
          <cell r="A135" t="str">
            <v>6217 ШПИКАЧКИ ДОМАШНИЕ СН п/о мгс 0.4кг 8шт.  ОСТАНКИНО</v>
          </cell>
          <cell r="D135">
            <v>15</v>
          </cell>
        </row>
        <row r="136">
          <cell r="A136" t="str">
            <v>6225 ИМПЕРСКАЯ И БАЛЫКОВАЯ в/к с/н мгс 1/90  ОСТАНКИНО</v>
          </cell>
          <cell r="D136">
            <v>8</v>
          </cell>
        </row>
        <row r="137">
          <cell r="A137" t="str">
            <v>6227 МОЛОЧНЫЕ ТРАДИЦ. сос п/о мгс 0.6кг LTF  ОСТАНКИНО</v>
          </cell>
          <cell r="D137">
            <v>1</v>
          </cell>
        </row>
        <row r="138">
          <cell r="A138" t="str">
            <v>6228 МЯСНОЕ АССОРТИ к/з с/н мгс 1/90 10шт.  ОСТАНКИНО</v>
          </cell>
          <cell r="D138">
            <v>44</v>
          </cell>
        </row>
        <row r="139">
          <cell r="A139" t="str">
            <v>6241 ХОТ-ДОГ Папа может сос п/о мгс 0.38кг  ОСТАНКИНО</v>
          </cell>
          <cell r="D139">
            <v>66</v>
          </cell>
        </row>
        <row r="140">
          <cell r="A140" t="str">
            <v>6247 ДОМАШНЯЯ Папа может вар п/о 0,4кг 8шт.  ОСТАНКИНО</v>
          </cell>
          <cell r="D140">
            <v>11</v>
          </cell>
        </row>
        <row r="141">
          <cell r="A141" t="str">
            <v>6268 ГОВЯЖЬЯ Папа может вар п/о 0,4кг 8 шт.  ОСТАНКИНО</v>
          </cell>
          <cell r="D141">
            <v>35</v>
          </cell>
        </row>
        <row r="142">
          <cell r="A142" t="str">
            <v>6281 СВИНИНА ДЕЛИКАТ. к/в мл/к в/у 0.3кг 45с  ОСТАНКИНО</v>
          </cell>
          <cell r="D142">
            <v>18</v>
          </cell>
        </row>
        <row r="143">
          <cell r="A143" t="str">
            <v>6297 ФИЛЕЙНЫЕ сос ц/о в/у 1/270 12шт_45с  ОСТАНКИНО</v>
          </cell>
          <cell r="D143">
            <v>192</v>
          </cell>
        </row>
        <row r="144">
          <cell r="A144" t="str">
            <v>6302 БАЛЫКОВАЯ СН в/к в/у 0.35кг 8шт.  ОСТАНКИНО</v>
          </cell>
          <cell r="D144">
            <v>7</v>
          </cell>
        </row>
        <row r="145">
          <cell r="A145" t="str">
            <v>6303 МЯСНЫЕ Папа может сос п/о мгс 1.5*3  ОСТАНКИНО</v>
          </cell>
          <cell r="D145">
            <v>25.655999999999999</v>
          </cell>
        </row>
        <row r="146">
          <cell r="A146" t="str">
            <v>6325 ДОКТОРСКАЯ ПРЕМИУМ вар п/о 0.4кг 8шт.  ОСТАНКИНО</v>
          </cell>
          <cell r="D146">
            <v>100</v>
          </cell>
        </row>
        <row r="147">
          <cell r="A147" t="str">
            <v>6333 МЯСНАЯ Папа может вар п/о 0.4кг 8шт.  ОСТАНКИНО</v>
          </cell>
          <cell r="D147">
            <v>610</v>
          </cell>
        </row>
        <row r="148">
          <cell r="A148" t="str">
            <v>6353 ЭКСТРА Папа может вар п/о 0.4кг 8шт.  ОСТАНКИНО</v>
          </cell>
          <cell r="D148">
            <v>258</v>
          </cell>
        </row>
        <row r="149">
          <cell r="A149" t="str">
            <v>6392 ФИЛЕЙНАЯ Папа может вар п/о 0.4кг. ОСТАНКИНО</v>
          </cell>
          <cell r="D149">
            <v>536</v>
          </cell>
        </row>
        <row r="150">
          <cell r="A150" t="str">
            <v>6427 КЛАССИЧЕСКАЯ ПМ вар п/о 0.35кг 8шт. ОСТАНКИНО</v>
          </cell>
          <cell r="D150">
            <v>161</v>
          </cell>
        </row>
        <row r="151">
          <cell r="A151" t="str">
            <v>6438 БОГАТЫРСКИЕ Папа Может сос п/о в/у 0,3кг  ОСТАНКИНО</v>
          </cell>
          <cell r="D151">
            <v>73</v>
          </cell>
        </row>
        <row r="152">
          <cell r="A152" t="str">
            <v>6450 БЕКОН с/к с/н в/у 1/100 10шт.  ОСТАНКИНО</v>
          </cell>
          <cell r="D152">
            <v>50</v>
          </cell>
        </row>
        <row r="153">
          <cell r="A153" t="str">
            <v>6453 ЭКСТРА Папа может с/к с/н в/у 1/100 14шт.   ОСТАНКИНО</v>
          </cell>
          <cell r="D153">
            <v>208</v>
          </cell>
        </row>
        <row r="154">
          <cell r="A154" t="str">
            <v>6454 АРОМАТНАЯ с/к с/н в/у 1/100 14шт.  ОСТАНКИНО</v>
          </cell>
          <cell r="D154">
            <v>173</v>
          </cell>
        </row>
        <row r="155">
          <cell r="A155" t="str">
            <v>6475 С СЫРОМ Папа может сос ц/о мгс 0.4кг6шт  ОСТАНКИНО</v>
          </cell>
          <cell r="D155">
            <v>58</v>
          </cell>
        </row>
        <row r="156">
          <cell r="A156" t="str">
            <v>6527 ШПИКАЧКИ СОЧНЫЕ ПМ сар б/о мгс 1*3 45с ОСТАНКИНО</v>
          </cell>
          <cell r="D156">
            <v>84.966999999999999</v>
          </cell>
        </row>
        <row r="157">
          <cell r="A157" t="str">
            <v>6562 СЕРВЕЛАТ КАРЕЛЬСКИЙ СН в/к в/у 0,28кг  ОСТАНКИНО</v>
          </cell>
          <cell r="D157">
            <v>116</v>
          </cell>
        </row>
        <row r="158">
          <cell r="A158" t="str">
            <v>6563 СЛИВОЧНЫЕ СН сос п/о мгс 1*6  ОСТАНКИНО</v>
          </cell>
          <cell r="D158">
            <v>14.903</v>
          </cell>
        </row>
        <row r="159">
          <cell r="A159" t="str">
            <v>6591 ДОКТОРСКАЯ ОРИГИНАЛЬНАЯ СН вар ц/о в/у  ОСТАНКИНО</v>
          </cell>
          <cell r="D159">
            <v>1.6140000000000001</v>
          </cell>
        </row>
        <row r="160">
          <cell r="A160" t="str">
            <v>6592 ДОКТОРСКАЯ СН вар п/о  ОСТАНКИНО</v>
          </cell>
          <cell r="D160">
            <v>5.4119999999999999</v>
          </cell>
        </row>
        <row r="161">
          <cell r="A161" t="str">
            <v>6593 ДОКТОРСКАЯ СН вар п/о 0.45кг 8шт.  ОСТАНКИНО</v>
          </cell>
          <cell r="D161">
            <v>46</v>
          </cell>
        </row>
        <row r="162">
          <cell r="A162" t="str">
            <v>6594 МОЛОЧНАЯ СН вар п/о  ОСТАНКИНО</v>
          </cell>
          <cell r="D162">
            <v>12.193</v>
          </cell>
        </row>
        <row r="163">
          <cell r="A163" t="str">
            <v>6595 МОЛОЧНАЯ СН вар п/о 0.45кг 8шт.  ОСТАНКИНО</v>
          </cell>
          <cell r="D163">
            <v>31</v>
          </cell>
        </row>
        <row r="164">
          <cell r="A164" t="str">
            <v>6597 РУССКАЯ СН вар п/о 0.45кг 8шт.  ОСТАНКИНО</v>
          </cell>
          <cell r="D164">
            <v>4</v>
          </cell>
        </row>
        <row r="165">
          <cell r="A165" t="str">
            <v>6601 ГОВЯЖЬИ СН сос п/о мгс 1*6  ОСТАНКИНО</v>
          </cell>
          <cell r="D165">
            <v>22.341999999999999</v>
          </cell>
        </row>
        <row r="166">
          <cell r="A166" t="str">
            <v>6602 БАВАРСКИЕ ПМ сос ц/о мгс 0,35кг 8шт.  ОСТАНКИНО</v>
          </cell>
          <cell r="D166">
            <v>49</v>
          </cell>
        </row>
        <row r="167">
          <cell r="A167" t="str">
            <v>6648 СОЧНЫЕ Папа может сар п/о мгс 1*3  ОСТАНКИНО</v>
          </cell>
          <cell r="D167">
            <v>7.3140000000000001</v>
          </cell>
        </row>
        <row r="168">
          <cell r="A168" t="str">
            <v>6661 СОЧНЫЙ ГРИЛЬ ПМ сос п/о мгс 1.5*4_Маяк  ОСТАНКИНО</v>
          </cell>
          <cell r="D168">
            <v>17.141999999999999</v>
          </cell>
        </row>
        <row r="169">
          <cell r="A169" t="str">
            <v>6666 БОЯНСКАЯ Папа может п/к в/у 0,28кг 8 шт. ОСТАНКИНО</v>
          </cell>
          <cell r="D169">
            <v>223</v>
          </cell>
        </row>
        <row r="170">
          <cell r="A170" t="str">
            <v>6669 ВЕНСКАЯ САЛЯМИ п/к в/у 0.28кг 8шт  ОСТАНКИНО</v>
          </cell>
          <cell r="D170">
            <v>100</v>
          </cell>
        </row>
        <row r="171">
          <cell r="A171" t="str">
            <v>6683 СЕРВЕЛАТ ЗЕРНИСТЫЙ ПМ в/к в/у 0,35кг  ОСТАНКИНО</v>
          </cell>
          <cell r="D171">
            <v>424</v>
          </cell>
        </row>
        <row r="172">
          <cell r="A172" t="str">
            <v>6684 СЕРВЕЛАТ КАРЕЛЬСКИЙ ПМ в/к в/у 0.28кг  ОСТАНКИНО</v>
          </cell>
          <cell r="D172">
            <v>334</v>
          </cell>
        </row>
        <row r="173">
          <cell r="A173" t="str">
            <v>6689 СЕРВЕЛАТ ОХОТНИЧИЙ ПМ в/к в/у 0,35кг 8шт  ОСТАНКИНО</v>
          </cell>
          <cell r="D173">
            <v>568</v>
          </cell>
        </row>
        <row r="174">
          <cell r="A174" t="str">
            <v>6692 СЕРВЕЛАТ ПРИМА в/к в/у 0.28кг 8шт.  ОСТАНКИНО</v>
          </cell>
          <cell r="D174">
            <v>121</v>
          </cell>
        </row>
        <row r="175">
          <cell r="A175" t="str">
            <v>6697 СЕРВЕЛАТ ФИНСКИЙ ПМ в/к в/у 0,35кг 8шт.  ОСТАНКИНО</v>
          </cell>
          <cell r="D175">
            <v>769</v>
          </cell>
        </row>
        <row r="176">
          <cell r="A176" t="str">
            <v>6713 СОЧНЫЙ ГРИЛЬ ПМ сос п/о мгс 0.41кг 8шт.  ОСТАНКИНО</v>
          </cell>
          <cell r="D176">
            <v>195</v>
          </cell>
        </row>
        <row r="177">
          <cell r="A177" t="str">
            <v>6716 ОСОБАЯ Коровино (в сетке) 0.5кг 8шт.  ОСТАНКИНО</v>
          </cell>
          <cell r="D177">
            <v>54</v>
          </cell>
        </row>
        <row r="178">
          <cell r="A178" t="str">
            <v>6722 СОЧНЫЕ ПМ сос п/о мгс 0,41кг 10шт.  ОСТАНКИНО</v>
          </cell>
          <cell r="D178">
            <v>550</v>
          </cell>
        </row>
        <row r="179">
          <cell r="A179" t="str">
            <v>6726 СЛИВОЧНЫЕ ПМ сос п/о мгс 0.41кг 10шт.  ОСТАНКИНО</v>
          </cell>
          <cell r="D179">
            <v>251</v>
          </cell>
        </row>
        <row r="180">
          <cell r="A180" t="str">
            <v>6734 ОСОБАЯ СО ШПИКОМ Коровино (в сетке) 0,5кг ОСТАНКИНО</v>
          </cell>
          <cell r="D180">
            <v>1</v>
          </cell>
        </row>
        <row r="181">
          <cell r="A181" t="str">
            <v>6750 МОЛОЧНЫЕ ГОСТ СН сос п/о мгс 0,41 кг 10шт ОСТАНКИНО</v>
          </cell>
          <cell r="D181">
            <v>22</v>
          </cell>
        </row>
        <row r="182">
          <cell r="A182" t="str">
            <v>6751 СЛИВОЧНЫЕ СН сос п/о мгс 0,41кг 10шт.  ОСТАНКИНО</v>
          </cell>
          <cell r="D182">
            <v>51</v>
          </cell>
        </row>
        <row r="183">
          <cell r="A183" t="str">
            <v>6756 ВЕТЧ.ЛЮБИТЕЛЬСКАЯ п/о  ОСТАНКИНО</v>
          </cell>
          <cell r="D183">
            <v>4.59</v>
          </cell>
        </row>
        <row r="184">
          <cell r="A184" t="str">
            <v>Балык говяжий с/к "Эликатессе" 0,10 кг.шт. нарезка (лоток с ср.защ.атм.)  СПК</v>
          </cell>
          <cell r="D184">
            <v>29</v>
          </cell>
        </row>
        <row r="185">
          <cell r="A185" t="str">
            <v>Балык свиной с/к "Эликатессе" 0,10 кг.шт. нарезка (лоток с ср.защ.атм.)  СПК</v>
          </cell>
          <cell r="D185">
            <v>14</v>
          </cell>
        </row>
        <row r="186">
          <cell r="A186" t="str">
            <v>БОНУС Z-ОСОБАЯ Коровино вар п/о 0.5кг_СНГ (6305)  ОСТАНКИНО</v>
          </cell>
          <cell r="D186">
            <v>1</v>
          </cell>
        </row>
        <row r="187">
          <cell r="A187" t="str">
            <v>БОНУС СОЧНЫЕ сос п/о мгс 0.41кг_UZ (6087)  ОСТАНКИНО</v>
          </cell>
          <cell r="D187">
            <v>196</v>
          </cell>
        </row>
        <row r="188">
          <cell r="A188" t="str">
            <v>БОНУС СОЧНЫЕ сос п/о мгс 1*6_UZ (6088)  ОСТАНКИНО</v>
          </cell>
          <cell r="D188">
            <v>23.99</v>
          </cell>
        </row>
        <row r="189">
          <cell r="A189" t="str">
            <v>БОНУС_273  Сосиски Сочинки с сочной грудинкой, МГС 0.4кг,   ПОКОМ</v>
          </cell>
          <cell r="D189">
            <v>247</v>
          </cell>
        </row>
        <row r="190">
          <cell r="A190" t="str">
            <v>БОНУС_283  Сосиски Сочинки, ВЕС, ТМ Стародворье ПОКОМ</v>
          </cell>
          <cell r="D190">
            <v>74.58</v>
          </cell>
        </row>
        <row r="191">
          <cell r="A191" t="str">
            <v>БОНУС_305  Колбаса Сервелат Мясорубский с мелкорубленным окороком в/у  ТМ Стародворье ВЕС   ПОКОМ</v>
          </cell>
          <cell r="D191">
            <v>34.575000000000003</v>
          </cell>
        </row>
        <row r="192">
          <cell r="A192" t="str">
            <v>БОНУС_Колбаса Докторская Особая ТМ Особый рецепт,  0,5кг, ПОКОМ</v>
          </cell>
          <cell r="D192">
            <v>101</v>
          </cell>
        </row>
        <row r="193">
          <cell r="A193" t="str">
            <v>БОНУС_Колбаса Сервелат Филедворский, фиброуз, в/у 0,35 кг срез,  ПОКОМ</v>
          </cell>
          <cell r="D193">
            <v>86</v>
          </cell>
        </row>
        <row r="194">
          <cell r="A194" t="str">
            <v>БОНУС_Пельмени Бульмени с говядиной и свининой Горячая штучка 0,43  ПОКОМ</v>
          </cell>
          <cell r="D194">
            <v>59</v>
          </cell>
        </row>
        <row r="195">
          <cell r="A195" t="str">
            <v>БОНУС_Пельмени Отборные из свинины и говядины 0,9 кг ТМ Стародворье ТС Медвежье ушко  ПОКОМ</v>
          </cell>
          <cell r="D195">
            <v>101</v>
          </cell>
        </row>
        <row r="196">
          <cell r="A196" t="str">
            <v>Вацлавская вареная 400 гр.шт.  СПК</v>
          </cell>
          <cell r="D196">
            <v>5</v>
          </cell>
        </row>
        <row r="197">
          <cell r="A197" t="str">
            <v>Вацлавская вареная ВЕС СПК</v>
          </cell>
          <cell r="D197">
            <v>4.8179999999999996</v>
          </cell>
        </row>
        <row r="198">
          <cell r="A198" t="str">
            <v>Вацлавская п/к (черева) 390 гр.шт. термоус.пак  СПК</v>
          </cell>
          <cell r="D198">
            <v>5</v>
          </cell>
        </row>
        <row r="199">
          <cell r="A199" t="str">
            <v>Ветчина Вацлавская 400 гр.шт.  СПК</v>
          </cell>
          <cell r="D199">
            <v>3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115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207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345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97</v>
          </cell>
        </row>
        <row r="204">
          <cell r="A204" t="str">
            <v>Дельгаро с/в "Эликатессе" 140 гр.шт.  СПК</v>
          </cell>
          <cell r="D204">
            <v>4</v>
          </cell>
        </row>
        <row r="205">
          <cell r="A205" t="str">
            <v>Деревенская рубленая вареная 350 гр.шт. термоус. пак.  СПК</v>
          </cell>
          <cell r="D205">
            <v>6</v>
          </cell>
        </row>
        <row r="206">
          <cell r="A206" t="str">
            <v>Деревенская с чесночком и сальцем п/к (черева) 390 гр.шт. термоус. пак.  СПК</v>
          </cell>
          <cell r="D206">
            <v>28</v>
          </cell>
        </row>
        <row r="207">
          <cell r="A207" t="str">
            <v>Докторская вареная термоус.пак. "Высокий вкус"  СПК</v>
          </cell>
          <cell r="D207">
            <v>7.9109999999999996</v>
          </cell>
        </row>
        <row r="208">
          <cell r="A208" t="str">
            <v>Жар-боллы с курочкой и сыром, ВЕС ТМ Зареченские  ПОКОМ</v>
          </cell>
          <cell r="D208">
            <v>24</v>
          </cell>
        </row>
        <row r="209">
          <cell r="A209" t="str">
            <v>Жар-ладушки с мясом ТМ Зареченские ВЕС ПОКОМ</v>
          </cell>
          <cell r="D209">
            <v>59.2</v>
          </cell>
        </row>
        <row r="210">
          <cell r="A210" t="str">
            <v>Жар-ладушки с мясом, картофелем и грибами ВЕС ТМ Зареченские  ПОКОМ</v>
          </cell>
          <cell r="D210">
            <v>14.8</v>
          </cell>
        </row>
        <row r="211">
          <cell r="A211" t="str">
            <v>Жар-ладушки с яблоком и грушей ТМ Зареченские ВЕС ПОКОМ</v>
          </cell>
          <cell r="D211">
            <v>11.1</v>
          </cell>
        </row>
        <row r="212">
          <cell r="A212" t="str">
            <v>ЖАР-мени ВЕС ТМ Зареченские  ПОКОМ</v>
          </cell>
          <cell r="D212">
            <v>11</v>
          </cell>
        </row>
        <row r="213">
          <cell r="A213" t="str">
            <v>Жар-мени с картофелем и сочной грудинкой ТМ Зареченские ВЕС ПОКОМ</v>
          </cell>
          <cell r="D213">
            <v>3.7</v>
          </cell>
        </row>
        <row r="214">
          <cell r="A214" t="str">
            <v>Классика с/к 235 гр.шт. "Высокий вкус"  СПК</v>
          </cell>
          <cell r="D214">
            <v>16</v>
          </cell>
        </row>
        <row r="215">
          <cell r="A215" t="str">
            <v>Классическая с/к "Сибирский стандарт" 560 гр.шт.  СПК</v>
          </cell>
          <cell r="D215">
            <v>612</v>
          </cell>
        </row>
        <row r="216">
          <cell r="A216" t="str">
            <v>Колбаски ПодПивасики оригинальные с/к 0,10 кг.шт. термофор.пак.  СПК</v>
          </cell>
          <cell r="D216">
            <v>85</v>
          </cell>
        </row>
        <row r="217">
          <cell r="A217" t="str">
            <v>Колбаски ПодПивасики острые с/к 0,10 кг.шт. термофор.пак.  СПК</v>
          </cell>
          <cell r="D217">
            <v>59</v>
          </cell>
        </row>
        <row r="218">
          <cell r="A218" t="str">
            <v>Колбаски ПодПивасики с сыром с/к 100 гр.шт. (в ср.защ.атм.)  СПК</v>
          </cell>
          <cell r="D218">
            <v>35</v>
          </cell>
        </row>
        <row r="219">
          <cell r="A219" t="str">
            <v>Круггетсы с сырным соусом ТМ Горячая штучка 0,25 кг зам  ПОКОМ</v>
          </cell>
          <cell r="D219">
            <v>144</v>
          </cell>
        </row>
        <row r="220">
          <cell r="A220" t="str">
            <v>Круггетсы сочные ТМ Горячая штучка ТС Круггетсы 0,25 кг зам  ПОКОМ</v>
          </cell>
          <cell r="D220">
            <v>115</v>
          </cell>
        </row>
        <row r="221">
          <cell r="A221" t="str">
            <v>Ливерная Печеночная "Просто выгодно" 0,3 кг.шт.  СПК</v>
          </cell>
          <cell r="D221">
            <v>20</v>
          </cell>
        </row>
        <row r="222">
          <cell r="A222" t="str">
            <v>Любительская вареная термоус.пак. "Высокий вкус"  СПК</v>
          </cell>
          <cell r="D222">
            <v>7.7750000000000004</v>
          </cell>
        </row>
        <row r="223">
          <cell r="A223" t="str">
            <v>Мини-сосиски в тесте "Фрайпики" 1,8кг ВЕС, ТМ Зареченские  ПОКОМ</v>
          </cell>
          <cell r="D223">
            <v>18</v>
          </cell>
        </row>
        <row r="224">
          <cell r="A224" t="str">
            <v>Мини-сосиски в тесте "Фрайпики" 3,7кг ВЕС, ТМ Зареченские  ПОКОМ</v>
          </cell>
          <cell r="D224">
            <v>40.700000000000003</v>
          </cell>
        </row>
        <row r="225">
          <cell r="A225" t="str">
            <v>Мусульманская п/к "Просто выгодно" термофор.пак.  СПК</v>
          </cell>
          <cell r="D225">
            <v>3.47</v>
          </cell>
        </row>
        <row r="226">
          <cell r="A226" t="str">
            <v>Наггетсы из печи 0,25кг ТМ Вязанка ТС Няняггетсы Сливушки замор.  ПОКОМ</v>
          </cell>
          <cell r="D226">
            <v>276</v>
          </cell>
        </row>
        <row r="227">
          <cell r="A227" t="str">
            <v>Наггетсы Нагетосы Сочная курочка ТМ Горячая штучка 0,25 кг зам  ПОКОМ</v>
          </cell>
          <cell r="D227">
            <v>248</v>
          </cell>
        </row>
        <row r="228">
          <cell r="A228" t="str">
            <v>Наггетсы с индейкой 0,25кг ТМ Вязанка ТС Няняггетсы Сливушки НД2 замор.  ПОКОМ</v>
          </cell>
          <cell r="D228">
            <v>260</v>
          </cell>
        </row>
        <row r="229">
          <cell r="A229" t="str">
            <v>Наггетсы с куриным филе и сыром ТМ Вязанка 0,25 кг ПОКОМ</v>
          </cell>
          <cell r="D229">
            <v>127</v>
          </cell>
        </row>
        <row r="230">
          <cell r="A230" t="str">
            <v>Наггетсы Хрустящие ТМ Зареченские. ВЕС ПОКОМ</v>
          </cell>
          <cell r="D230">
            <v>84</v>
          </cell>
        </row>
        <row r="231">
          <cell r="A231" t="str">
            <v>Оригинальная с перцем с/к  СПК</v>
          </cell>
          <cell r="D231">
            <v>33.904000000000003</v>
          </cell>
        </row>
        <row r="232">
          <cell r="A232" t="str">
            <v>Оригинальная с перцем с/к "Сибирский стандарт" 560 гр.шт.  СПК</v>
          </cell>
          <cell r="D232">
            <v>576</v>
          </cell>
        </row>
        <row r="233">
          <cell r="A233" t="str">
            <v>Пекантино с/в "Эликатессе" 0,10 кг.шт. нарезка (лоток с.ср.защ.атм.)  СПК</v>
          </cell>
          <cell r="D233">
            <v>5</v>
          </cell>
        </row>
        <row r="234">
          <cell r="A234" t="str">
            <v>Пельмени Grandmeni с говядиной в сливочном соусе 0,75кг Горячая штучка  ПОКОМ</v>
          </cell>
          <cell r="D234">
            <v>1</v>
          </cell>
        </row>
        <row r="235">
          <cell r="A235" t="str">
            <v>Пельмени Grandmeni со сливочным маслом Горячая штучка 0,75 кг ПОКОМ</v>
          </cell>
          <cell r="D235">
            <v>19</v>
          </cell>
        </row>
        <row r="236">
          <cell r="A236" t="str">
            <v>Пельмени Бигбули #МЕГАВКУСИЩЕ с сочной грудинкой 0,43 кг  ПОКОМ</v>
          </cell>
          <cell r="D236">
            <v>19</v>
          </cell>
        </row>
        <row r="237">
          <cell r="A237" t="str">
            <v>Пельмени Бигбули #МЕГАВКУСИЩЕ с сочной грудинкой 0,9 кг  ПОКОМ</v>
          </cell>
          <cell r="D237">
            <v>39</v>
          </cell>
        </row>
        <row r="238">
          <cell r="A238" t="str">
            <v>Пельмени Бигбули с мясом, Горячая штучка 0,43кг  ПОКОМ</v>
          </cell>
          <cell r="D238">
            <v>76</v>
          </cell>
        </row>
        <row r="239">
          <cell r="A239" t="str">
            <v>Пельмени Бигбули с мясом, Горячая штучка 0,9кг  ПОКОМ</v>
          </cell>
          <cell r="D239">
            <v>118</v>
          </cell>
        </row>
        <row r="240">
          <cell r="A240" t="str">
            <v>Пельмени Бигбули со сливоч.маслом (Мегамаслище) ТМ БУЛЬМЕНИ сфера 0,43. замор. ПОКОМ</v>
          </cell>
          <cell r="D240">
            <v>94</v>
          </cell>
        </row>
        <row r="241">
          <cell r="A241" t="str">
            <v>Пельмени Бигбули со сливочным маслом #МЕГАМАСЛИЩЕ Горячая штучка 0,9 кг  ПОКОМ</v>
          </cell>
          <cell r="D241">
            <v>77</v>
          </cell>
        </row>
        <row r="242">
          <cell r="A242" t="str">
            <v>Пельмени Бульмени по-сибирски с говядиной и свининой ТМ Горячая штучка 0,8 кг ПОКОМ</v>
          </cell>
          <cell r="D242">
            <v>1</v>
          </cell>
        </row>
        <row r="243">
          <cell r="A243" t="str">
            <v>Пельмени Бульмени с говядиной и свининой Горячая шт. 0,9 кг  ПОКОМ</v>
          </cell>
          <cell r="D243">
            <v>366</v>
          </cell>
        </row>
        <row r="244">
          <cell r="A244" t="str">
            <v>Пельмени Бульмени с говядиной и свининой Горячая штучка 0,43  ПОКОМ</v>
          </cell>
          <cell r="D244">
            <v>263</v>
          </cell>
        </row>
        <row r="245">
          <cell r="A245" t="str">
            <v>Пельмени Бульмени с говядиной и свининой Наваристые Горячая штучка ВЕС  ПОКОМ</v>
          </cell>
          <cell r="D245">
            <v>325</v>
          </cell>
        </row>
        <row r="246">
          <cell r="A246" t="str">
            <v>Пельмени Бульмени со сливочным маслом Горячая штучка 0,9 кг  ПОКОМ</v>
          </cell>
          <cell r="D246">
            <v>428</v>
          </cell>
        </row>
        <row r="247">
          <cell r="A247" t="str">
            <v>Пельмени Бульмени со сливочным маслом ТМ Горячая шт. 0,43 кг  ПОКОМ</v>
          </cell>
          <cell r="D247">
            <v>325</v>
          </cell>
        </row>
        <row r="248">
          <cell r="A248" t="str">
            <v>Пельмени Левантские ТМ Особый рецепт 0,8 кг  ПОКОМ</v>
          </cell>
          <cell r="D248">
            <v>1</v>
          </cell>
        </row>
        <row r="249">
          <cell r="A249" t="str">
            <v>Пельмени Мясорубские с рубленой грудинкой ТМ Стародворье флоупак  0,7 кг. ПОКОМ</v>
          </cell>
          <cell r="D249">
            <v>38</v>
          </cell>
        </row>
        <row r="250">
          <cell r="A250" t="str">
            <v>Пельмени Мясорубские ТМ Стародворье фоупак равиоли 0,7 кг  ПОКОМ</v>
          </cell>
          <cell r="D250">
            <v>264</v>
          </cell>
        </row>
        <row r="251">
          <cell r="A251" t="str">
            <v>Пельмени Отборные из свинины и говядины 0,9 кг ТМ Стародворье ТС Медвежье ушко  ПОКОМ</v>
          </cell>
          <cell r="D251">
            <v>112</v>
          </cell>
        </row>
        <row r="252">
          <cell r="A252" t="str">
            <v>Пельмени Отборные с говядиной и свининой 0,43 кг ТМ Стародворье ТС Медвежье ушко</v>
          </cell>
          <cell r="D252">
            <v>5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95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145</v>
          </cell>
        </row>
        <row r="255">
          <cell r="A255" t="str">
            <v>Пельмени Сочные сфера 0,9 кг ТМ Стародворье ПОКОМ</v>
          </cell>
          <cell r="D255">
            <v>38</v>
          </cell>
        </row>
        <row r="256">
          <cell r="A256" t="str">
            <v>По-Австрийски с/к 260 гр.шт. "Высокий вкус"  СПК</v>
          </cell>
          <cell r="D256">
            <v>16</v>
          </cell>
        </row>
        <row r="257">
          <cell r="A257" t="str">
            <v>Покровская вареная 0,47 кг шт.  СПК</v>
          </cell>
          <cell r="D257">
            <v>7</v>
          </cell>
        </row>
        <row r="258">
          <cell r="A258" t="str">
            <v>Салями Трюфель с/в "Эликатессе" 0,16 кг.шт.  СПК</v>
          </cell>
          <cell r="D258">
            <v>3</v>
          </cell>
        </row>
        <row r="259">
          <cell r="A259" t="str">
            <v>Салями Финская с/к 235 гр.шт. "Высокий вкус"  СПК</v>
          </cell>
          <cell r="D259">
            <v>7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19.88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16.215</v>
          </cell>
        </row>
        <row r="262">
          <cell r="A262" t="str">
            <v>Сардельки из свинины (черева) ( в ср.защ.атм) "Высокий вкус"  СПК</v>
          </cell>
          <cell r="D262">
            <v>17.771999999999998</v>
          </cell>
        </row>
        <row r="263">
          <cell r="A263" t="str">
            <v>Семейная с чесночком вареная (СПК+СКМ)  СПК</v>
          </cell>
          <cell r="D263">
            <v>85.36</v>
          </cell>
        </row>
        <row r="264">
          <cell r="A264" t="str">
            <v>Семейная с чесночком Экстра вареная  СПК</v>
          </cell>
          <cell r="D264">
            <v>8.9339999999999993</v>
          </cell>
        </row>
        <row r="265">
          <cell r="A265" t="str">
            <v>Семейная с чесночком Экстра вареная 0,5 кг.шт.  СПК</v>
          </cell>
          <cell r="D265">
            <v>3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33</v>
          </cell>
        </row>
        <row r="267">
          <cell r="A267" t="str">
            <v>Сервелат Финский в/к 0,38 кг.шт. термофор.пак.  СПК</v>
          </cell>
          <cell r="D267">
            <v>6</v>
          </cell>
        </row>
        <row r="268">
          <cell r="A268" t="str">
            <v>Сибирская особая с/к 0,10 кг.шт. нарезка (лоток с ср.защ.атм.)  СПК</v>
          </cell>
          <cell r="D268">
            <v>19</v>
          </cell>
        </row>
        <row r="269">
          <cell r="A269" t="str">
            <v>Сибирская особая с/к 0,235 кг шт.  СПК</v>
          </cell>
          <cell r="D269">
            <v>32</v>
          </cell>
        </row>
        <row r="270">
          <cell r="A270" t="str">
            <v>Славянская п/к 0,38 кг шт.термофор.пак.  СПК</v>
          </cell>
          <cell r="D270">
            <v>10</v>
          </cell>
        </row>
        <row r="271">
          <cell r="A271" t="str">
            <v>Сосиски "Баварские" 0,36 кг.шт. вак.упак.  СПК</v>
          </cell>
          <cell r="D271">
            <v>22</v>
          </cell>
        </row>
        <row r="272">
          <cell r="A272" t="str">
            <v>Сосиски "БОЛЬШАЯ сосиска" "Сибирский стандарт" (лоток с ср.защ.атм.)  СПК</v>
          </cell>
          <cell r="D272">
            <v>24.846</v>
          </cell>
        </row>
        <row r="273">
          <cell r="A273" t="str">
            <v>Сосиски "Молочные" 0,36 кг.шт. вак.упак.  СПК</v>
          </cell>
          <cell r="D273">
            <v>16</v>
          </cell>
        </row>
        <row r="274">
          <cell r="A274" t="str">
            <v>Сосиски Мусульманские "Просто выгодно" (в ср.защ.атм.)  СПК</v>
          </cell>
          <cell r="D274">
            <v>24.114999999999998</v>
          </cell>
        </row>
        <row r="275">
          <cell r="A275" t="str">
            <v>Торо Неро с/в "Эликатессе" 140 гр.шт.  СПК</v>
          </cell>
          <cell r="D275">
            <v>2</v>
          </cell>
        </row>
        <row r="276">
          <cell r="A276" t="str">
            <v>Уши свиные копченые к пиву 0,15кг нар. д/ф шт.  СПК</v>
          </cell>
          <cell r="D276">
            <v>7</v>
          </cell>
        </row>
        <row r="277">
          <cell r="A277" t="str">
            <v>Фестивальная пора с/к 100 гр.шт.нар. (лоток с ср.защ.атм.)  СПК</v>
          </cell>
          <cell r="D277">
            <v>36</v>
          </cell>
        </row>
        <row r="278">
          <cell r="A278" t="str">
            <v>Фестивальная пора с/к 235 гр.шт.  СПК</v>
          </cell>
          <cell r="D278">
            <v>52</v>
          </cell>
        </row>
        <row r="279">
          <cell r="A279" t="str">
            <v>Фестивальная с/к ВЕС   СПК</v>
          </cell>
          <cell r="D279">
            <v>9.5879999999999992</v>
          </cell>
        </row>
        <row r="280">
          <cell r="A280" t="str">
            <v>Фуэт с/в "Эликатессе" 160 гр.шт.  СПК</v>
          </cell>
          <cell r="D280">
            <v>8</v>
          </cell>
        </row>
        <row r="281">
          <cell r="A281" t="str">
            <v>Хинкали Классические ТМ Зареченские ВЕС ПОКОМ</v>
          </cell>
          <cell r="D281">
            <v>20</v>
          </cell>
        </row>
        <row r="282">
          <cell r="A282" t="str">
            <v>Хотстеры ТМ Горячая штучка ТС Хотстеры 0,25 кг зам  ПОКОМ</v>
          </cell>
          <cell r="D282">
            <v>251</v>
          </cell>
        </row>
        <row r="283">
          <cell r="A283" t="str">
            <v>Хрустящие крылышки острые к пиву ТМ Горячая штучка 0,3кг зам  ПОКОМ</v>
          </cell>
          <cell r="D283">
            <v>40</v>
          </cell>
        </row>
        <row r="284">
          <cell r="A284" t="str">
            <v>Хрустящие крылышки ТМ Горячая штучка 0,3 кг зам  ПОКОМ</v>
          </cell>
          <cell r="D284">
            <v>42</v>
          </cell>
        </row>
        <row r="285">
          <cell r="A285" t="str">
            <v>Хрустящие крылышки ТМ Зареченские ТС Зареченские продукты. ВЕС ПОКОМ</v>
          </cell>
          <cell r="D285">
            <v>1.8</v>
          </cell>
        </row>
        <row r="286">
          <cell r="A286" t="str">
            <v>Чебупай сочное яблоко ТМ Горячая штучка 0,2 кг зам.  ПОКОМ</v>
          </cell>
          <cell r="D286">
            <v>19</v>
          </cell>
        </row>
        <row r="287">
          <cell r="A287" t="str">
            <v>Чебупай спелая вишня ТМ Горячая штучка 0,2 кг зам.  ПОКОМ</v>
          </cell>
          <cell r="D287">
            <v>32</v>
          </cell>
        </row>
        <row r="288">
          <cell r="A288" t="str">
            <v>Чебупели Курочка гриль ТМ Горячая штучка, 0,3 кг зам  ПОКОМ</v>
          </cell>
          <cell r="D288">
            <v>60</v>
          </cell>
        </row>
        <row r="289">
          <cell r="A289" t="str">
            <v>Чебупицца курочка по-итальянски Горячая штучка 0,25 кг зам  ПОКОМ</v>
          </cell>
          <cell r="D289">
            <v>362</v>
          </cell>
        </row>
        <row r="290">
          <cell r="A290" t="str">
            <v>Чебупицца Пепперони ТМ Горячая штучка ТС Чебупицца 0.25кг зам  ПОКОМ</v>
          </cell>
          <cell r="D290">
            <v>371</v>
          </cell>
        </row>
        <row r="291">
          <cell r="A291" t="str">
            <v>Чебуреки сочные ВЕС ТМ Зареченские  ПОКОМ</v>
          </cell>
          <cell r="D291">
            <v>115</v>
          </cell>
        </row>
        <row r="292">
          <cell r="A292" t="str">
            <v>Шпикачки Русские (черева) (в ср.защ.атм.) "Высокий вкус"  СПК</v>
          </cell>
          <cell r="D292">
            <v>13.015000000000001</v>
          </cell>
        </row>
        <row r="293">
          <cell r="A293" t="str">
            <v>Эликапреза с/в "Эликатессе" 0,10 кг.шт. нарезка (лоток с ср.защ.атм.)  СПК</v>
          </cell>
          <cell r="D293">
            <v>13</v>
          </cell>
        </row>
        <row r="294">
          <cell r="A294" t="str">
            <v>Юбилейная с/к 0,10 кг.шт. нарезка (лоток с ср.защ.атм.)  СПК</v>
          </cell>
          <cell r="D294">
            <v>15</v>
          </cell>
        </row>
        <row r="295">
          <cell r="A295" t="str">
            <v>Юбилейная с/к 0,235 кг.шт.  СПК</v>
          </cell>
          <cell r="D295">
            <v>102</v>
          </cell>
        </row>
        <row r="296">
          <cell r="A296" t="str">
            <v>Итого</v>
          </cell>
          <cell r="D296">
            <v>35083.574999999997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94"/>
  <sheetViews>
    <sheetView tabSelected="1" workbookViewId="0">
      <pane xSplit="2" ySplit="6" topLeftCell="C52" activePane="bottomRight" state="frozen"/>
      <selection pane="topRight" activeCell="C1" sqref="C1"/>
      <selection pane="bottomLeft" activeCell="A7" sqref="A7"/>
      <selection pane="bottomRight" activeCell="T88" sqref="T88"/>
    </sheetView>
  </sheetViews>
  <sheetFormatPr defaultColWidth="10.5" defaultRowHeight="11.45" customHeight="1" outlineLevelRow="1" x14ac:dyDescent="0.2"/>
  <cols>
    <col min="1" max="1" width="50.1640625" style="1" customWidth="1"/>
    <col min="2" max="2" width="4.16406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10" width="6.6640625" style="5" bestFit="1" customWidth="1"/>
    <col min="11" max="12" width="6.5" style="5" bestFit="1" customWidth="1"/>
    <col min="13" max="18" width="1.1640625" style="5" customWidth="1"/>
    <col min="19" max="20" width="6.6640625" style="5" bestFit="1" customWidth="1"/>
    <col min="21" max="21" width="5.6640625" style="5" customWidth="1"/>
    <col min="22" max="22" width="5.6640625" style="5" bestFit="1" customWidth="1"/>
    <col min="23" max="24" width="0.83203125" style="5" customWidth="1"/>
    <col min="25" max="27" width="6.6640625" style="5" bestFit="1" customWidth="1"/>
    <col min="28" max="28" width="6.1640625" style="5" bestFit="1" customWidth="1"/>
    <col min="29" max="29" width="7.1640625" style="5" bestFit="1" customWidth="1"/>
    <col min="30" max="30" width="5.83203125" style="5" bestFit="1" customWidth="1"/>
    <col min="31" max="31" width="7.33203125" style="5" customWidth="1"/>
    <col min="32" max="33" width="1.3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T3" s="1" t="s">
        <v>118</v>
      </c>
      <c r="AE3" s="1" t="s">
        <v>119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98</v>
      </c>
      <c r="H4" s="9" t="s">
        <v>99</v>
      </c>
      <c r="I4" s="9" t="s">
        <v>100</v>
      </c>
      <c r="J4" s="9" t="s">
        <v>101</v>
      </c>
      <c r="K4" s="9" t="s">
        <v>102</v>
      </c>
      <c r="L4" s="9" t="s">
        <v>102</v>
      </c>
      <c r="M4" s="9" t="s">
        <v>102</v>
      </c>
      <c r="N4" s="9" t="s">
        <v>102</v>
      </c>
      <c r="O4" s="10" t="s">
        <v>102</v>
      </c>
      <c r="P4" s="10" t="s">
        <v>102</v>
      </c>
      <c r="Q4" s="10" t="s">
        <v>102</v>
      </c>
      <c r="R4" s="10" t="s">
        <v>102</v>
      </c>
      <c r="S4" s="9" t="s">
        <v>99</v>
      </c>
      <c r="T4" s="11" t="s">
        <v>102</v>
      </c>
      <c r="U4" s="9" t="s">
        <v>103</v>
      </c>
      <c r="V4" s="12" t="s">
        <v>104</v>
      </c>
      <c r="W4" s="9" t="s">
        <v>105</v>
      </c>
      <c r="X4" s="9" t="s">
        <v>106</v>
      </c>
      <c r="Y4" s="9" t="s">
        <v>99</v>
      </c>
      <c r="Z4" s="9" t="s">
        <v>99</v>
      </c>
      <c r="AA4" s="9" t="s">
        <v>99</v>
      </c>
      <c r="AB4" s="9" t="s">
        <v>107</v>
      </c>
      <c r="AC4" s="9" t="s">
        <v>108</v>
      </c>
      <c r="AD4" s="9" t="s">
        <v>109</v>
      </c>
      <c r="AE4" s="12" t="s">
        <v>110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111</v>
      </c>
      <c r="L5" s="15" t="s">
        <v>112</v>
      </c>
      <c r="T5" s="15" t="s">
        <v>113</v>
      </c>
      <c r="Y5" s="15" t="s">
        <v>114</v>
      </c>
      <c r="Z5" s="15" t="s">
        <v>115</v>
      </c>
      <c r="AA5" s="15" t="s">
        <v>116</v>
      </c>
      <c r="AB5" s="15" t="s">
        <v>117</v>
      </c>
    </row>
    <row r="6" spans="1:33" ht="11.1" customHeight="1" x14ac:dyDescent="0.2">
      <c r="A6" s="6"/>
      <c r="B6" s="6"/>
      <c r="C6" s="3"/>
      <c r="D6" s="3"/>
      <c r="E6" s="13">
        <f>SUM(E7:E105)</f>
        <v>71997.381999999998</v>
      </c>
      <c r="F6" s="13">
        <f>SUM(F7:F105)</f>
        <v>62200.539999999994</v>
      </c>
      <c r="I6" s="13">
        <f>SUM(I7:I105)</f>
        <v>72361.019</v>
      </c>
      <c r="J6" s="13">
        <f t="shared" ref="J6:T6" si="0">SUM(J7:J105)</f>
        <v>-363.63699999999989</v>
      </c>
      <c r="K6" s="13">
        <f t="shared" si="0"/>
        <v>8900</v>
      </c>
      <c r="L6" s="13">
        <f t="shared" si="0"/>
        <v>20482</v>
      </c>
      <c r="M6" s="13">
        <f t="shared" si="0"/>
        <v>0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14399.476400000005</v>
      </c>
      <c r="T6" s="13">
        <f t="shared" si="0"/>
        <v>14320</v>
      </c>
      <c r="W6" s="13">
        <f t="shared" ref="W6" si="1">SUM(W7:W105)</f>
        <v>0</v>
      </c>
      <c r="X6" s="13">
        <f t="shared" ref="X6" si="2">SUM(X7:X105)</f>
        <v>0</v>
      </c>
      <c r="Y6" s="13">
        <f t="shared" ref="Y6" si="3">SUM(Y7:Y105)</f>
        <v>19687.078999999998</v>
      </c>
      <c r="Z6" s="13">
        <f t="shared" ref="Z6" si="4">SUM(Z7:Z105)</f>
        <v>12043.754499999997</v>
      </c>
      <c r="AA6" s="13">
        <f t="shared" ref="AA6" si="5">SUM(AA7:AA105)</f>
        <v>11350.106</v>
      </c>
      <c r="AB6" s="13">
        <f t="shared" ref="AB6" si="6">SUM(AB7:AB105)</f>
        <v>8739.9869999999992</v>
      </c>
      <c r="AE6" s="13">
        <f t="shared" ref="AE6" si="7">SUM(AE7:AE105)</f>
        <v>5706.0999999999985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39</v>
      </c>
      <c r="D7" s="8">
        <v>531</v>
      </c>
      <c r="E7" s="8">
        <v>176</v>
      </c>
      <c r="F7" s="8">
        <v>284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177</v>
      </c>
      <c r="J7" s="14">
        <f>E7-I7</f>
        <v>-1</v>
      </c>
      <c r="K7" s="14">
        <f>VLOOKUP(A:A,[1]TDSheet!$A:$K,11,0)</f>
        <v>0</v>
      </c>
      <c r="L7" s="14">
        <f>VLOOKUP(A:A,[1]TDSheet!$A:$T,20,0)</f>
        <v>0</v>
      </c>
      <c r="M7" s="14"/>
      <c r="N7" s="14"/>
      <c r="O7" s="14"/>
      <c r="P7" s="14"/>
      <c r="Q7" s="14"/>
      <c r="R7" s="14"/>
      <c r="S7" s="14">
        <f>E7/5</f>
        <v>35.200000000000003</v>
      </c>
      <c r="T7" s="16"/>
      <c r="U7" s="17">
        <f>(F7+K7+L7+T7)/S7</f>
        <v>8.0681818181818183</v>
      </c>
      <c r="V7" s="14">
        <f>F7/S7</f>
        <v>8.0681818181818183</v>
      </c>
      <c r="W7" s="14"/>
      <c r="X7" s="14"/>
      <c r="Y7" s="14">
        <f>VLOOKUP(A:A,[1]TDSheet!$A:$Y,25,0)</f>
        <v>53.8</v>
      </c>
      <c r="Z7" s="14">
        <f>VLOOKUP(A:A,[1]TDSheet!$A:$Z,26,0)</f>
        <v>38.75</v>
      </c>
      <c r="AA7" s="14">
        <f>VLOOKUP(A:A,[3]TDSheet!$A:$S,19,0)</f>
        <v>45.4</v>
      </c>
      <c r="AB7" s="14">
        <f>VLOOKUP(A:A,[4]TDSheet!$A:$D,4,0)</f>
        <v>21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0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0.77300000000000002</v>
      </c>
      <c r="D8" s="8">
        <v>311.255</v>
      </c>
      <c r="E8" s="8">
        <v>171.559</v>
      </c>
      <c r="F8" s="8">
        <v>134.53899999999999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184</v>
      </c>
      <c r="J8" s="14">
        <f t="shared" ref="J8:J71" si="8">E8-I8</f>
        <v>-12.441000000000003</v>
      </c>
      <c r="K8" s="14">
        <f>VLOOKUP(A:A,[1]TDSheet!$A:$K,11,0)</f>
        <v>0</v>
      </c>
      <c r="L8" s="14">
        <f>VLOOKUP(A:A,[1]TDSheet!$A:$T,20,0)</f>
        <v>40</v>
      </c>
      <c r="M8" s="14"/>
      <c r="N8" s="14"/>
      <c r="O8" s="14"/>
      <c r="P8" s="14"/>
      <c r="Q8" s="14"/>
      <c r="R8" s="14"/>
      <c r="S8" s="14">
        <f t="shared" ref="S8:S71" si="9">E8/5</f>
        <v>34.311799999999998</v>
      </c>
      <c r="T8" s="16">
        <v>70</v>
      </c>
      <c r="U8" s="17">
        <f t="shared" ref="U8:U71" si="10">(F8+K8+L8+T8)/S8</f>
        <v>7.1269650674112111</v>
      </c>
      <c r="V8" s="14">
        <f t="shared" ref="V8:V71" si="11">F8/S8</f>
        <v>3.9210708852348168</v>
      </c>
      <c r="W8" s="14"/>
      <c r="X8" s="14"/>
      <c r="Y8" s="14">
        <f>VLOOKUP(A:A,[1]TDSheet!$A:$Y,25,0)</f>
        <v>21.996199999999998</v>
      </c>
      <c r="Z8" s="14">
        <f>VLOOKUP(A:A,[1]TDSheet!$A:$Z,26,0)</f>
        <v>17.707999999999998</v>
      </c>
      <c r="AA8" s="14">
        <f>VLOOKUP(A:A,[3]TDSheet!$A:$S,19,0)</f>
        <v>27.676200000000001</v>
      </c>
      <c r="AB8" s="14">
        <f>VLOOKUP(A:A,[4]TDSheet!$A:$D,4,0)</f>
        <v>29.701000000000001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2">T8*G8</f>
        <v>70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390.55099999999999</v>
      </c>
      <c r="D9" s="8">
        <v>2359.1570000000002</v>
      </c>
      <c r="E9" s="8">
        <v>1549.3579999999999</v>
      </c>
      <c r="F9" s="8">
        <v>1159.789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1563.1</v>
      </c>
      <c r="J9" s="14">
        <f t="shared" si="8"/>
        <v>-13.741999999999962</v>
      </c>
      <c r="K9" s="14">
        <f>VLOOKUP(A:A,[1]TDSheet!$A:$K,11,0)</f>
        <v>300</v>
      </c>
      <c r="L9" s="14">
        <f>VLOOKUP(A:A,[1]TDSheet!$A:$T,20,0)</f>
        <v>500</v>
      </c>
      <c r="M9" s="14"/>
      <c r="N9" s="14"/>
      <c r="O9" s="14"/>
      <c r="P9" s="14"/>
      <c r="Q9" s="14"/>
      <c r="R9" s="14"/>
      <c r="S9" s="14">
        <f t="shared" si="9"/>
        <v>309.8716</v>
      </c>
      <c r="T9" s="16">
        <v>220</v>
      </c>
      <c r="U9" s="17">
        <f t="shared" si="10"/>
        <v>7.0344910601681461</v>
      </c>
      <c r="V9" s="14">
        <f t="shared" si="11"/>
        <v>3.7428050844285181</v>
      </c>
      <c r="W9" s="14"/>
      <c r="X9" s="14"/>
      <c r="Y9" s="14">
        <f>VLOOKUP(A:A,[1]TDSheet!$A:$Y,25,0)</f>
        <v>243.25100000000003</v>
      </c>
      <c r="Z9" s="14">
        <f>VLOOKUP(A:A,[1]TDSheet!$A:$Z,26,0)</f>
        <v>188.39324999999999</v>
      </c>
      <c r="AA9" s="14">
        <f>VLOOKUP(A:A,[3]TDSheet!$A:$S,19,0)</f>
        <v>239.4042</v>
      </c>
      <c r="AB9" s="14">
        <f>VLOOKUP(A:A,[4]TDSheet!$A:$D,4,0)</f>
        <v>149.417</v>
      </c>
      <c r="AC9" s="14">
        <f>VLOOKUP(A:A,[1]TDSheet!$A:$AC,29,0)</f>
        <v>0</v>
      </c>
      <c r="AD9" s="14">
        <f>VLOOKUP(A:A,[1]TDSheet!$A:$AD,30,0)</f>
        <v>0</v>
      </c>
      <c r="AE9" s="14">
        <f t="shared" si="12"/>
        <v>220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2594.9830000000002</v>
      </c>
      <c r="D10" s="8">
        <v>3343.2339999999999</v>
      </c>
      <c r="E10" s="8">
        <v>1823.691</v>
      </c>
      <c r="F10" s="8">
        <v>3980.79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1901.33</v>
      </c>
      <c r="J10" s="14">
        <f t="shared" si="8"/>
        <v>-77.638999999999896</v>
      </c>
      <c r="K10" s="14">
        <f>VLOOKUP(A:A,[1]TDSheet!$A:$K,11,0)</f>
        <v>0</v>
      </c>
      <c r="L10" s="14">
        <f>VLOOKUP(A:A,[1]TDSheet!$A:$T,20,0)</f>
        <v>0</v>
      </c>
      <c r="M10" s="14"/>
      <c r="N10" s="14"/>
      <c r="O10" s="14"/>
      <c r="P10" s="14"/>
      <c r="Q10" s="14"/>
      <c r="R10" s="14"/>
      <c r="S10" s="14">
        <f t="shared" si="9"/>
        <v>364.73820000000001</v>
      </c>
      <c r="T10" s="16"/>
      <c r="U10" s="17">
        <f t="shared" si="10"/>
        <v>10.914102224554489</v>
      </c>
      <c r="V10" s="14">
        <f t="shared" si="11"/>
        <v>10.914102224554489</v>
      </c>
      <c r="W10" s="14"/>
      <c r="X10" s="14"/>
      <c r="Y10" s="14">
        <f>VLOOKUP(A:A,[1]TDSheet!$A:$Y,25,0)</f>
        <v>677.25580000000002</v>
      </c>
      <c r="Z10" s="14">
        <f>VLOOKUP(A:A,[1]TDSheet!$A:$Z,26,0)</f>
        <v>466.46424999999999</v>
      </c>
      <c r="AA10" s="14">
        <f>VLOOKUP(A:A,[3]TDSheet!$A:$S,19,0)</f>
        <v>314.07579999999996</v>
      </c>
      <c r="AB10" s="14">
        <f>VLOOKUP(A:A,[4]TDSheet!$A:$D,4,0)</f>
        <v>224.32599999999999</v>
      </c>
      <c r="AC10" s="14">
        <f>VLOOKUP(A:A,[1]TDSheet!$A:$AC,29,0)</f>
        <v>0</v>
      </c>
      <c r="AD10" s="14">
        <f>VLOOKUP(A:A,[1]TDSheet!$A:$AD,30,0)</f>
        <v>0</v>
      </c>
      <c r="AE10" s="14">
        <f t="shared" si="12"/>
        <v>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108.334</v>
      </c>
      <c r="D11" s="8">
        <v>0.52600000000000002</v>
      </c>
      <c r="E11" s="8">
        <v>36.066000000000003</v>
      </c>
      <c r="F11" s="8">
        <v>72.268000000000001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35</v>
      </c>
      <c r="J11" s="14">
        <f t="shared" si="8"/>
        <v>1.0660000000000025</v>
      </c>
      <c r="K11" s="14">
        <f>VLOOKUP(A:A,[1]TDSheet!$A:$K,11,0)</f>
        <v>0</v>
      </c>
      <c r="L11" s="14">
        <f>VLOOKUP(A:A,[1]TDSheet!$A:$T,20,0)</f>
        <v>0</v>
      </c>
      <c r="M11" s="14"/>
      <c r="N11" s="14"/>
      <c r="O11" s="14"/>
      <c r="P11" s="14"/>
      <c r="Q11" s="14"/>
      <c r="R11" s="14"/>
      <c r="S11" s="14">
        <f t="shared" si="9"/>
        <v>7.2132000000000005</v>
      </c>
      <c r="T11" s="16"/>
      <c r="U11" s="17">
        <f t="shared" si="10"/>
        <v>10.018854322630732</v>
      </c>
      <c r="V11" s="14">
        <f t="shared" si="11"/>
        <v>10.018854322630732</v>
      </c>
      <c r="W11" s="14"/>
      <c r="X11" s="14"/>
      <c r="Y11" s="14">
        <f>VLOOKUP(A:A,[1]TDSheet!$A:$Y,25,0)</f>
        <v>26.085000000000001</v>
      </c>
      <c r="Z11" s="14">
        <f>VLOOKUP(A:A,[1]TDSheet!$A:$Z,26,0)</f>
        <v>7.26</v>
      </c>
      <c r="AA11" s="14">
        <f>VLOOKUP(A:A,[3]TDSheet!$A:$S,19,0)</f>
        <v>6.2476000000000003</v>
      </c>
      <c r="AB11" s="14">
        <f>VLOOKUP(A:A,[4]TDSheet!$A:$D,4,0)</f>
        <v>6.2460000000000004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0</v>
      </c>
      <c r="AF11" s="14"/>
      <c r="AG11" s="14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32.156999999999996</v>
      </c>
      <c r="D12" s="8">
        <v>208.232</v>
      </c>
      <c r="E12" s="8">
        <v>99.381</v>
      </c>
      <c r="F12" s="8">
        <v>131.59800000000001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107.25</v>
      </c>
      <c r="J12" s="14">
        <f t="shared" si="8"/>
        <v>-7.8689999999999998</v>
      </c>
      <c r="K12" s="14">
        <f>VLOOKUP(A:A,[1]TDSheet!$A:$K,11,0)</f>
        <v>0</v>
      </c>
      <c r="L12" s="14">
        <f>VLOOKUP(A:A,[1]TDSheet!$A:$T,20,0)</f>
        <v>0</v>
      </c>
      <c r="M12" s="14"/>
      <c r="N12" s="14"/>
      <c r="O12" s="14"/>
      <c r="P12" s="14"/>
      <c r="Q12" s="14"/>
      <c r="R12" s="14"/>
      <c r="S12" s="14">
        <f t="shared" si="9"/>
        <v>19.876200000000001</v>
      </c>
      <c r="T12" s="16">
        <v>20</v>
      </c>
      <c r="U12" s="17">
        <f t="shared" si="10"/>
        <v>7.6271118221792902</v>
      </c>
      <c r="V12" s="14">
        <f t="shared" si="11"/>
        <v>6.6208832674253637</v>
      </c>
      <c r="W12" s="14"/>
      <c r="X12" s="14"/>
      <c r="Y12" s="14">
        <f>VLOOKUP(A:A,[1]TDSheet!$A:$Y,25,0)</f>
        <v>18.020599999999998</v>
      </c>
      <c r="Z12" s="14">
        <f>VLOOKUP(A:A,[1]TDSheet!$A:$Z,26,0)</f>
        <v>17.83175</v>
      </c>
      <c r="AA12" s="14">
        <f>VLOOKUP(A:A,[3]TDSheet!$A:$S,19,0)</f>
        <v>21.0242</v>
      </c>
      <c r="AB12" s="14">
        <f>VLOOKUP(A:A,[4]TDSheet!$A:$D,4,0)</f>
        <v>16.117000000000001</v>
      </c>
      <c r="AC12" s="14">
        <f>VLOOKUP(A:A,[1]TDSheet!$A:$AC,29,0)</f>
        <v>0</v>
      </c>
      <c r="AD12" s="14">
        <f>VLOOKUP(A:A,[1]TDSheet!$A:$AD,30,0)</f>
        <v>0</v>
      </c>
      <c r="AE12" s="14">
        <f t="shared" si="12"/>
        <v>20</v>
      </c>
      <c r="AF12" s="14"/>
      <c r="AG12" s="14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73.061999999999998</v>
      </c>
      <c r="D13" s="8">
        <v>18.16</v>
      </c>
      <c r="E13" s="18">
        <v>113</v>
      </c>
      <c r="F13" s="18">
        <v>211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76.3</v>
      </c>
      <c r="J13" s="14">
        <f t="shared" si="8"/>
        <v>36.700000000000003</v>
      </c>
      <c r="K13" s="14">
        <f>VLOOKUP(A:A,[1]TDSheet!$A:$K,11,0)</f>
        <v>0</v>
      </c>
      <c r="L13" s="14">
        <f>VLOOKUP(A:A,[1]TDSheet!$A:$T,20,0)</f>
        <v>0</v>
      </c>
      <c r="M13" s="14"/>
      <c r="N13" s="14"/>
      <c r="O13" s="14"/>
      <c r="P13" s="14"/>
      <c r="Q13" s="14"/>
      <c r="R13" s="14"/>
      <c r="S13" s="14">
        <f t="shared" si="9"/>
        <v>22.6</v>
      </c>
      <c r="T13" s="16"/>
      <c r="U13" s="17">
        <f t="shared" si="10"/>
        <v>9.336283185840708</v>
      </c>
      <c r="V13" s="14">
        <f t="shared" si="11"/>
        <v>9.336283185840708</v>
      </c>
      <c r="W13" s="14"/>
      <c r="X13" s="14"/>
      <c r="Y13" s="14">
        <f>VLOOKUP(A:A,[1]TDSheet!$A:$Y,25,0)</f>
        <v>24.0486</v>
      </c>
      <c r="Z13" s="14">
        <f>VLOOKUP(A:A,[1]TDSheet!$A:$Z,26,0)</f>
        <v>28.536249999999999</v>
      </c>
      <c r="AA13" s="14">
        <f>VLOOKUP(A:A,[3]TDSheet!$A:$S,19,0)</f>
        <v>27.8</v>
      </c>
      <c r="AB13" s="14">
        <f>VLOOKUP(A:A,[4]TDSheet!$A:$D,4,0)</f>
        <v>6.0979999999999999</v>
      </c>
      <c r="AC13" s="14">
        <f>VLOOKUP(A:A,[1]TDSheet!$A:$AC,29,0)</f>
        <v>0</v>
      </c>
      <c r="AD13" s="14">
        <f>VLOOKUP(A:A,[1]TDSheet!$A:$AD,30,0)</f>
        <v>0</v>
      </c>
      <c r="AE13" s="14">
        <f t="shared" si="12"/>
        <v>0</v>
      </c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516.10799999999995</v>
      </c>
      <c r="D14" s="8">
        <v>634.923</v>
      </c>
      <c r="E14" s="8">
        <v>409.73700000000002</v>
      </c>
      <c r="F14" s="8">
        <v>735.88599999999997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395.15</v>
      </c>
      <c r="J14" s="14">
        <f t="shared" si="8"/>
        <v>14.587000000000046</v>
      </c>
      <c r="K14" s="14">
        <f>VLOOKUP(A:A,[1]TDSheet!$A:$K,11,0)</f>
        <v>200</v>
      </c>
      <c r="L14" s="14">
        <f>VLOOKUP(A:A,[1]TDSheet!$A:$T,20,0)</f>
        <v>0</v>
      </c>
      <c r="M14" s="14"/>
      <c r="N14" s="14"/>
      <c r="O14" s="14"/>
      <c r="P14" s="14"/>
      <c r="Q14" s="14"/>
      <c r="R14" s="14"/>
      <c r="S14" s="14">
        <f t="shared" si="9"/>
        <v>81.947400000000002</v>
      </c>
      <c r="T14" s="16"/>
      <c r="U14" s="17">
        <f t="shared" si="10"/>
        <v>11.420569780127252</v>
      </c>
      <c r="V14" s="14">
        <f t="shared" si="11"/>
        <v>8.9799798407271005</v>
      </c>
      <c r="W14" s="14"/>
      <c r="X14" s="14"/>
      <c r="Y14" s="14">
        <f>VLOOKUP(A:A,[1]TDSheet!$A:$Y,25,0)</f>
        <v>168.5162</v>
      </c>
      <c r="Z14" s="14">
        <f>VLOOKUP(A:A,[1]TDSheet!$A:$Z,26,0)</f>
        <v>105.90625</v>
      </c>
      <c r="AA14" s="14">
        <f>VLOOKUP(A:A,[3]TDSheet!$A:$S,19,0)</f>
        <v>85.846800000000002</v>
      </c>
      <c r="AB14" s="14">
        <f>VLOOKUP(A:A,[4]TDSheet!$A:$D,4,0)</f>
        <v>51.436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699</v>
      </c>
      <c r="D15" s="8">
        <v>1015</v>
      </c>
      <c r="E15" s="8">
        <v>434</v>
      </c>
      <c r="F15" s="8">
        <v>1273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439</v>
      </c>
      <c r="J15" s="14">
        <f t="shared" si="8"/>
        <v>-5</v>
      </c>
      <c r="K15" s="14">
        <f>VLOOKUP(A:A,[1]TDSheet!$A:$K,11,0)</f>
        <v>0</v>
      </c>
      <c r="L15" s="14">
        <f>VLOOKUP(A:A,[1]TDSheet!$A:$T,20,0)</f>
        <v>0</v>
      </c>
      <c r="M15" s="14"/>
      <c r="N15" s="14"/>
      <c r="O15" s="14"/>
      <c r="P15" s="14"/>
      <c r="Q15" s="14"/>
      <c r="R15" s="14"/>
      <c r="S15" s="14">
        <f t="shared" si="9"/>
        <v>86.8</v>
      </c>
      <c r="T15" s="16"/>
      <c r="U15" s="17">
        <f t="shared" si="10"/>
        <v>14.665898617511521</v>
      </c>
      <c r="V15" s="14">
        <f t="shared" si="11"/>
        <v>14.665898617511521</v>
      </c>
      <c r="W15" s="14"/>
      <c r="X15" s="14"/>
      <c r="Y15" s="14">
        <f>VLOOKUP(A:A,[1]TDSheet!$A:$Y,25,0)</f>
        <v>171</v>
      </c>
      <c r="Z15" s="14">
        <f>VLOOKUP(A:A,[1]TDSheet!$A:$Z,26,0)</f>
        <v>115.5</v>
      </c>
      <c r="AA15" s="14">
        <f>VLOOKUP(A:A,[3]TDSheet!$A:$S,19,0)</f>
        <v>80</v>
      </c>
      <c r="AB15" s="14">
        <f>VLOOKUP(A:A,[4]TDSheet!$A:$D,4,0)</f>
        <v>68</v>
      </c>
      <c r="AC15" s="14">
        <f>VLOOKUP(A:A,[1]TDSheet!$A:$AC,29,0)</f>
        <v>0</v>
      </c>
      <c r="AD15" s="14" t="e">
        <f>VLOOKUP(A:A,[1]TDSheet!$A:$AD,30,0)</f>
        <v>#N/A</v>
      </c>
      <c r="AE15" s="14">
        <f t="shared" si="12"/>
        <v>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1.494</v>
      </c>
      <c r="D16" s="8">
        <v>92.156999999999996</v>
      </c>
      <c r="E16" s="8">
        <v>65.343999999999994</v>
      </c>
      <c r="F16" s="8">
        <v>28.306999999999999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64.099999999999994</v>
      </c>
      <c r="J16" s="14">
        <f t="shared" si="8"/>
        <v>1.2439999999999998</v>
      </c>
      <c r="K16" s="14">
        <f>VLOOKUP(A:A,[1]TDSheet!$A:$K,11,0)</f>
        <v>0</v>
      </c>
      <c r="L16" s="14">
        <f>VLOOKUP(A:A,[1]TDSheet!$A:$T,20,0)</f>
        <v>30</v>
      </c>
      <c r="M16" s="14"/>
      <c r="N16" s="14"/>
      <c r="O16" s="14"/>
      <c r="P16" s="14"/>
      <c r="Q16" s="14"/>
      <c r="R16" s="14"/>
      <c r="S16" s="14">
        <f t="shared" si="9"/>
        <v>13.0688</v>
      </c>
      <c r="T16" s="16">
        <v>30</v>
      </c>
      <c r="U16" s="17">
        <f t="shared" si="10"/>
        <v>6.7570855778648387</v>
      </c>
      <c r="V16" s="14">
        <f t="shared" si="11"/>
        <v>2.1659984084231145</v>
      </c>
      <c r="W16" s="14"/>
      <c r="X16" s="14"/>
      <c r="Y16" s="14">
        <f>VLOOKUP(A:A,[1]TDSheet!$A:$Y,25,0)</f>
        <v>13.497999999999999</v>
      </c>
      <c r="Z16" s="14">
        <f>VLOOKUP(A:A,[1]TDSheet!$A:$Z,26,0)</f>
        <v>15.5055</v>
      </c>
      <c r="AA16" s="14">
        <f>VLOOKUP(A:A,[3]TDSheet!$A:$S,19,0)</f>
        <v>3.2683999999999997</v>
      </c>
      <c r="AB16" s="14">
        <v>0</v>
      </c>
      <c r="AC16" s="14" t="str">
        <f>VLOOKUP(A:A,[1]TDSheet!$A:$AC,29,0)</f>
        <v>костик</v>
      </c>
      <c r="AD16" s="14">
        <f>VLOOKUP(A:A,[1]TDSheet!$A:$AD,30,0)</f>
        <v>0</v>
      </c>
      <c r="AE16" s="14">
        <f t="shared" si="12"/>
        <v>30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19.260999999999999</v>
      </c>
      <c r="D17" s="8">
        <v>56.45</v>
      </c>
      <c r="E17" s="8">
        <v>31.152999999999999</v>
      </c>
      <c r="F17" s="8">
        <v>43.070999999999998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29.8</v>
      </c>
      <c r="J17" s="14">
        <f t="shared" si="8"/>
        <v>1.352999999999998</v>
      </c>
      <c r="K17" s="14">
        <f>VLOOKUP(A:A,[1]TDSheet!$A:$K,11,0)</f>
        <v>0</v>
      </c>
      <c r="L17" s="14">
        <f>VLOOKUP(A:A,[1]TDSheet!$A:$T,20,0)</f>
        <v>20</v>
      </c>
      <c r="M17" s="14"/>
      <c r="N17" s="14"/>
      <c r="O17" s="14"/>
      <c r="P17" s="14"/>
      <c r="Q17" s="14"/>
      <c r="R17" s="14"/>
      <c r="S17" s="14">
        <f t="shared" si="9"/>
        <v>6.2305999999999999</v>
      </c>
      <c r="T17" s="16"/>
      <c r="U17" s="17">
        <f t="shared" si="10"/>
        <v>10.122781112573428</v>
      </c>
      <c r="V17" s="14">
        <f t="shared" si="11"/>
        <v>6.9128173851635477</v>
      </c>
      <c r="W17" s="14"/>
      <c r="X17" s="14"/>
      <c r="Y17" s="14">
        <f>VLOOKUP(A:A,[1]TDSheet!$A:$Y,25,0)</f>
        <v>15.661000000000001</v>
      </c>
      <c r="Z17" s="14">
        <f>VLOOKUP(A:A,[1]TDSheet!$A:$Z,26,0)</f>
        <v>8.1455000000000002</v>
      </c>
      <c r="AA17" s="14">
        <f>VLOOKUP(A:A,[3]TDSheet!$A:$S,19,0)</f>
        <v>11.2742</v>
      </c>
      <c r="AB17" s="14">
        <v>0</v>
      </c>
      <c r="AC17" s="14">
        <f>VLOOKUP(A:A,[1]TDSheet!$A:$AC,29,0)</f>
        <v>0</v>
      </c>
      <c r="AD17" s="14">
        <f>VLOOKUP(A:A,[1]TDSheet!$A:$AD,30,0)</f>
        <v>0</v>
      </c>
      <c r="AE17" s="14">
        <f t="shared" si="12"/>
        <v>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179.02600000000001</v>
      </c>
      <c r="D18" s="8">
        <v>75.626999999999995</v>
      </c>
      <c r="E18" s="18">
        <v>98</v>
      </c>
      <c r="F18" s="18">
        <v>176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96.688999999999993</v>
      </c>
      <c r="J18" s="14">
        <f t="shared" si="8"/>
        <v>1.311000000000007</v>
      </c>
      <c r="K18" s="14">
        <f>VLOOKUP(A:A,[1]TDSheet!$A:$K,11,0)</f>
        <v>0</v>
      </c>
      <c r="L18" s="14">
        <f>VLOOKUP(A:A,[1]TDSheet!$A:$T,20,0)</f>
        <v>0</v>
      </c>
      <c r="M18" s="14"/>
      <c r="N18" s="14"/>
      <c r="O18" s="14"/>
      <c r="P18" s="14"/>
      <c r="Q18" s="14"/>
      <c r="R18" s="14"/>
      <c r="S18" s="14">
        <f t="shared" si="9"/>
        <v>19.600000000000001</v>
      </c>
      <c r="T18" s="16"/>
      <c r="U18" s="17">
        <f t="shared" si="10"/>
        <v>8.9795918367346932</v>
      </c>
      <c r="V18" s="14">
        <f t="shared" si="11"/>
        <v>8.9795918367346932</v>
      </c>
      <c r="W18" s="14"/>
      <c r="X18" s="14"/>
      <c r="Y18" s="14">
        <f>VLOOKUP(A:A,[1]TDSheet!$A:$Y,25,0)</f>
        <v>49.4</v>
      </c>
      <c r="Z18" s="14">
        <f>VLOOKUP(A:A,[1]TDSheet!$A:$Z,26,0)</f>
        <v>21.25</v>
      </c>
      <c r="AA18" s="14">
        <f>VLOOKUP(A:A,[3]TDSheet!$A:$S,19,0)</f>
        <v>23.2</v>
      </c>
      <c r="AB18" s="14">
        <f>VLOOKUP(A:A,[4]TDSheet!$A:$D,4,0)</f>
        <v>25.907</v>
      </c>
      <c r="AC18" s="14" t="str">
        <f>VLOOKUP(A:A,[1]TDSheet!$A:$AC,29,0)</f>
        <v>увел</v>
      </c>
      <c r="AD18" s="14" t="str">
        <f>VLOOKUP(A:A,[1]TDSheet!$A:$AD,30,0)</f>
        <v>костик</v>
      </c>
      <c r="AE18" s="14">
        <f t="shared" si="12"/>
        <v>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39.188000000000002</v>
      </c>
      <c r="D19" s="8">
        <v>23.280999999999999</v>
      </c>
      <c r="E19" s="8">
        <v>33.265000000000001</v>
      </c>
      <c r="F19" s="8">
        <v>29.204000000000001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33</v>
      </c>
      <c r="J19" s="14">
        <f t="shared" si="8"/>
        <v>0.26500000000000057</v>
      </c>
      <c r="K19" s="14">
        <f>VLOOKUP(A:A,[1]TDSheet!$A:$K,11,0)</f>
        <v>0</v>
      </c>
      <c r="L19" s="14">
        <f>VLOOKUP(A:A,[1]TDSheet!$A:$T,20,0)</f>
        <v>0</v>
      </c>
      <c r="M19" s="14"/>
      <c r="N19" s="14"/>
      <c r="O19" s="14"/>
      <c r="P19" s="14"/>
      <c r="Q19" s="14"/>
      <c r="R19" s="14"/>
      <c r="S19" s="14">
        <f t="shared" si="9"/>
        <v>6.6530000000000005</v>
      </c>
      <c r="T19" s="16">
        <v>20</v>
      </c>
      <c r="U19" s="17">
        <f t="shared" si="10"/>
        <v>7.3957613106869076</v>
      </c>
      <c r="V19" s="14">
        <f t="shared" si="11"/>
        <v>4.3895986772884408</v>
      </c>
      <c r="W19" s="14"/>
      <c r="X19" s="14"/>
      <c r="Y19" s="14">
        <f>VLOOKUP(A:A,[1]TDSheet!$A:$Y,25,0)</f>
        <v>11.209999999999999</v>
      </c>
      <c r="Z19" s="14">
        <f>VLOOKUP(A:A,[1]TDSheet!$A:$Z,26,0)</f>
        <v>7.4297500000000003</v>
      </c>
      <c r="AA19" s="14">
        <f>VLOOKUP(A:A,[3]TDSheet!$A:$S,19,0)</f>
        <v>5.1171999999999995</v>
      </c>
      <c r="AB19" s="14">
        <f>VLOOKUP(A:A,[4]TDSheet!$A:$D,4,0)</f>
        <v>5.9050000000000002</v>
      </c>
      <c r="AC19" s="14">
        <f>VLOOKUP(A:A,[1]TDSheet!$A:$AC,29,0)</f>
        <v>0</v>
      </c>
      <c r="AD19" s="14">
        <f>VLOOKUP(A:A,[1]TDSheet!$A:$AD,30,0)</f>
        <v>0</v>
      </c>
      <c r="AE19" s="14">
        <f t="shared" si="12"/>
        <v>20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379.84500000000003</v>
      </c>
      <c r="D20" s="8">
        <v>329.399</v>
      </c>
      <c r="E20" s="8">
        <v>270.863</v>
      </c>
      <c r="F20" s="8">
        <v>411.51600000000002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297.60000000000002</v>
      </c>
      <c r="J20" s="14">
        <f t="shared" si="8"/>
        <v>-26.737000000000023</v>
      </c>
      <c r="K20" s="14">
        <f>VLOOKUP(A:A,[1]TDSheet!$A:$K,11,0)</f>
        <v>0</v>
      </c>
      <c r="L20" s="14">
        <f>VLOOKUP(A:A,[1]TDSheet!$A:$T,20,0)</f>
        <v>50</v>
      </c>
      <c r="M20" s="14"/>
      <c r="N20" s="14"/>
      <c r="O20" s="14"/>
      <c r="P20" s="14"/>
      <c r="Q20" s="14"/>
      <c r="R20" s="14"/>
      <c r="S20" s="14">
        <f t="shared" si="9"/>
        <v>54.172600000000003</v>
      </c>
      <c r="T20" s="16"/>
      <c r="U20" s="17">
        <f t="shared" si="10"/>
        <v>8.5193621867881557</v>
      </c>
      <c r="V20" s="14">
        <f t="shared" si="11"/>
        <v>7.5963863650627808</v>
      </c>
      <c r="W20" s="14"/>
      <c r="X20" s="14"/>
      <c r="Y20" s="14">
        <f>VLOOKUP(A:A,[1]TDSheet!$A:$Y,25,0)</f>
        <v>93.072800000000001</v>
      </c>
      <c r="Z20" s="14">
        <f>VLOOKUP(A:A,[1]TDSheet!$A:$Z,26,0)</f>
        <v>76.138000000000005</v>
      </c>
      <c r="AA20" s="14">
        <f>VLOOKUP(A:A,[3]TDSheet!$A:$S,19,0)</f>
        <v>42.280799999999999</v>
      </c>
      <c r="AB20" s="14">
        <f>VLOOKUP(A:A,[4]TDSheet!$A:$D,4,0)</f>
        <v>26.207999999999998</v>
      </c>
      <c r="AC20" s="14" t="str">
        <f>VLOOKUP(A:A,[1]TDSheet!$A:$AC,29,0)</f>
        <v>акция</v>
      </c>
      <c r="AD20" s="14" t="str">
        <f>VLOOKUP(A:A,[1]TDSheet!$A:$AD,30,0)</f>
        <v>скидка</v>
      </c>
      <c r="AE20" s="14">
        <f t="shared" si="12"/>
        <v>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1425</v>
      </c>
      <c r="D21" s="8">
        <v>620</v>
      </c>
      <c r="E21" s="8">
        <v>623</v>
      </c>
      <c r="F21" s="8">
        <v>1409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624</v>
      </c>
      <c r="J21" s="14">
        <f t="shared" si="8"/>
        <v>-1</v>
      </c>
      <c r="K21" s="14">
        <f>VLOOKUP(A:A,[1]TDSheet!$A:$K,11,0)</f>
        <v>0</v>
      </c>
      <c r="L21" s="14">
        <f>VLOOKUP(A:A,[1]TDSheet!$A:$T,20,0)</f>
        <v>0</v>
      </c>
      <c r="M21" s="14"/>
      <c r="N21" s="14"/>
      <c r="O21" s="14"/>
      <c r="P21" s="14"/>
      <c r="Q21" s="14"/>
      <c r="R21" s="14"/>
      <c r="S21" s="14">
        <f t="shared" si="9"/>
        <v>124.6</v>
      </c>
      <c r="T21" s="16"/>
      <c r="U21" s="17">
        <f t="shared" si="10"/>
        <v>11.308186195826647</v>
      </c>
      <c r="V21" s="14">
        <f t="shared" si="11"/>
        <v>11.308186195826647</v>
      </c>
      <c r="W21" s="14"/>
      <c r="X21" s="14"/>
      <c r="Y21" s="14">
        <f>VLOOKUP(A:A,[1]TDSheet!$A:$Y,25,0)</f>
        <v>312.60000000000002</v>
      </c>
      <c r="Z21" s="14">
        <f>VLOOKUP(A:A,[1]TDSheet!$A:$Z,26,0)</f>
        <v>144.75</v>
      </c>
      <c r="AA21" s="14">
        <f>VLOOKUP(A:A,[3]TDSheet!$A:$S,19,0)</f>
        <v>96.8</v>
      </c>
      <c r="AB21" s="14">
        <f>VLOOKUP(A:A,[4]TDSheet!$A:$D,4,0)</f>
        <v>101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2"/>
        <v>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857.18700000000001</v>
      </c>
      <c r="D22" s="8">
        <v>913.96299999999997</v>
      </c>
      <c r="E22" s="8">
        <v>934.452</v>
      </c>
      <c r="F22" s="8">
        <v>813.02700000000004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905.6</v>
      </c>
      <c r="J22" s="14">
        <f t="shared" si="8"/>
        <v>28.851999999999975</v>
      </c>
      <c r="K22" s="14">
        <f>VLOOKUP(A:A,[1]TDSheet!$A:$K,11,0)</f>
        <v>0</v>
      </c>
      <c r="L22" s="14">
        <f>VLOOKUP(A:A,[1]TDSheet!$A:$T,20,0)</f>
        <v>250</v>
      </c>
      <c r="M22" s="14"/>
      <c r="N22" s="14"/>
      <c r="O22" s="14"/>
      <c r="P22" s="14"/>
      <c r="Q22" s="14"/>
      <c r="R22" s="14"/>
      <c r="S22" s="14">
        <f t="shared" si="9"/>
        <v>186.8904</v>
      </c>
      <c r="T22" s="16">
        <v>230</v>
      </c>
      <c r="U22" s="17">
        <f t="shared" si="10"/>
        <v>6.9186378754606981</v>
      </c>
      <c r="V22" s="14">
        <f t="shared" si="11"/>
        <v>4.3502876552246663</v>
      </c>
      <c r="W22" s="14"/>
      <c r="X22" s="14"/>
      <c r="Y22" s="14">
        <f>VLOOKUP(A:A,[1]TDSheet!$A:$Y,25,0)</f>
        <v>350.40839999999997</v>
      </c>
      <c r="Z22" s="14">
        <f>VLOOKUP(A:A,[1]TDSheet!$A:$Z,26,0)</f>
        <v>201.39525</v>
      </c>
      <c r="AA22" s="14">
        <f>VLOOKUP(A:A,[3]TDSheet!$A:$S,19,0)</f>
        <v>129.625</v>
      </c>
      <c r="AB22" s="14">
        <f>VLOOKUP(A:A,[4]TDSheet!$A:$D,4,0)</f>
        <v>55.238</v>
      </c>
      <c r="AC22" s="14" t="str">
        <f>VLOOKUP(A:A,[1]TDSheet!$A:$AC,29,0)</f>
        <v>борд</v>
      </c>
      <c r="AD22" s="14" t="str">
        <f>VLOOKUP(A:A,[1]TDSheet!$A:$AD,30,0)</f>
        <v>скидка</v>
      </c>
      <c r="AE22" s="14">
        <f t="shared" si="12"/>
        <v>230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18</v>
      </c>
      <c r="D23" s="8">
        <v>3832</v>
      </c>
      <c r="E23" s="8">
        <v>1732</v>
      </c>
      <c r="F23" s="8">
        <v>2094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1741</v>
      </c>
      <c r="J23" s="14">
        <f t="shared" si="8"/>
        <v>-9</v>
      </c>
      <c r="K23" s="14">
        <f>VLOOKUP(A:A,[1]TDSheet!$A:$K,11,0)</f>
        <v>0</v>
      </c>
      <c r="L23" s="14">
        <f>VLOOKUP(A:A,[1]TDSheet!$A:$T,20,0)</f>
        <v>400</v>
      </c>
      <c r="M23" s="14"/>
      <c r="N23" s="14"/>
      <c r="O23" s="14"/>
      <c r="P23" s="14"/>
      <c r="Q23" s="14"/>
      <c r="R23" s="14"/>
      <c r="S23" s="14">
        <f t="shared" si="9"/>
        <v>346.4</v>
      </c>
      <c r="T23" s="16"/>
      <c r="U23" s="17">
        <f t="shared" si="10"/>
        <v>7.1997690531177838</v>
      </c>
      <c r="V23" s="14">
        <f t="shared" si="11"/>
        <v>6.0450346420323333</v>
      </c>
      <c r="W23" s="14"/>
      <c r="X23" s="14"/>
      <c r="Y23" s="14">
        <f>VLOOKUP(A:A,[1]TDSheet!$A:$Y,25,0)</f>
        <v>399.4</v>
      </c>
      <c r="Z23" s="14">
        <f>VLOOKUP(A:A,[1]TDSheet!$A:$Z,26,0)</f>
        <v>158.25</v>
      </c>
      <c r="AA23" s="14">
        <f>VLOOKUP(A:A,[3]TDSheet!$A:$S,19,0)</f>
        <v>379</v>
      </c>
      <c r="AB23" s="14">
        <f>VLOOKUP(A:A,[4]TDSheet!$A:$D,4,0)</f>
        <v>151</v>
      </c>
      <c r="AC23" s="14" t="str">
        <f>VLOOKUP(A:A,[1]TDSheet!$A:$AC,29,0)</f>
        <v>м-1200з</v>
      </c>
      <c r="AD23" s="14" t="str">
        <f>VLOOKUP(A:A,[1]TDSheet!$A:$AD,30,0)</f>
        <v>скидка</v>
      </c>
      <c r="AE23" s="14">
        <f t="shared" si="12"/>
        <v>0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1219</v>
      </c>
      <c r="D24" s="8">
        <v>1242</v>
      </c>
      <c r="E24" s="8">
        <v>741</v>
      </c>
      <c r="F24" s="8">
        <v>1674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787</v>
      </c>
      <c r="J24" s="14">
        <f t="shared" si="8"/>
        <v>-46</v>
      </c>
      <c r="K24" s="14">
        <f>VLOOKUP(A:A,[1]TDSheet!$A:$K,11,0)</f>
        <v>0</v>
      </c>
      <c r="L24" s="14">
        <f>VLOOKUP(A:A,[1]TDSheet!$A:$T,20,0)</f>
        <v>0</v>
      </c>
      <c r="M24" s="14"/>
      <c r="N24" s="14"/>
      <c r="O24" s="14"/>
      <c r="P24" s="14"/>
      <c r="Q24" s="14"/>
      <c r="R24" s="14"/>
      <c r="S24" s="14">
        <f t="shared" si="9"/>
        <v>148.19999999999999</v>
      </c>
      <c r="T24" s="16"/>
      <c r="U24" s="17">
        <f t="shared" si="10"/>
        <v>11.295546558704455</v>
      </c>
      <c r="V24" s="14">
        <f t="shared" si="11"/>
        <v>11.295546558704455</v>
      </c>
      <c r="W24" s="14"/>
      <c r="X24" s="14"/>
      <c r="Y24" s="14">
        <f>VLOOKUP(A:A,[1]TDSheet!$A:$Y,25,0)</f>
        <v>346.8</v>
      </c>
      <c r="Z24" s="14">
        <f>VLOOKUP(A:A,[1]TDSheet!$A:$Z,26,0)</f>
        <v>171</v>
      </c>
      <c r="AA24" s="14">
        <f>VLOOKUP(A:A,[3]TDSheet!$A:$S,19,0)</f>
        <v>136.6</v>
      </c>
      <c r="AB24" s="14">
        <f>VLOOKUP(A:A,[4]TDSheet!$A:$D,4,0)</f>
        <v>117</v>
      </c>
      <c r="AC24" s="14">
        <f>VLOOKUP(A:A,[1]TDSheet!$A:$AC,29,0)</f>
        <v>0</v>
      </c>
      <c r="AD24" s="14" t="str">
        <f>VLOOKUP(A:A,[1]TDSheet!$A:$AD,30,0)</f>
        <v>м1000</v>
      </c>
      <c r="AE24" s="14">
        <f t="shared" si="12"/>
        <v>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279.69600000000003</v>
      </c>
      <c r="D25" s="8">
        <v>77.718999999999994</v>
      </c>
      <c r="E25" s="8">
        <v>55.901000000000003</v>
      </c>
      <c r="F25" s="8">
        <v>300.41199999999998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54.3</v>
      </c>
      <c r="J25" s="14">
        <f t="shared" si="8"/>
        <v>1.6010000000000062</v>
      </c>
      <c r="K25" s="14">
        <f>VLOOKUP(A:A,[1]TDSheet!$A:$K,11,0)</f>
        <v>0</v>
      </c>
      <c r="L25" s="14">
        <f>VLOOKUP(A:A,[1]TDSheet!$A:$T,20,0)</f>
        <v>0</v>
      </c>
      <c r="M25" s="14"/>
      <c r="N25" s="14"/>
      <c r="O25" s="14"/>
      <c r="P25" s="14"/>
      <c r="Q25" s="14"/>
      <c r="R25" s="14"/>
      <c r="S25" s="14">
        <f t="shared" si="9"/>
        <v>11.180200000000001</v>
      </c>
      <c r="T25" s="16"/>
      <c r="U25" s="17">
        <f t="shared" si="10"/>
        <v>26.87000232553979</v>
      </c>
      <c r="V25" s="14">
        <f t="shared" si="11"/>
        <v>26.87000232553979</v>
      </c>
      <c r="W25" s="14"/>
      <c r="X25" s="14"/>
      <c r="Y25" s="14">
        <f>VLOOKUP(A:A,[1]TDSheet!$A:$Y,25,0)</f>
        <v>43.601999999999997</v>
      </c>
      <c r="Z25" s="14">
        <f>VLOOKUP(A:A,[1]TDSheet!$A:$Z,26,0)</f>
        <v>23.988</v>
      </c>
      <c r="AA25" s="14">
        <f>VLOOKUP(A:A,[3]TDSheet!$A:$S,19,0)</f>
        <v>12.366800000000001</v>
      </c>
      <c r="AB25" s="14">
        <f>VLOOKUP(A:A,[4]TDSheet!$A:$D,4,0)</f>
        <v>5.0990000000000002</v>
      </c>
      <c r="AC25" s="14" t="str">
        <f>VLOOKUP(A:A,[1]TDSheet!$A:$AC,29,0)</f>
        <v>увел</v>
      </c>
      <c r="AD25" s="14" t="str">
        <f>VLOOKUP(A:A,[1]TDSheet!$A:$AD,30,0)</f>
        <v>м190</v>
      </c>
      <c r="AE25" s="14">
        <f t="shared" si="12"/>
        <v>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4.3419999999999996</v>
      </c>
      <c r="D26" s="8">
        <v>186.31899999999999</v>
      </c>
      <c r="E26" s="8">
        <v>118.49299999999999</v>
      </c>
      <c r="F26" s="8">
        <v>70.126999999999995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128</v>
      </c>
      <c r="J26" s="14">
        <f t="shared" si="8"/>
        <v>-9.507000000000005</v>
      </c>
      <c r="K26" s="14">
        <f>VLOOKUP(A:A,[1]TDSheet!$A:$K,11,0)</f>
        <v>0</v>
      </c>
      <c r="L26" s="14">
        <f>VLOOKUP(A:A,[1]TDSheet!$A:$T,20,0)</f>
        <v>80</v>
      </c>
      <c r="M26" s="14"/>
      <c r="N26" s="14"/>
      <c r="O26" s="14"/>
      <c r="P26" s="14"/>
      <c r="Q26" s="14"/>
      <c r="R26" s="14"/>
      <c r="S26" s="14">
        <f t="shared" si="9"/>
        <v>23.698599999999999</v>
      </c>
      <c r="T26" s="16">
        <v>30</v>
      </c>
      <c r="U26" s="17">
        <f t="shared" si="10"/>
        <v>7.6007443477673791</v>
      </c>
      <c r="V26" s="14">
        <f t="shared" si="11"/>
        <v>2.9591199480138068</v>
      </c>
      <c r="W26" s="14"/>
      <c r="X26" s="14"/>
      <c r="Y26" s="14">
        <f>VLOOKUP(A:A,[1]TDSheet!$A:$Y,25,0)</f>
        <v>13.065799999999999</v>
      </c>
      <c r="Z26" s="14">
        <f>VLOOKUP(A:A,[1]TDSheet!$A:$Z,26,0)</f>
        <v>12.29025</v>
      </c>
      <c r="AA26" s="14">
        <f>VLOOKUP(A:A,[3]TDSheet!$A:$S,19,0)</f>
        <v>19.615600000000001</v>
      </c>
      <c r="AB26" s="14">
        <f>VLOOKUP(A:A,[4]TDSheet!$A:$D,4,0)</f>
        <v>32.770000000000003</v>
      </c>
      <c r="AC26" s="14" t="str">
        <f>VLOOKUP(A:A,[1]TDSheet!$A:$AC,29,0)</f>
        <v>увел</v>
      </c>
      <c r="AD26" s="14" t="e">
        <f>VLOOKUP(A:A,[1]TDSheet!$A:$AD,30,0)</f>
        <v>#N/A</v>
      </c>
      <c r="AE26" s="14">
        <f t="shared" si="12"/>
        <v>30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762.93399999999997</v>
      </c>
      <c r="D27" s="8">
        <v>412.82299999999998</v>
      </c>
      <c r="E27" s="8">
        <v>391.06099999999998</v>
      </c>
      <c r="F27" s="8">
        <v>775.26099999999997</v>
      </c>
      <c r="G27" s="1">
        <f>VLOOKUP(A:A,[1]TDSheet!$A:$G,7,0)</f>
        <v>1</v>
      </c>
      <c r="H27" s="1">
        <f>VLOOKUP(A:A,[1]TDSheet!$A:$H,8,0)</f>
        <v>60</v>
      </c>
      <c r="I27" s="14">
        <f>VLOOKUP(A:A,[2]TDSheet!$A:$F,6,0)</f>
        <v>385.95</v>
      </c>
      <c r="J27" s="14">
        <f t="shared" si="8"/>
        <v>5.11099999999999</v>
      </c>
      <c r="K27" s="14">
        <f>VLOOKUP(A:A,[1]TDSheet!$A:$K,11,0)</f>
        <v>0</v>
      </c>
      <c r="L27" s="14">
        <f>VLOOKUP(A:A,[1]TDSheet!$A:$T,20,0)</f>
        <v>0</v>
      </c>
      <c r="M27" s="14"/>
      <c r="N27" s="14"/>
      <c r="O27" s="14"/>
      <c r="P27" s="14"/>
      <c r="Q27" s="14"/>
      <c r="R27" s="14"/>
      <c r="S27" s="14">
        <f t="shared" si="9"/>
        <v>78.212199999999996</v>
      </c>
      <c r="T27" s="16"/>
      <c r="U27" s="17">
        <f t="shared" si="10"/>
        <v>9.9122771127778027</v>
      </c>
      <c r="V27" s="14">
        <f t="shared" si="11"/>
        <v>9.9122771127778027</v>
      </c>
      <c r="W27" s="14"/>
      <c r="X27" s="14"/>
      <c r="Y27" s="14">
        <f>VLOOKUP(A:A,[1]TDSheet!$A:$Y,25,0)</f>
        <v>144.86579999999998</v>
      </c>
      <c r="Z27" s="14">
        <f>VLOOKUP(A:A,[1]TDSheet!$A:$Z,26,0)</f>
        <v>118.40025</v>
      </c>
      <c r="AA27" s="14">
        <f>VLOOKUP(A:A,[3]TDSheet!$A:$S,19,0)</f>
        <v>72.852999999999994</v>
      </c>
      <c r="AB27" s="14">
        <f>VLOOKUP(A:A,[4]TDSheet!$A:$D,4,0)</f>
        <v>71.626999999999995</v>
      </c>
      <c r="AC27" s="14" t="str">
        <f>VLOOKUP(A:A,[1]TDSheet!$A:$AC,29,0)</f>
        <v>акция</v>
      </c>
      <c r="AD27" s="14" t="str">
        <f>VLOOKUP(A:A,[1]TDSheet!$A:$AD,30,0)</f>
        <v>скидка</v>
      </c>
      <c r="AE27" s="14">
        <f t="shared" si="12"/>
        <v>0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430</v>
      </c>
      <c r="D28" s="8">
        <v>1144</v>
      </c>
      <c r="E28" s="8">
        <v>721</v>
      </c>
      <c r="F28" s="8">
        <v>838</v>
      </c>
      <c r="G28" s="1">
        <f>VLOOKUP(A:A,[1]TDSheet!$A:$G,7,0)</f>
        <v>0.22</v>
      </c>
      <c r="H28" s="1">
        <f>VLOOKUP(A:A,[1]TDSheet!$A:$H,8,0)</f>
        <v>120</v>
      </c>
      <c r="I28" s="14">
        <f>VLOOKUP(A:A,[2]TDSheet!$A:$F,6,0)</f>
        <v>729</v>
      </c>
      <c r="J28" s="14">
        <f t="shared" si="8"/>
        <v>-8</v>
      </c>
      <c r="K28" s="14">
        <f>VLOOKUP(A:A,[1]TDSheet!$A:$K,11,0)</f>
        <v>0</v>
      </c>
      <c r="L28" s="14">
        <f>VLOOKUP(A:A,[1]TDSheet!$A:$T,20,0)</f>
        <v>0</v>
      </c>
      <c r="M28" s="14"/>
      <c r="N28" s="14"/>
      <c r="O28" s="14"/>
      <c r="P28" s="14"/>
      <c r="Q28" s="14"/>
      <c r="R28" s="14"/>
      <c r="S28" s="14">
        <f t="shared" si="9"/>
        <v>144.19999999999999</v>
      </c>
      <c r="T28" s="16">
        <v>160</v>
      </c>
      <c r="U28" s="17">
        <f t="shared" si="10"/>
        <v>6.920943134535368</v>
      </c>
      <c r="V28" s="14">
        <f t="shared" si="11"/>
        <v>5.8113730929264911</v>
      </c>
      <c r="W28" s="14"/>
      <c r="X28" s="14"/>
      <c r="Y28" s="14">
        <f>VLOOKUP(A:A,[1]TDSheet!$A:$Y,25,0)</f>
        <v>134.19999999999999</v>
      </c>
      <c r="Z28" s="14">
        <f>VLOOKUP(A:A,[1]TDSheet!$A:$Z,26,0)</f>
        <v>168</v>
      </c>
      <c r="AA28" s="14">
        <f>VLOOKUP(A:A,[3]TDSheet!$A:$S,19,0)</f>
        <v>129</v>
      </c>
      <c r="AB28" s="14">
        <f>VLOOKUP(A:A,[4]TDSheet!$A:$D,4,0)</f>
        <v>103</v>
      </c>
      <c r="AC28" s="14">
        <f>VLOOKUP(A:A,[1]TDSheet!$A:$AC,29,0)</f>
        <v>0</v>
      </c>
      <c r="AD28" s="14">
        <f>VLOOKUP(A:A,[1]TDSheet!$A:$AD,30,0)</f>
        <v>0</v>
      </c>
      <c r="AE28" s="14">
        <f t="shared" si="12"/>
        <v>35.200000000000003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-3.3029999999999999</v>
      </c>
      <c r="D29" s="8">
        <v>319.50700000000001</v>
      </c>
      <c r="E29" s="8">
        <v>148.15600000000001</v>
      </c>
      <c r="F29" s="8">
        <v>104.98399999999999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164.8</v>
      </c>
      <c r="J29" s="14">
        <f t="shared" si="8"/>
        <v>-16.644000000000005</v>
      </c>
      <c r="K29" s="14">
        <f>VLOOKUP(A:A,[1]TDSheet!$A:$K,11,0)</f>
        <v>0</v>
      </c>
      <c r="L29" s="14">
        <f>VLOOKUP(A:A,[1]TDSheet!$A:$T,20,0)</f>
        <v>120</v>
      </c>
      <c r="M29" s="14"/>
      <c r="N29" s="14"/>
      <c r="O29" s="14"/>
      <c r="P29" s="14"/>
      <c r="Q29" s="14"/>
      <c r="R29" s="14"/>
      <c r="S29" s="14">
        <f t="shared" si="9"/>
        <v>29.6312</v>
      </c>
      <c r="T29" s="16"/>
      <c r="U29" s="17">
        <f t="shared" si="10"/>
        <v>7.5928075811981959</v>
      </c>
      <c r="V29" s="14">
        <f t="shared" si="11"/>
        <v>3.5430222198223493</v>
      </c>
      <c r="W29" s="14"/>
      <c r="X29" s="14"/>
      <c r="Y29" s="14">
        <f>VLOOKUP(A:A,[1]TDSheet!$A:$Y,25,0)</f>
        <v>21.661000000000001</v>
      </c>
      <c r="Z29" s="14">
        <f>VLOOKUP(A:A,[1]TDSheet!$A:$Z,26,0)</f>
        <v>16.985499999999998</v>
      </c>
      <c r="AA29" s="14">
        <f>VLOOKUP(A:A,[3]TDSheet!$A:$S,19,0)</f>
        <v>28.677999999999997</v>
      </c>
      <c r="AB29" s="14">
        <f>VLOOKUP(A:A,[4]TDSheet!$A:$D,4,0)</f>
        <v>33.290999999999997</v>
      </c>
      <c r="AC29" s="14" t="str">
        <f>VLOOKUP(A:A,[1]TDSheet!$A:$AC,29,0)</f>
        <v>увел</v>
      </c>
      <c r="AD29" s="14" t="e">
        <f>VLOOKUP(A:A,[1]TDSheet!$A:$AD,30,0)</f>
        <v>#N/A</v>
      </c>
      <c r="AE29" s="14">
        <f t="shared" si="12"/>
        <v>0</v>
      </c>
      <c r="AF29" s="14"/>
      <c r="AG29" s="14"/>
    </row>
    <row r="30" spans="1:33" s="1" customFormat="1" ht="11.1" customHeight="1" outlineLevel="1" x14ac:dyDescent="0.2">
      <c r="A30" s="7" t="s">
        <v>92</v>
      </c>
      <c r="B30" s="7" t="s">
        <v>8</v>
      </c>
      <c r="C30" s="8"/>
      <c r="D30" s="8">
        <v>96</v>
      </c>
      <c r="E30" s="18">
        <v>29</v>
      </c>
      <c r="F30" s="18">
        <v>108</v>
      </c>
      <c r="G30" s="19">
        <f>VLOOKUP(A:A,[1]TDSheet!$A:$G,7,0)</f>
        <v>0.6</v>
      </c>
      <c r="H30" s="1" t="e">
        <f>VLOOKUP(A:A,[1]TDSheet!$A:$H,8,0)</f>
        <v>#N/A</v>
      </c>
      <c r="I30" s="14">
        <f>VLOOKUP(A:A,[2]TDSheet!$A:$F,6,0)</f>
        <v>8</v>
      </c>
      <c r="J30" s="14">
        <f t="shared" si="8"/>
        <v>21</v>
      </c>
      <c r="K30" s="14">
        <f>VLOOKUP(A:A,[1]TDSheet!$A:$K,11,0)</f>
        <v>0</v>
      </c>
      <c r="L30" s="14">
        <f>VLOOKUP(A:A,[1]TDSheet!$A:$T,20,0)</f>
        <v>80</v>
      </c>
      <c r="M30" s="14"/>
      <c r="N30" s="14"/>
      <c r="O30" s="14"/>
      <c r="P30" s="14"/>
      <c r="Q30" s="14"/>
      <c r="R30" s="14"/>
      <c r="S30" s="14">
        <f t="shared" si="9"/>
        <v>5.8</v>
      </c>
      <c r="T30" s="16"/>
      <c r="U30" s="17">
        <f t="shared" si="10"/>
        <v>32.413793103448278</v>
      </c>
      <c r="V30" s="14">
        <f t="shared" si="11"/>
        <v>18.620689655172413</v>
      </c>
      <c r="W30" s="14"/>
      <c r="X30" s="14"/>
      <c r="Y30" s="14">
        <f>VLOOKUP(A:A,[1]TDSheet!$A:$Y,25,0)</f>
        <v>0</v>
      </c>
      <c r="Z30" s="14">
        <f>VLOOKUP(A:A,[1]TDSheet!$A:$Z,26,0)</f>
        <v>0</v>
      </c>
      <c r="AA30" s="14">
        <v>0</v>
      </c>
      <c r="AB30" s="14">
        <f>VLOOKUP(A:A,[4]TDSheet!$A:$D,4,0)</f>
        <v>8</v>
      </c>
      <c r="AC30" s="14" t="str">
        <f>VLOOKUP(A:A,[1]TDSheet!$A:$AC,29,0)</f>
        <v>новый</v>
      </c>
      <c r="AD30" s="14" t="e">
        <f>VLOOKUP(A:A,[1]TDSheet!$A:$AD,30,0)</f>
        <v>#N/A</v>
      </c>
      <c r="AE30" s="14">
        <f t="shared" si="12"/>
        <v>0</v>
      </c>
      <c r="AF30" s="14"/>
      <c r="AG30" s="14"/>
    </row>
    <row r="31" spans="1:33" s="1" customFormat="1" ht="11.1" customHeight="1" outlineLevel="1" x14ac:dyDescent="0.2">
      <c r="A31" s="7" t="s">
        <v>33</v>
      </c>
      <c r="B31" s="7" t="s">
        <v>9</v>
      </c>
      <c r="C31" s="8">
        <v>139.447</v>
      </c>
      <c r="D31" s="8">
        <v>223.24600000000001</v>
      </c>
      <c r="E31" s="8">
        <v>218.92699999999999</v>
      </c>
      <c r="F31" s="8">
        <v>142.715</v>
      </c>
      <c r="G31" s="1">
        <f>VLOOKUP(A:A,[1]TDSheet!$A:$G,7,0)</f>
        <v>1</v>
      </c>
      <c r="H31" s="1">
        <f>VLOOKUP(A:A,[1]TDSheet!$A:$H,8,0)</f>
        <v>45</v>
      </c>
      <c r="I31" s="14">
        <f>VLOOKUP(A:A,[2]TDSheet!$A:$F,6,0)</f>
        <v>212.6</v>
      </c>
      <c r="J31" s="14">
        <f t="shared" si="8"/>
        <v>6.3269999999999982</v>
      </c>
      <c r="K31" s="14">
        <f>VLOOKUP(A:A,[1]TDSheet!$A:$K,11,0)</f>
        <v>0</v>
      </c>
      <c r="L31" s="14">
        <f>VLOOKUP(A:A,[1]TDSheet!$A:$T,20,0)</f>
        <v>180</v>
      </c>
      <c r="M31" s="14"/>
      <c r="N31" s="14"/>
      <c r="O31" s="14"/>
      <c r="P31" s="14"/>
      <c r="Q31" s="14"/>
      <c r="R31" s="14"/>
      <c r="S31" s="14">
        <f t="shared" si="9"/>
        <v>43.785399999999996</v>
      </c>
      <c r="T31" s="16"/>
      <c r="U31" s="17">
        <f t="shared" si="10"/>
        <v>7.3703791674850532</v>
      </c>
      <c r="V31" s="14">
        <f t="shared" si="11"/>
        <v>3.2594198066022013</v>
      </c>
      <c r="W31" s="14"/>
      <c r="X31" s="14"/>
      <c r="Y31" s="14">
        <f>VLOOKUP(A:A,[1]TDSheet!$A:$Y,25,0)</f>
        <v>51.1006</v>
      </c>
      <c r="Z31" s="14">
        <f>VLOOKUP(A:A,[1]TDSheet!$A:$Z,26,0)</f>
        <v>38.143999999999998</v>
      </c>
      <c r="AA31" s="14">
        <f>VLOOKUP(A:A,[3]TDSheet!$A:$S,19,0)</f>
        <v>32.391599999999997</v>
      </c>
      <c r="AB31" s="14">
        <f>VLOOKUP(A:A,[4]TDSheet!$A:$D,4,0)</f>
        <v>10.289</v>
      </c>
      <c r="AC31" s="14" t="str">
        <f>VLOOKUP(A:A,[1]TDSheet!$A:$AC,29,0)</f>
        <v>зв50</v>
      </c>
      <c r="AD31" s="14" t="e">
        <f>VLOOKUP(A:A,[1]TDSheet!$A:$AD,30,0)</f>
        <v>#N/A</v>
      </c>
      <c r="AE31" s="14">
        <f t="shared" si="12"/>
        <v>0</v>
      </c>
      <c r="AF31" s="14"/>
      <c r="AG31" s="14"/>
    </row>
    <row r="32" spans="1:33" s="1" customFormat="1" ht="11.1" customHeight="1" outlineLevel="1" x14ac:dyDescent="0.2">
      <c r="A32" s="7" t="s">
        <v>34</v>
      </c>
      <c r="B32" s="7" t="s">
        <v>8</v>
      </c>
      <c r="C32" s="8">
        <v>650</v>
      </c>
      <c r="D32" s="8">
        <v>1186</v>
      </c>
      <c r="E32" s="8">
        <v>1071</v>
      </c>
      <c r="F32" s="8">
        <v>740</v>
      </c>
      <c r="G32" s="1">
        <f>VLOOKUP(A:A,[1]TDSheet!$A:$G,7,0)</f>
        <v>0.4</v>
      </c>
      <c r="H32" s="1">
        <f>VLOOKUP(A:A,[1]TDSheet!$A:$H,8,0)</f>
        <v>45</v>
      </c>
      <c r="I32" s="14">
        <f>VLOOKUP(A:A,[2]TDSheet!$A:$F,6,0)</f>
        <v>1087</v>
      </c>
      <c r="J32" s="14">
        <f t="shared" si="8"/>
        <v>-16</v>
      </c>
      <c r="K32" s="14">
        <f>VLOOKUP(A:A,[1]TDSheet!$A:$K,11,0)</f>
        <v>0</v>
      </c>
      <c r="L32" s="14">
        <f>VLOOKUP(A:A,[1]TDSheet!$A:$T,20,0)</f>
        <v>480</v>
      </c>
      <c r="M32" s="14"/>
      <c r="N32" s="14"/>
      <c r="O32" s="14"/>
      <c r="P32" s="14"/>
      <c r="Q32" s="14"/>
      <c r="R32" s="14"/>
      <c r="S32" s="14">
        <f t="shared" si="9"/>
        <v>214.2</v>
      </c>
      <c r="T32" s="16">
        <v>240</v>
      </c>
      <c r="U32" s="17">
        <f t="shared" si="10"/>
        <v>6.8160597572362285</v>
      </c>
      <c r="V32" s="14">
        <f t="shared" si="11"/>
        <v>3.4547152194211019</v>
      </c>
      <c r="W32" s="14"/>
      <c r="X32" s="14"/>
      <c r="Y32" s="14">
        <f>VLOOKUP(A:A,[1]TDSheet!$A:$Y,25,0)</f>
        <v>228.2</v>
      </c>
      <c r="Z32" s="14">
        <f>VLOOKUP(A:A,[1]TDSheet!$A:$Z,26,0)</f>
        <v>138.25</v>
      </c>
      <c r="AA32" s="14">
        <f>VLOOKUP(A:A,[3]TDSheet!$A:$S,19,0)</f>
        <v>160.6</v>
      </c>
      <c r="AB32" s="14">
        <f>VLOOKUP(A:A,[4]TDSheet!$A:$D,4,0)</f>
        <v>115</v>
      </c>
      <c r="AC32" s="14" t="str">
        <f>VLOOKUP(A:A,[1]TDSheet!$A:$AC,29,0)</f>
        <v>увел</v>
      </c>
      <c r="AD32" s="14" t="e">
        <f>VLOOKUP(A:A,[1]TDSheet!$A:$AD,30,0)</f>
        <v>#N/A</v>
      </c>
      <c r="AE32" s="14">
        <f t="shared" si="12"/>
        <v>96</v>
      </c>
      <c r="AF32" s="14"/>
      <c r="AG32" s="14"/>
    </row>
    <row r="33" spans="1:33" s="1" customFormat="1" ht="11.1" customHeight="1" outlineLevel="1" x14ac:dyDescent="0.2">
      <c r="A33" s="7" t="s">
        <v>35</v>
      </c>
      <c r="B33" s="7" t="s">
        <v>9</v>
      </c>
      <c r="C33" s="8">
        <v>1789.597</v>
      </c>
      <c r="D33" s="8">
        <v>2326.7890000000002</v>
      </c>
      <c r="E33" s="18">
        <v>2005</v>
      </c>
      <c r="F33" s="18">
        <v>1851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1709</v>
      </c>
      <c r="J33" s="14">
        <f t="shared" si="8"/>
        <v>296</v>
      </c>
      <c r="K33" s="14">
        <f>VLOOKUP(A:A,[1]TDSheet!$A:$K,11,0)</f>
        <v>500</v>
      </c>
      <c r="L33" s="14">
        <f>VLOOKUP(A:A,[1]TDSheet!$A:$T,20,0)</f>
        <v>400</v>
      </c>
      <c r="M33" s="14"/>
      <c r="N33" s="14"/>
      <c r="O33" s="14"/>
      <c r="P33" s="14"/>
      <c r="Q33" s="14"/>
      <c r="R33" s="14"/>
      <c r="S33" s="14">
        <f t="shared" si="9"/>
        <v>401</v>
      </c>
      <c r="T33" s="16">
        <v>100</v>
      </c>
      <c r="U33" s="17">
        <f t="shared" si="10"/>
        <v>7.109725685785536</v>
      </c>
      <c r="V33" s="14">
        <f t="shared" si="11"/>
        <v>4.6159600997506232</v>
      </c>
      <c r="W33" s="14"/>
      <c r="X33" s="14"/>
      <c r="Y33" s="14">
        <f>VLOOKUP(A:A,[1]TDSheet!$A:$Y,25,0)</f>
        <v>634.4</v>
      </c>
      <c r="Z33" s="14">
        <f>VLOOKUP(A:A,[1]TDSheet!$A:$Z,26,0)</f>
        <v>341.25</v>
      </c>
      <c r="AA33" s="14">
        <f>VLOOKUP(A:A,[3]TDSheet!$A:$S,19,0)</f>
        <v>344</v>
      </c>
      <c r="AB33" s="14">
        <f>VLOOKUP(A:A,[4]TDSheet!$A:$D,4,0)</f>
        <v>227.03899999999999</v>
      </c>
      <c r="AC33" s="14">
        <f>VLOOKUP(A:A,[1]TDSheet!$A:$AC,29,0)</f>
        <v>0</v>
      </c>
      <c r="AD33" s="14" t="e">
        <f>VLOOKUP(A:A,[1]TDSheet!$A:$AD,30,0)</f>
        <v>#N/A</v>
      </c>
      <c r="AE33" s="14">
        <f t="shared" si="12"/>
        <v>100</v>
      </c>
      <c r="AF33" s="14"/>
      <c r="AG33" s="14"/>
    </row>
    <row r="34" spans="1:33" s="1" customFormat="1" ht="11.1" customHeight="1" outlineLevel="1" x14ac:dyDescent="0.2">
      <c r="A34" s="7" t="s">
        <v>36</v>
      </c>
      <c r="B34" s="7" t="s">
        <v>9</v>
      </c>
      <c r="C34" s="8">
        <v>26.59</v>
      </c>
      <c r="D34" s="8">
        <v>1127.828</v>
      </c>
      <c r="E34" s="8">
        <v>491.62599999999998</v>
      </c>
      <c r="F34" s="8">
        <v>650.03899999999999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476</v>
      </c>
      <c r="J34" s="14">
        <f t="shared" si="8"/>
        <v>15.625999999999976</v>
      </c>
      <c r="K34" s="14">
        <f>VLOOKUP(A:A,[1]TDSheet!$A:$K,11,0)</f>
        <v>0</v>
      </c>
      <c r="L34" s="14">
        <f>VLOOKUP(A:A,[1]TDSheet!$A:$T,20,0)</f>
        <v>220</v>
      </c>
      <c r="M34" s="14"/>
      <c r="N34" s="14"/>
      <c r="O34" s="14"/>
      <c r="P34" s="14"/>
      <c r="Q34" s="14"/>
      <c r="R34" s="14"/>
      <c r="S34" s="14">
        <f t="shared" si="9"/>
        <v>98.325199999999995</v>
      </c>
      <c r="T34" s="16"/>
      <c r="U34" s="17">
        <f t="shared" si="10"/>
        <v>8.8485861203435139</v>
      </c>
      <c r="V34" s="14">
        <f t="shared" si="11"/>
        <v>6.6111129191702638</v>
      </c>
      <c r="W34" s="14"/>
      <c r="X34" s="14"/>
      <c r="Y34" s="14">
        <f>VLOOKUP(A:A,[1]TDSheet!$A:$Y,25,0)</f>
        <v>108.58759999999999</v>
      </c>
      <c r="Z34" s="14">
        <f>VLOOKUP(A:A,[1]TDSheet!$A:$Z,26,0)</f>
        <v>126.04</v>
      </c>
      <c r="AA34" s="14">
        <f>VLOOKUP(A:A,[3]TDSheet!$A:$S,19,0)</f>
        <v>87.5428</v>
      </c>
      <c r="AB34" s="14">
        <f>VLOOKUP(A:A,[4]TDSheet!$A:$D,4,0)</f>
        <v>61.15</v>
      </c>
      <c r="AC34" s="14" t="str">
        <f>VLOOKUP(A:A,[1]TDSheet!$A:$AC,29,0)</f>
        <v>костик</v>
      </c>
      <c r="AD34" s="14" t="e">
        <f>VLOOKUP(A:A,[1]TDSheet!$A:$AD,30,0)</f>
        <v>#N/A</v>
      </c>
      <c r="AE34" s="14">
        <f t="shared" si="12"/>
        <v>0</v>
      </c>
      <c r="AF34" s="14"/>
      <c r="AG34" s="14"/>
    </row>
    <row r="35" spans="1:33" s="1" customFormat="1" ht="11.1" customHeight="1" outlineLevel="1" x14ac:dyDescent="0.2">
      <c r="A35" s="7" t="s">
        <v>37</v>
      </c>
      <c r="B35" s="7" t="s">
        <v>8</v>
      </c>
      <c r="C35" s="8">
        <v>5</v>
      </c>
      <c r="D35" s="8">
        <v>243</v>
      </c>
      <c r="E35" s="8">
        <v>96</v>
      </c>
      <c r="F35" s="8">
        <v>125</v>
      </c>
      <c r="G35" s="1">
        <f>VLOOKUP(A:A,[1]TDSheet!$A:$G,7,0)</f>
        <v>0.36</v>
      </c>
      <c r="H35" s="1">
        <f>VLOOKUP(A:A,[1]TDSheet!$A:$H,8,0)</f>
        <v>45</v>
      </c>
      <c r="I35" s="14">
        <f>VLOOKUP(A:A,[2]TDSheet!$A:$F,6,0)</f>
        <v>146</v>
      </c>
      <c r="J35" s="14">
        <f t="shared" si="8"/>
        <v>-50</v>
      </c>
      <c r="K35" s="14">
        <f>VLOOKUP(A:A,[1]TDSheet!$A:$K,11,0)</f>
        <v>0</v>
      </c>
      <c r="L35" s="14">
        <f>VLOOKUP(A:A,[1]TDSheet!$A:$T,20,0)</f>
        <v>40</v>
      </c>
      <c r="M35" s="14"/>
      <c r="N35" s="14"/>
      <c r="O35" s="14"/>
      <c r="P35" s="14"/>
      <c r="Q35" s="14"/>
      <c r="R35" s="14"/>
      <c r="S35" s="14">
        <f t="shared" si="9"/>
        <v>19.2</v>
      </c>
      <c r="T35" s="16"/>
      <c r="U35" s="17">
        <f t="shared" si="10"/>
        <v>8.59375</v>
      </c>
      <c r="V35" s="14">
        <f t="shared" si="11"/>
        <v>6.510416666666667</v>
      </c>
      <c r="W35" s="14"/>
      <c r="X35" s="14"/>
      <c r="Y35" s="14">
        <f>VLOOKUP(A:A,[1]TDSheet!$A:$Y,25,0)</f>
        <v>15</v>
      </c>
      <c r="Z35" s="14">
        <f>VLOOKUP(A:A,[1]TDSheet!$A:$Z,26,0)</f>
        <v>14.25</v>
      </c>
      <c r="AA35" s="14">
        <f>VLOOKUP(A:A,[3]TDSheet!$A:$S,19,0)</f>
        <v>20.2</v>
      </c>
      <c r="AB35" s="14">
        <f>VLOOKUP(A:A,[4]TDSheet!$A:$D,4,0)</f>
        <v>20</v>
      </c>
      <c r="AC35" s="14" t="str">
        <f>VLOOKUP(A:A,[1]TDSheet!$A:$AC,29,0)</f>
        <v>костик</v>
      </c>
      <c r="AD35" s="14" t="e">
        <f>VLOOKUP(A:A,[1]TDSheet!$A:$AD,30,0)</f>
        <v>#N/A</v>
      </c>
      <c r="AE35" s="14">
        <f t="shared" si="12"/>
        <v>0</v>
      </c>
      <c r="AF35" s="14"/>
      <c r="AG35" s="14"/>
    </row>
    <row r="36" spans="1:33" s="1" customFormat="1" ht="11.1" customHeight="1" outlineLevel="1" x14ac:dyDescent="0.2">
      <c r="A36" s="7" t="s">
        <v>38</v>
      </c>
      <c r="B36" s="7" t="s">
        <v>8</v>
      </c>
      <c r="C36" s="8">
        <v>842</v>
      </c>
      <c r="D36" s="8">
        <v>13</v>
      </c>
      <c r="E36" s="8">
        <v>219</v>
      </c>
      <c r="F36" s="8">
        <v>630</v>
      </c>
      <c r="G36" s="1">
        <f>VLOOKUP(A:A,[1]TDSheet!$A:$G,7,0)</f>
        <v>0</v>
      </c>
      <c r="H36" s="1">
        <f>VLOOKUP(A:A,[1]TDSheet!$A:$H,8,0)</f>
        <v>60</v>
      </c>
      <c r="I36" s="14">
        <f>VLOOKUP(A:A,[2]TDSheet!$A:$F,6,0)</f>
        <v>221</v>
      </c>
      <c r="J36" s="14">
        <f t="shared" si="8"/>
        <v>-2</v>
      </c>
      <c r="K36" s="14">
        <f>VLOOKUP(A:A,[1]TDSheet!$A:$K,11,0)</f>
        <v>0</v>
      </c>
      <c r="L36" s="14">
        <f>VLOOKUP(A:A,[1]TDSheet!$A:$T,20,0)</f>
        <v>0</v>
      </c>
      <c r="M36" s="14"/>
      <c r="N36" s="14"/>
      <c r="O36" s="14"/>
      <c r="P36" s="14"/>
      <c r="Q36" s="14"/>
      <c r="R36" s="14"/>
      <c r="S36" s="14">
        <f t="shared" si="9"/>
        <v>43.8</v>
      </c>
      <c r="T36" s="16"/>
      <c r="U36" s="17">
        <f t="shared" si="10"/>
        <v>14.383561643835618</v>
      </c>
      <c r="V36" s="14">
        <f t="shared" si="11"/>
        <v>14.383561643835618</v>
      </c>
      <c r="W36" s="14"/>
      <c r="X36" s="14"/>
      <c r="Y36" s="14">
        <f>VLOOKUP(A:A,[1]TDSheet!$A:$Y,25,0)</f>
        <v>115.6</v>
      </c>
      <c r="Z36" s="14">
        <f>VLOOKUP(A:A,[1]TDSheet!$A:$Z,26,0)</f>
        <v>138</v>
      </c>
      <c r="AA36" s="14">
        <f>VLOOKUP(A:A,[3]TDSheet!$A:$S,19,0)</f>
        <v>28.4</v>
      </c>
      <c r="AB36" s="14">
        <f>VLOOKUP(A:A,[4]TDSheet!$A:$D,4,0)</f>
        <v>17</v>
      </c>
      <c r="AC36" s="14" t="str">
        <f>VLOOKUP(A:A,[1]TDSheet!$A:$AC,29,0)</f>
        <v>вывод</v>
      </c>
      <c r="AD36" s="14" t="str">
        <f>VLOOKUP(A:A,[1]TDSheet!$A:$AD,30,0)</f>
        <v>кос</v>
      </c>
      <c r="AE36" s="14">
        <f t="shared" si="12"/>
        <v>0</v>
      </c>
      <c r="AF36" s="14"/>
      <c r="AG36" s="14"/>
    </row>
    <row r="37" spans="1:33" s="1" customFormat="1" ht="11.1" customHeight="1" outlineLevel="1" x14ac:dyDescent="0.2">
      <c r="A37" s="7" t="s">
        <v>39</v>
      </c>
      <c r="B37" s="7" t="s">
        <v>8</v>
      </c>
      <c r="C37" s="8">
        <v>67</v>
      </c>
      <c r="D37" s="8">
        <v>396</v>
      </c>
      <c r="E37" s="8">
        <v>158</v>
      </c>
      <c r="F37" s="8">
        <v>295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164</v>
      </c>
      <c r="J37" s="14">
        <f t="shared" si="8"/>
        <v>-6</v>
      </c>
      <c r="K37" s="14">
        <f>VLOOKUP(A:A,[1]TDSheet!$A:$K,11,0)</f>
        <v>0</v>
      </c>
      <c r="L37" s="14">
        <f>VLOOKUP(A:A,[1]TDSheet!$A:$T,20,0)</f>
        <v>0</v>
      </c>
      <c r="M37" s="14"/>
      <c r="N37" s="14"/>
      <c r="O37" s="14"/>
      <c r="P37" s="14"/>
      <c r="Q37" s="14"/>
      <c r="R37" s="14"/>
      <c r="S37" s="14">
        <f t="shared" si="9"/>
        <v>31.6</v>
      </c>
      <c r="T37" s="16"/>
      <c r="U37" s="17">
        <f t="shared" si="10"/>
        <v>9.3354430379746827</v>
      </c>
      <c r="V37" s="14">
        <f t="shared" si="11"/>
        <v>9.3354430379746827</v>
      </c>
      <c r="W37" s="14"/>
      <c r="X37" s="14"/>
      <c r="Y37" s="14">
        <f>VLOOKUP(A:A,[1]TDSheet!$A:$Y,25,0)</f>
        <v>62.8</v>
      </c>
      <c r="Z37" s="14">
        <f>VLOOKUP(A:A,[1]TDSheet!$A:$Z,26,0)</f>
        <v>38.75</v>
      </c>
      <c r="AA37" s="14">
        <f>VLOOKUP(A:A,[3]TDSheet!$A:$S,19,0)</f>
        <v>44.2</v>
      </c>
      <c r="AB37" s="14">
        <f>VLOOKUP(A:A,[4]TDSheet!$A:$D,4,0)</f>
        <v>18</v>
      </c>
      <c r="AC37" s="14" t="str">
        <f>VLOOKUP(A:A,[1]TDSheet!$A:$AC,29,0)</f>
        <v>магаз</v>
      </c>
      <c r="AD37" s="14" t="e">
        <f>VLOOKUP(A:A,[1]TDSheet!$A:$AD,30,0)</f>
        <v>#N/A</v>
      </c>
      <c r="AE37" s="14">
        <f t="shared" si="12"/>
        <v>0</v>
      </c>
      <c r="AF37" s="14"/>
      <c r="AG37" s="14"/>
    </row>
    <row r="38" spans="1:33" s="1" customFormat="1" ht="11.1" customHeight="1" outlineLevel="1" x14ac:dyDescent="0.2">
      <c r="A38" s="7" t="s">
        <v>40</v>
      </c>
      <c r="B38" s="7" t="s">
        <v>8</v>
      </c>
      <c r="C38" s="8">
        <v>15</v>
      </c>
      <c r="D38" s="8">
        <v>243</v>
      </c>
      <c r="E38" s="8">
        <v>103</v>
      </c>
      <c r="F38" s="8">
        <v>153</v>
      </c>
      <c r="G38" s="1">
        <f>VLOOKUP(A:A,[1]TDSheet!$A:$G,7,0)</f>
        <v>0.35</v>
      </c>
      <c r="H38" s="1">
        <f>VLOOKUP(A:A,[1]TDSheet!$A:$H,8,0)</f>
        <v>45</v>
      </c>
      <c r="I38" s="14">
        <f>VLOOKUP(A:A,[2]TDSheet!$A:$F,6,0)</f>
        <v>105</v>
      </c>
      <c r="J38" s="14">
        <f t="shared" si="8"/>
        <v>-2</v>
      </c>
      <c r="K38" s="14">
        <f>VLOOKUP(A:A,[1]TDSheet!$A:$K,11,0)</f>
        <v>0</v>
      </c>
      <c r="L38" s="14">
        <f>VLOOKUP(A:A,[1]TDSheet!$A:$T,20,0)</f>
        <v>0</v>
      </c>
      <c r="M38" s="14"/>
      <c r="N38" s="14"/>
      <c r="O38" s="14"/>
      <c r="P38" s="14"/>
      <c r="Q38" s="14"/>
      <c r="R38" s="14"/>
      <c r="S38" s="14">
        <f t="shared" si="9"/>
        <v>20.6</v>
      </c>
      <c r="T38" s="16"/>
      <c r="U38" s="17">
        <f t="shared" si="10"/>
        <v>7.4271844660194173</v>
      </c>
      <c r="V38" s="14">
        <f t="shared" si="11"/>
        <v>7.4271844660194173</v>
      </c>
      <c r="W38" s="14"/>
      <c r="X38" s="14"/>
      <c r="Y38" s="14">
        <f>VLOOKUP(A:A,[1]TDSheet!$A:$Y,25,0)</f>
        <v>37.6</v>
      </c>
      <c r="Z38" s="14">
        <f>VLOOKUP(A:A,[1]TDSheet!$A:$Z,26,0)</f>
        <v>27</v>
      </c>
      <c r="AA38" s="14">
        <f>VLOOKUP(A:A,[3]TDSheet!$A:$S,19,0)</f>
        <v>26.4</v>
      </c>
      <c r="AB38" s="14">
        <f>VLOOKUP(A:A,[4]TDSheet!$A:$D,4,0)</f>
        <v>13</v>
      </c>
      <c r="AC38" s="14" t="str">
        <f>VLOOKUP(A:A,[1]TDSheet!$A:$AC,29,0)</f>
        <v>магаз</v>
      </c>
      <c r="AD38" s="14" t="e">
        <f>VLOOKUP(A:A,[1]TDSheet!$A:$AD,30,0)</f>
        <v>#N/A</v>
      </c>
      <c r="AE38" s="14">
        <f t="shared" si="12"/>
        <v>0</v>
      </c>
      <c r="AF38" s="14"/>
      <c r="AG38" s="14"/>
    </row>
    <row r="39" spans="1:33" s="1" customFormat="1" ht="11.1" customHeight="1" outlineLevel="1" x14ac:dyDescent="0.2">
      <c r="A39" s="7" t="s">
        <v>41</v>
      </c>
      <c r="B39" s="7" t="s">
        <v>8</v>
      </c>
      <c r="C39" s="8">
        <v>39</v>
      </c>
      <c r="D39" s="8">
        <v>97</v>
      </c>
      <c r="E39" s="8">
        <v>77</v>
      </c>
      <c r="F39" s="8">
        <v>53</v>
      </c>
      <c r="G39" s="1">
        <f>VLOOKUP(A:A,[1]TDSheet!$A:$G,7,0)</f>
        <v>0.4</v>
      </c>
      <c r="H39" s="1">
        <f>VLOOKUP(A:A,[1]TDSheet!$A:$H,8,0)</f>
        <v>45</v>
      </c>
      <c r="I39" s="14">
        <f>VLOOKUP(A:A,[2]TDSheet!$A:$F,6,0)</f>
        <v>84</v>
      </c>
      <c r="J39" s="14">
        <f t="shared" si="8"/>
        <v>-7</v>
      </c>
      <c r="K39" s="14">
        <f>VLOOKUP(A:A,[1]TDSheet!$A:$K,11,0)</f>
        <v>0</v>
      </c>
      <c r="L39" s="14">
        <f>VLOOKUP(A:A,[1]TDSheet!$A:$T,20,0)</f>
        <v>40</v>
      </c>
      <c r="M39" s="14"/>
      <c r="N39" s="14"/>
      <c r="O39" s="14"/>
      <c r="P39" s="14"/>
      <c r="Q39" s="14"/>
      <c r="R39" s="14"/>
      <c r="S39" s="14">
        <f t="shared" si="9"/>
        <v>15.4</v>
      </c>
      <c r="T39" s="16">
        <v>40</v>
      </c>
      <c r="U39" s="17">
        <f t="shared" si="10"/>
        <v>8.6363636363636367</v>
      </c>
      <c r="V39" s="14">
        <f t="shared" si="11"/>
        <v>3.4415584415584415</v>
      </c>
      <c r="W39" s="14"/>
      <c r="X39" s="14"/>
      <c r="Y39" s="14">
        <f>VLOOKUP(A:A,[1]TDSheet!$A:$Y,25,0)</f>
        <v>27.6</v>
      </c>
      <c r="Z39" s="14">
        <f>VLOOKUP(A:A,[1]TDSheet!$A:$Z,26,0)</f>
        <v>2</v>
      </c>
      <c r="AA39" s="14">
        <f>VLOOKUP(A:A,[3]TDSheet!$A:$S,19,0)</f>
        <v>18.399999999999999</v>
      </c>
      <c r="AB39" s="14">
        <f>VLOOKUP(A:A,[4]TDSheet!$A:$D,4,0)</f>
        <v>15</v>
      </c>
      <c r="AC39" s="14" t="str">
        <f>VLOOKUP(A:A,[1]TDSheet!$A:$AC,29,0)</f>
        <v>магаз</v>
      </c>
      <c r="AD39" s="14" t="e">
        <f>VLOOKUP(A:A,[1]TDSheet!$A:$AD,30,0)</f>
        <v>#N/A</v>
      </c>
      <c r="AE39" s="14">
        <f t="shared" si="12"/>
        <v>16</v>
      </c>
      <c r="AF39" s="14"/>
      <c r="AG39" s="14"/>
    </row>
    <row r="40" spans="1:33" s="1" customFormat="1" ht="11.1" customHeight="1" outlineLevel="1" x14ac:dyDescent="0.2">
      <c r="A40" s="7" t="s">
        <v>42</v>
      </c>
      <c r="B40" s="7" t="s">
        <v>8</v>
      </c>
      <c r="C40" s="8">
        <v>132</v>
      </c>
      <c r="D40" s="8">
        <v>401</v>
      </c>
      <c r="E40" s="8">
        <v>234</v>
      </c>
      <c r="F40" s="8">
        <v>298</v>
      </c>
      <c r="G40" s="1">
        <f>VLOOKUP(A:A,[1]TDSheet!$A:$G,7,0)</f>
        <v>0.09</v>
      </c>
      <c r="H40" s="1" t="e">
        <f>VLOOKUP(A:A,[1]TDSheet!$A:$H,8,0)</f>
        <v>#N/A</v>
      </c>
      <c r="I40" s="14">
        <f>VLOOKUP(A:A,[2]TDSheet!$A:$F,6,0)</f>
        <v>227</v>
      </c>
      <c r="J40" s="14">
        <f t="shared" si="8"/>
        <v>7</v>
      </c>
      <c r="K40" s="14">
        <f>VLOOKUP(A:A,[1]TDSheet!$A:$K,11,0)</f>
        <v>0</v>
      </c>
      <c r="L40" s="14">
        <f>VLOOKUP(A:A,[1]TDSheet!$A:$T,20,0)</f>
        <v>120</v>
      </c>
      <c r="M40" s="14"/>
      <c r="N40" s="14"/>
      <c r="O40" s="14"/>
      <c r="P40" s="14"/>
      <c r="Q40" s="14"/>
      <c r="R40" s="14"/>
      <c r="S40" s="14">
        <f t="shared" si="9"/>
        <v>46.8</v>
      </c>
      <c r="T40" s="16"/>
      <c r="U40" s="17">
        <f t="shared" si="10"/>
        <v>8.9316239316239319</v>
      </c>
      <c r="V40" s="14">
        <f t="shared" si="11"/>
        <v>6.367521367521368</v>
      </c>
      <c r="W40" s="14"/>
      <c r="X40" s="14"/>
      <c r="Y40" s="14">
        <f>VLOOKUP(A:A,[1]TDSheet!$A:$Y,25,0)</f>
        <v>81.599999999999994</v>
      </c>
      <c r="Z40" s="14">
        <f>VLOOKUP(A:A,[1]TDSheet!$A:$Z,26,0)</f>
        <v>57.25</v>
      </c>
      <c r="AA40" s="14">
        <f>VLOOKUP(A:A,[3]TDSheet!$A:$S,19,0)</f>
        <v>43</v>
      </c>
      <c r="AB40" s="14">
        <f>VLOOKUP(A:A,[4]TDSheet!$A:$D,4,0)</f>
        <v>8</v>
      </c>
      <c r="AC40" s="14" t="str">
        <f>VLOOKUP(A:A,[1]TDSheet!$A:$AC,29,0)</f>
        <v>костик</v>
      </c>
      <c r="AD40" s="14" t="str">
        <f>VLOOKUP(A:A,[1]TDSheet!$A:$AD,30,0)</f>
        <v>кос</v>
      </c>
      <c r="AE40" s="14">
        <f t="shared" si="12"/>
        <v>0</v>
      </c>
      <c r="AF40" s="14"/>
      <c r="AG40" s="14"/>
    </row>
    <row r="41" spans="1:33" s="1" customFormat="1" ht="11.1" customHeight="1" outlineLevel="1" x14ac:dyDescent="0.2">
      <c r="A41" s="7" t="s">
        <v>43</v>
      </c>
      <c r="B41" s="7" t="s">
        <v>8</v>
      </c>
      <c r="C41" s="8">
        <v>-1</v>
      </c>
      <c r="D41" s="8">
        <v>42</v>
      </c>
      <c r="E41" s="18">
        <v>21</v>
      </c>
      <c r="F41" s="18">
        <v>20</v>
      </c>
      <c r="G41" s="1">
        <f>VLOOKUP(A:A,[1]TDSheet!$A:$G,7,0)</f>
        <v>0</v>
      </c>
      <c r="H41" s="1">
        <f>VLOOKUP(A:A,[1]TDSheet!$A:$H,8,0)</f>
        <v>45</v>
      </c>
      <c r="I41" s="14">
        <f>VLOOKUP(A:A,[2]TDSheet!$A:$F,6,0)</f>
        <v>21</v>
      </c>
      <c r="J41" s="14">
        <f t="shared" si="8"/>
        <v>0</v>
      </c>
      <c r="K41" s="14">
        <f>VLOOKUP(A:A,[1]TDSheet!$A:$K,11,0)</f>
        <v>0</v>
      </c>
      <c r="L41" s="14">
        <f>VLOOKUP(A:A,[1]TDSheet!$A:$T,20,0)</f>
        <v>0</v>
      </c>
      <c r="M41" s="14"/>
      <c r="N41" s="14"/>
      <c r="O41" s="14"/>
      <c r="P41" s="14"/>
      <c r="Q41" s="14"/>
      <c r="R41" s="14"/>
      <c r="S41" s="14">
        <f t="shared" si="9"/>
        <v>4.2</v>
      </c>
      <c r="T41" s="16"/>
      <c r="U41" s="17">
        <f t="shared" si="10"/>
        <v>4.7619047619047619</v>
      </c>
      <c r="V41" s="14">
        <f t="shared" si="11"/>
        <v>4.7619047619047619</v>
      </c>
      <c r="W41" s="14"/>
      <c r="X41" s="14"/>
      <c r="Y41" s="14">
        <f>VLOOKUP(A:A,[1]TDSheet!$A:$Y,25,0)</f>
        <v>50</v>
      </c>
      <c r="Z41" s="14">
        <f>VLOOKUP(A:A,[1]TDSheet!$A:$Z,26,0)</f>
        <v>3.25</v>
      </c>
      <c r="AA41" s="14">
        <f>VLOOKUP(A:A,[3]TDSheet!$A:$S,19,0)</f>
        <v>9.1999999999999993</v>
      </c>
      <c r="AB41" s="14">
        <f>VLOOKUP(A:A,[4]TDSheet!$A:$D,4,0)</f>
        <v>1</v>
      </c>
      <c r="AC41" s="14" t="str">
        <f>VLOOKUP(A:A,[1]TDSheet!$A:$AC,29,0)</f>
        <v>костик</v>
      </c>
      <c r="AD41" s="14" t="e">
        <f>VLOOKUP(A:A,[1]TDSheet!$A:$AD,30,0)</f>
        <v>#N/A</v>
      </c>
      <c r="AE41" s="14">
        <f t="shared" si="12"/>
        <v>0</v>
      </c>
      <c r="AF41" s="14"/>
      <c r="AG41" s="14"/>
    </row>
    <row r="42" spans="1:33" s="1" customFormat="1" ht="11.1" customHeight="1" outlineLevel="1" x14ac:dyDescent="0.2">
      <c r="A42" s="7" t="s">
        <v>44</v>
      </c>
      <c r="B42" s="7" t="s">
        <v>8</v>
      </c>
      <c r="C42" s="8">
        <v>3</v>
      </c>
      <c r="D42" s="8">
        <v>548</v>
      </c>
      <c r="E42" s="8">
        <v>289</v>
      </c>
      <c r="F42" s="8">
        <v>254</v>
      </c>
      <c r="G42" s="1">
        <f>VLOOKUP(A:A,[1]TDSheet!$A:$G,7,0)</f>
        <v>0.09</v>
      </c>
      <c r="H42" s="1" t="e">
        <f>VLOOKUP(A:A,[1]TDSheet!$A:$H,8,0)</f>
        <v>#N/A</v>
      </c>
      <c r="I42" s="14">
        <f>VLOOKUP(A:A,[2]TDSheet!$A:$F,6,0)</f>
        <v>295</v>
      </c>
      <c r="J42" s="14">
        <f t="shared" si="8"/>
        <v>-6</v>
      </c>
      <c r="K42" s="14">
        <f>VLOOKUP(A:A,[1]TDSheet!$A:$K,11,0)</f>
        <v>0</v>
      </c>
      <c r="L42" s="14">
        <f>VLOOKUP(A:A,[1]TDSheet!$A:$T,20,0)</f>
        <v>120</v>
      </c>
      <c r="M42" s="14"/>
      <c r="N42" s="14"/>
      <c r="O42" s="14"/>
      <c r="P42" s="14"/>
      <c r="Q42" s="14"/>
      <c r="R42" s="14"/>
      <c r="S42" s="14">
        <f t="shared" si="9"/>
        <v>57.8</v>
      </c>
      <c r="T42" s="16">
        <v>50</v>
      </c>
      <c r="U42" s="17">
        <f t="shared" si="10"/>
        <v>7.335640138408305</v>
      </c>
      <c r="V42" s="14">
        <f t="shared" si="11"/>
        <v>4.3944636678200695</v>
      </c>
      <c r="W42" s="14"/>
      <c r="X42" s="14"/>
      <c r="Y42" s="14">
        <f>VLOOKUP(A:A,[1]TDSheet!$A:$Y,25,0)</f>
        <v>134.4</v>
      </c>
      <c r="Z42" s="14">
        <f>VLOOKUP(A:A,[1]TDSheet!$A:$Z,26,0)</f>
        <v>79.25</v>
      </c>
      <c r="AA42" s="14">
        <f>VLOOKUP(A:A,[3]TDSheet!$A:$S,19,0)</f>
        <v>15.6</v>
      </c>
      <c r="AB42" s="14">
        <f>VLOOKUP(A:A,[4]TDSheet!$A:$D,4,0)</f>
        <v>44</v>
      </c>
      <c r="AC42" s="14" t="str">
        <f>VLOOKUP(A:A,[1]TDSheet!$A:$AC,29,0)</f>
        <v>костик</v>
      </c>
      <c r="AD42" s="14">
        <f>VLOOKUP(A:A,[1]TDSheet!$A:$AD,30,0)</f>
        <v>0</v>
      </c>
      <c r="AE42" s="14">
        <f t="shared" si="12"/>
        <v>4.5</v>
      </c>
      <c r="AF42" s="14"/>
      <c r="AG42" s="14"/>
    </row>
    <row r="43" spans="1:33" s="1" customFormat="1" ht="11.1" customHeight="1" outlineLevel="1" x14ac:dyDescent="0.2">
      <c r="A43" s="7" t="s">
        <v>45</v>
      </c>
      <c r="B43" s="7" t="s">
        <v>8</v>
      </c>
      <c r="C43" s="8">
        <v>49</v>
      </c>
      <c r="D43" s="8">
        <v>14</v>
      </c>
      <c r="E43" s="8">
        <v>52</v>
      </c>
      <c r="F43" s="8">
        <v>5</v>
      </c>
      <c r="G43" s="1">
        <f>VLOOKUP(A:A,[1]TDSheet!$A:$G,7,0)</f>
        <v>0.1</v>
      </c>
      <c r="H43" s="1" t="e">
        <f>VLOOKUP(A:A,[1]TDSheet!$A:$H,8,0)</f>
        <v>#N/A</v>
      </c>
      <c r="I43" s="14">
        <f>VLOOKUP(A:A,[2]TDSheet!$A:$F,6,0)</f>
        <v>105</v>
      </c>
      <c r="J43" s="14">
        <f t="shared" si="8"/>
        <v>-53</v>
      </c>
      <c r="K43" s="14">
        <f>VLOOKUP(A:A,[1]TDSheet!$A:$K,11,0)</f>
        <v>0</v>
      </c>
      <c r="L43" s="14">
        <f>VLOOKUP(A:A,[1]TDSheet!$A:$T,20,0)</f>
        <v>200</v>
      </c>
      <c r="M43" s="14"/>
      <c r="N43" s="14"/>
      <c r="O43" s="14"/>
      <c r="P43" s="14"/>
      <c r="Q43" s="14"/>
      <c r="R43" s="14"/>
      <c r="S43" s="14">
        <f t="shared" si="9"/>
        <v>10.4</v>
      </c>
      <c r="T43" s="16"/>
      <c r="U43" s="17">
        <f t="shared" si="10"/>
        <v>19.71153846153846</v>
      </c>
      <c r="V43" s="14">
        <f t="shared" si="11"/>
        <v>0.48076923076923073</v>
      </c>
      <c r="W43" s="14"/>
      <c r="X43" s="14"/>
      <c r="Y43" s="14">
        <f>VLOOKUP(A:A,[1]TDSheet!$A:$Y,25,0)</f>
        <v>38.799999999999997</v>
      </c>
      <c r="Z43" s="14">
        <f>VLOOKUP(A:A,[1]TDSheet!$A:$Z,26,0)</f>
        <v>21.5</v>
      </c>
      <c r="AA43" s="14">
        <f>VLOOKUP(A:A,[3]TDSheet!$A:$S,19,0)</f>
        <v>28.8</v>
      </c>
      <c r="AB43" s="14">
        <v>0</v>
      </c>
      <c r="AC43" s="14" t="str">
        <f>VLOOKUP(A:A,[1]TDSheet!$A:$AC,29,0)</f>
        <v>костик</v>
      </c>
      <c r="AD43" s="14" t="e">
        <f>VLOOKUP(A:A,[1]TDSheet!$A:$AD,30,0)</f>
        <v>#N/A</v>
      </c>
      <c r="AE43" s="14">
        <f t="shared" si="12"/>
        <v>0</v>
      </c>
      <c r="AF43" s="14"/>
      <c r="AG43" s="14"/>
    </row>
    <row r="44" spans="1:33" s="1" customFormat="1" ht="11.1" customHeight="1" outlineLevel="1" x14ac:dyDescent="0.2">
      <c r="A44" s="7" t="s">
        <v>46</v>
      </c>
      <c r="B44" s="7" t="s">
        <v>8</v>
      </c>
      <c r="C44" s="8">
        <v>127</v>
      </c>
      <c r="D44" s="8">
        <v>226</v>
      </c>
      <c r="E44" s="8">
        <v>277</v>
      </c>
      <c r="F44" s="8">
        <v>65</v>
      </c>
      <c r="G44" s="1">
        <f>VLOOKUP(A:A,[1]TDSheet!$A:$G,7,0)</f>
        <v>0.38</v>
      </c>
      <c r="H44" s="1">
        <f>VLOOKUP(A:A,[1]TDSheet!$A:$H,8,0)</f>
        <v>45</v>
      </c>
      <c r="I44" s="14">
        <f>VLOOKUP(A:A,[2]TDSheet!$A:$F,6,0)</f>
        <v>374</v>
      </c>
      <c r="J44" s="14">
        <f t="shared" si="8"/>
        <v>-97</v>
      </c>
      <c r="K44" s="14">
        <f>VLOOKUP(A:A,[1]TDSheet!$A:$K,11,0)</f>
        <v>0</v>
      </c>
      <c r="L44" s="14">
        <f>VLOOKUP(A:A,[1]TDSheet!$A:$T,20,0)</f>
        <v>240</v>
      </c>
      <c r="M44" s="14"/>
      <c r="N44" s="14"/>
      <c r="O44" s="14"/>
      <c r="P44" s="14"/>
      <c r="Q44" s="14"/>
      <c r="R44" s="14"/>
      <c r="S44" s="14">
        <f t="shared" si="9"/>
        <v>55.4</v>
      </c>
      <c r="T44" s="16">
        <v>80</v>
      </c>
      <c r="U44" s="17">
        <f t="shared" si="10"/>
        <v>6.9494584837545128</v>
      </c>
      <c r="V44" s="14">
        <f t="shared" si="11"/>
        <v>1.1732851985559567</v>
      </c>
      <c r="W44" s="14"/>
      <c r="X44" s="14"/>
      <c r="Y44" s="14">
        <f>VLOOKUP(A:A,[1]TDSheet!$A:$Y,25,0)</f>
        <v>83</v>
      </c>
      <c r="Z44" s="14">
        <f>VLOOKUP(A:A,[1]TDSheet!$A:$Z,26,0)</f>
        <v>26.75</v>
      </c>
      <c r="AA44" s="14">
        <f>VLOOKUP(A:A,[3]TDSheet!$A:$S,19,0)</f>
        <v>50</v>
      </c>
      <c r="AB44" s="14">
        <f>VLOOKUP(A:A,[4]TDSheet!$A:$D,4,0)</f>
        <v>66</v>
      </c>
      <c r="AC44" s="14">
        <f>VLOOKUP(A:A,[1]TDSheet!$A:$AC,29,0)</f>
        <v>0</v>
      </c>
      <c r="AD44" s="14" t="e">
        <f>VLOOKUP(A:A,[1]TDSheet!$A:$AD,30,0)</f>
        <v>#N/A</v>
      </c>
      <c r="AE44" s="14">
        <f t="shared" si="12"/>
        <v>30.4</v>
      </c>
      <c r="AF44" s="14"/>
      <c r="AG44" s="14"/>
    </row>
    <row r="45" spans="1:33" s="1" customFormat="1" ht="11.1" customHeight="1" outlineLevel="1" x14ac:dyDescent="0.2">
      <c r="A45" s="7" t="s">
        <v>47</v>
      </c>
      <c r="B45" s="7" t="s">
        <v>8</v>
      </c>
      <c r="C45" s="8">
        <v>95</v>
      </c>
      <c r="D45" s="8">
        <v>295</v>
      </c>
      <c r="E45" s="8">
        <v>245</v>
      </c>
      <c r="F45" s="8">
        <v>135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245</v>
      </c>
      <c r="J45" s="14">
        <f t="shared" si="8"/>
        <v>0</v>
      </c>
      <c r="K45" s="14">
        <f>VLOOKUP(A:A,[1]TDSheet!$A:$K,11,0)</f>
        <v>0</v>
      </c>
      <c r="L45" s="14">
        <f>VLOOKUP(A:A,[1]TDSheet!$A:$T,20,0)</f>
        <v>160</v>
      </c>
      <c r="M45" s="14"/>
      <c r="N45" s="14"/>
      <c r="O45" s="14"/>
      <c r="P45" s="14"/>
      <c r="Q45" s="14"/>
      <c r="R45" s="14"/>
      <c r="S45" s="14">
        <f t="shared" si="9"/>
        <v>49</v>
      </c>
      <c r="T45" s="16">
        <v>80</v>
      </c>
      <c r="U45" s="17">
        <f t="shared" si="10"/>
        <v>7.6530612244897958</v>
      </c>
      <c r="V45" s="14">
        <f t="shared" si="11"/>
        <v>2.7551020408163267</v>
      </c>
      <c r="W45" s="14"/>
      <c r="X45" s="14"/>
      <c r="Y45" s="14">
        <f>VLOOKUP(A:A,[1]TDSheet!$A:$Y,25,0)</f>
        <v>55.8</v>
      </c>
      <c r="Z45" s="14">
        <f>VLOOKUP(A:A,[1]TDSheet!$A:$Z,26,0)</f>
        <v>40.25</v>
      </c>
      <c r="AA45" s="14">
        <f>VLOOKUP(A:A,[3]TDSheet!$A:$S,19,0)</f>
        <v>34.200000000000003</v>
      </c>
      <c r="AB45" s="14">
        <f>VLOOKUP(A:A,[4]TDSheet!$A:$D,4,0)</f>
        <v>11</v>
      </c>
      <c r="AC45" s="14" t="str">
        <f>VLOOKUP(A:A,[1]TDSheet!$A:$AC,29,0)</f>
        <v>костик</v>
      </c>
      <c r="AD45" s="14" t="e">
        <f>VLOOKUP(A:A,[1]TDSheet!$A:$AD,30,0)</f>
        <v>#N/A</v>
      </c>
      <c r="AE45" s="14">
        <f t="shared" si="12"/>
        <v>32</v>
      </c>
      <c r="AF45" s="14"/>
      <c r="AG45" s="14"/>
    </row>
    <row r="46" spans="1:33" s="1" customFormat="1" ht="11.1" customHeight="1" outlineLevel="1" x14ac:dyDescent="0.2">
      <c r="A46" s="7" t="s">
        <v>48</v>
      </c>
      <c r="B46" s="7" t="s">
        <v>8</v>
      </c>
      <c r="C46" s="8">
        <v>203</v>
      </c>
      <c r="D46" s="8">
        <v>386</v>
      </c>
      <c r="E46" s="8">
        <v>294</v>
      </c>
      <c r="F46" s="8">
        <v>83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298</v>
      </c>
      <c r="J46" s="14">
        <f t="shared" si="8"/>
        <v>-4</v>
      </c>
      <c r="K46" s="14">
        <f>VLOOKUP(A:A,[1]TDSheet!$A:$K,11,0)</f>
        <v>0</v>
      </c>
      <c r="L46" s="14">
        <f>VLOOKUP(A:A,[1]TDSheet!$A:$T,20,0)</f>
        <v>280</v>
      </c>
      <c r="M46" s="14"/>
      <c r="N46" s="14"/>
      <c r="O46" s="14"/>
      <c r="P46" s="14"/>
      <c r="Q46" s="14"/>
      <c r="R46" s="14"/>
      <c r="S46" s="14">
        <f t="shared" si="9"/>
        <v>58.8</v>
      </c>
      <c r="T46" s="16">
        <v>80</v>
      </c>
      <c r="U46" s="17">
        <f t="shared" si="10"/>
        <v>7.5340136054421771</v>
      </c>
      <c r="V46" s="14">
        <f t="shared" si="11"/>
        <v>1.4115646258503403</v>
      </c>
      <c r="W46" s="14"/>
      <c r="X46" s="14"/>
      <c r="Y46" s="14">
        <f>VLOOKUP(A:A,[1]TDSheet!$A:$Y,25,0)</f>
        <v>86.8</v>
      </c>
      <c r="Z46" s="14">
        <f>VLOOKUP(A:A,[1]TDSheet!$A:$Z,26,0)</f>
        <v>53.25</v>
      </c>
      <c r="AA46" s="14">
        <f>VLOOKUP(A:A,[3]TDSheet!$A:$S,19,0)</f>
        <v>36.4</v>
      </c>
      <c r="AB46" s="14">
        <f>VLOOKUP(A:A,[4]TDSheet!$A:$D,4,0)</f>
        <v>35</v>
      </c>
      <c r="AC46" s="14" t="str">
        <f>VLOOKUP(A:A,[1]TDSheet!$A:$AC,29,0)</f>
        <v>костик</v>
      </c>
      <c r="AD46" s="14" t="e">
        <f>VLOOKUP(A:A,[1]TDSheet!$A:$AD,30,0)</f>
        <v>#N/A</v>
      </c>
      <c r="AE46" s="14">
        <f t="shared" si="12"/>
        <v>32</v>
      </c>
      <c r="AF46" s="14"/>
      <c r="AG46" s="14"/>
    </row>
    <row r="47" spans="1:33" s="1" customFormat="1" ht="11.1" customHeight="1" outlineLevel="1" x14ac:dyDescent="0.2">
      <c r="A47" s="7" t="s">
        <v>49</v>
      </c>
      <c r="B47" s="7" t="s">
        <v>8</v>
      </c>
      <c r="C47" s="8">
        <v>371</v>
      </c>
      <c r="D47" s="8">
        <v>495</v>
      </c>
      <c r="E47" s="8">
        <v>459</v>
      </c>
      <c r="F47" s="8">
        <v>397</v>
      </c>
      <c r="G47" s="1">
        <f>VLOOKUP(A:A,[1]TDSheet!$A:$G,7,0)</f>
        <v>0.3</v>
      </c>
      <c r="H47" s="1">
        <f>VLOOKUP(A:A,[1]TDSheet!$A:$H,8,0)</f>
        <v>45</v>
      </c>
      <c r="I47" s="14">
        <f>VLOOKUP(A:A,[2]TDSheet!$A:$F,6,0)</f>
        <v>451</v>
      </c>
      <c r="J47" s="14">
        <f t="shared" si="8"/>
        <v>8</v>
      </c>
      <c r="K47" s="14">
        <f>VLOOKUP(A:A,[1]TDSheet!$A:$K,11,0)</f>
        <v>0</v>
      </c>
      <c r="L47" s="14">
        <f>VLOOKUP(A:A,[1]TDSheet!$A:$T,20,0)</f>
        <v>240</v>
      </c>
      <c r="M47" s="14"/>
      <c r="N47" s="14"/>
      <c r="O47" s="14"/>
      <c r="P47" s="14"/>
      <c r="Q47" s="14"/>
      <c r="R47" s="14"/>
      <c r="S47" s="14">
        <f t="shared" si="9"/>
        <v>91.8</v>
      </c>
      <c r="T47" s="16">
        <v>120</v>
      </c>
      <c r="U47" s="17">
        <f t="shared" si="10"/>
        <v>8.246187363834423</v>
      </c>
      <c r="V47" s="14">
        <f t="shared" si="11"/>
        <v>4.3246187363834423</v>
      </c>
      <c r="W47" s="14"/>
      <c r="X47" s="14"/>
      <c r="Y47" s="14">
        <f>VLOOKUP(A:A,[1]TDSheet!$A:$Y,25,0)</f>
        <v>197.2</v>
      </c>
      <c r="Z47" s="14">
        <f>VLOOKUP(A:A,[1]TDSheet!$A:$Z,26,0)</f>
        <v>115</v>
      </c>
      <c r="AA47" s="14">
        <f>VLOOKUP(A:A,[3]TDSheet!$A:$S,19,0)</f>
        <v>74.400000000000006</v>
      </c>
      <c r="AB47" s="14">
        <f>VLOOKUP(A:A,[4]TDSheet!$A:$D,4,0)</f>
        <v>18</v>
      </c>
      <c r="AC47" s="14">
        <f>VLOOKUP(A:A,[1]TDSheet!$A:$AC,29,0)</f>
        <v>0</v>
      </c>
      <c r="AD47" s="14" t="str">
        <f>VLOOKUP(A:A,[1]TDSheet!$A:$AD,30,0)</f>
        <v>кост</v>
      </c>
      <c r="AE47" s="14">
        <f t="shared" si="12"/>
        <v>36</v>
      </c>
      <c r="AF47" s="14"/>
      <c r="AG47" s="14"/>
    </row>
    <row r="48" spans="1:33" s="1" customFormat="1" ht="11.1" customHeight="1" outlineLevel="1" x14ac:dyDescent="0.2">
      <c r="A48" s="7" t="s">
        <v>50</v>
      </c>
      <c r="B48" s="7" t="s">
        <v>8</v>
      </c>
      <c r="C48" s="8">
        <v>687</v>
      </c>
      <c r="D48" s="8">
        <v>2889</v>
      </c>
      <c r="E48" s="8">
        <v>2044</v>
      </c>
      <c r="F48" s="8">
        <v>1474</v>
      </c>
      <c r="G48" s="1">
        <f>VLOOKUP(A:A,[1]TDSheet!$A:$G,7,0)</f>
        <v>0.27</v>
      </c>
      <c r="H48" s="1">
        <f>VLOOKUP(A:A,[1]TDSheet!$A:$H,8,0)</f>
        <v>45</v>
      </c>
      <c r="I48" s="14">
        <f>VLOOKUP(A:A,[2]TDSheet!$A:$F,6,0)</f>
        <v>2073</v>
      </c>
      <c r="J48" s="14">
        <f t="shared" si="8"/>
        <v>-29</v>
      </c>
      <c r="K48" s="14">
        <f>VLOOKUP(A:A,[1]TDSheet!$A:$K,11,0)</f>
        <v>0</v>
      </c>
      <c r="L48" s="14">
        <f>VLOOKUP(A:A,[1]TDSheet!$A:$T,20,0)</f>
        <v>1200</v>
      </c>
      <c r="M48" s="14"/>
      <c r="N48" s="14"/>
      <c r="O48" s="14"/>
      <c r="P48" s="14"/>
      <c r="Q48" s="14"/>
      <c r="R48" s="14"/>
      <c r="S48" s="14">
        <f t="shared" si="9"/>
        <v>408.8</v>
      </c>
      <c r="T48" s="16">
        <v>300</v>
      </c>
      <c r="U48" s="17">
        <f t="shared" si="10"/>
        <v>7.2749510763209395</v>
      </c>
      <c r="V48" s="14">
        <f t="shared" si="11"/>
        <v>3.6056751467710373</v>
      </c>
      <c r="W48" s="14"/>
      <c r="X48" s="14"/>
      <c r="Y48" s="14">
        <f>VLOOKUP(A:A,[1]TDSheet!$A:$Y,25,0)</f>
        <v>491.8</v>
      </c>
      <c r="Z48" s="14">
        <f>VLOOKUP(A:A,[1]TDSheet!$A:$Z,26,0)</f>
        <v>248.75</v>
      </c>
      <c r="AA48" s="14">
        <f>VLOOKUP(A:A,[3]TDSheet!$A:$S,19,0)</f>
        <v>331.4</v>
      </c>
      <c r="AB48" s="14">
        <f>VLOOKUP(A:A,[4]TDSheet!$A:$D,4,0)</f>
        <v>192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2"/>
        <v>81</v>
      </c>
      <c r="AF48" s="14"/>
      <c r="AG48" s="14"/>
    </row>
    <row r="49" spans="1:33" s="1" customFormat="1" ht="11.1" customHeight="1" outlineLevel="1" x14ac:dyDescent="0.2">
      <c r="A49" s="7" t="s">
        <v>51</v>
      </c>
      <c r="B49" s="7" t="s">
        <v>8</v>
      </c>
      <c r="C49" s="8">
        <v>2</v>
      </c>
      <c r="D49" s="8">
        <v>83</v>
      </c>
      <c r="E49" s="8">
        <v>81</v>
      </c>
      <c r="F49" s="8">
        <v>1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91</v>
      </c>
      <c r="J49" s="14">
        <f t="shared" si="8"/>
        <v>-10</v>
      </c>
      <c r="K49" s="14">
        <f>VLOOKUP(A:A,[1]TDSheet!$A:$K,11,0)</f>
        <v>0</v>
      </c>
      <c r="L49" s="14">
        <f>VLOOKUP(A:A,[1]TDSheet!$A:$T,20,0)</f>
        <v>120</v>
      </c>
      <c r="M49" s="14"/>
      <c r="N49" s="14"/>
      <c r="O49" s="14"/>
      <c r="P49" s="14"/>
      <c r="Q49" s="14"/>
      <c r="R49" s="14"/>
      <c r="S49" s="14">
        <f t="shared" si="9"/>
        <v>16.2</v>
      </c>
      <c r="T49" s="16"/>
      <c r="U49" s="17">
        <f t="shared" si="10"/>
        <v>7.4691358024691361</v>
      </c>
      <c r="V49" s="14">
        <f t="shared" si="11"/>
        <v>6.1728395061728399E-2</v>
      </c>
      <c r="W49" s="14"/>
      <c r="X49" s="14"/>
      <c r="Y49" s="14">
        <f>VLOOKUP(A:A,[1]TDSheet!$A:$Y,25,0)</f>
        <v>6.8</v>
      </c>
      <c r="Z49" s="14">
        <f>VLOOKUP(A:A,[1]TDSheet!$A:$Z,26,0)</f>
        <v>10.75</v>
      </c>
      <c r="AA49" s="14">
        <f>VLOOKUP(A:A,[3]TDSheet!$A:$S,19,0)</f>
        <v>8.1999999999999993</v>
      </c>
      <c r="AB49" s="14">
        <f>VLOOKUP(A:A,[4]TDSheet!$A:$D,4,0)</f>
        <v>7</v>
      </c>
      <c r="AC49" s="14" t="e">
        <f>VLOOKUP(A:A,[1]TDSheet!$A:$AC,29,0)</f>
        <v>#N/A</v>
      </c>
      <c r="AD49" s="14" t="e">
        <f>VLOOKUP(A:A,[1]TDSheet!$A:$AD,30,0)</f>
        <v>#N/A</v>
      </c>
      <c r="AE49" s="14">
        <f t="shared" si="12"/>
        <v>0</v>
      </c>
      <c r="AF49" s="14"/>
      <c r="AG49" s="14"/>
    </row>
    <row r="50" spans="1:33" s="1" customFormat="1" ht="11.1" customHeight="1" outlineLevel="1" x14ac:dyDescent="0.2">
      <c r="A50" s="7" t="s">
        <v>52</v>
      </c>
      <c r="B50" s="7" t="s">
        <v>9</v>
      </c>
      <c r="C50" s="8">
        <v>4.4139999999999997</v>
      </c>
      <c r="D50" s="8">
        <v>456.70499999999998</v>
      </c>
      <c r="E50" s="8">
        <v>316.005</v>
      </c>
      <c r="F50" s="8">
        <v>133.84</v>
      </c>
      <c r="G50" s="1">
        <f>VLOOKUP(A:A,[1]TDSheet!$A:$G,7,0)</f>
        <v>1</v>
      </c>
      <c r="H50" s="1">
        <f>VLOOKUP(A:A,[1]TDSheet!$A:$H,8,0)</f>
        <v>45</v>
      </c>
      <c r="I50" s="14">
        <f>VLOOKUP(A:A,[2]TDSheet!$A:$F,6,0)</f>
        <v>304.5</v>
      </c>
      <c r="J50" s="14">
        <f t="shared" si="8"/>
        <v>11.504999999999995</v>
      </c>
      <c r="K50" s="14">
        <f>VLOOKUP(A:A,[1]TDSheet!$A:$K,11,0)</f>
        <v>100</v>
      </c>
      <c r="L50" s="14">
        <f>VLOOKUP(A:A,[1]TDSheet!$A:$T,20,0)</f>
        <v>150</v>
      </c>
      <c r="M50" s="14"/>
      <c r="N50" s="14"/>
      <c r="O50" s="14"/>
      <c r="P50" s="14"/>
      <c r="Q50" s="14"/>
      <c r="R50" s="14"/>
      <c r="S50" s="14">
        <f t="shared" si="9"/>
        <v>63.201000000000001</v>
      </c>
      <c r="T50" s="16">
        <v>60</v>
      </c>
      <c r="U50" s="17">
        <f t="shared" si="10"/>
        <v>7.0226736918719643</v>
      </c>
      <c r="V50" s="14">
        <f t="shared" si="11"/>
        <v>2.1176880112656447</v>
      </c>
      <c r="W50" s="14"/>
      <c r="X50" s="14"/>
      <c r="Y50" s="14">
        <f>VLOOKUP(A:A,[1]TDSheet!$A:$Y,25,0)</f>
        <v>40.059199999999997</v>
      </c>
      <c r="Z50" s="14">
        <f>VLOOKUP(A:A,[1]TDSheet!$A:$Z,26,0)</f>
        <v>28.169</v>
      </c>
      <c r="AA50" s="14">
        <f>VLOOKUP(A:A,[3]TDSheet!$A:$S,19,0)</f>
        <v>43.008600000000001</v>
      </c>
      <c r="AB50" s="14">
        <f>VLOOKUP(A:A,[4]TDSheet!$A:$D,4,0)</f>
        <v>25.655999999999999</v>
      </c>
      <c r="AC50" s="14" t="e">
        <f>VLOOKUP(A:A,[1]TDSheet!$A:$AC,29,0)</f>
        <v>#N/A</v>
      </c>
      <c r="AD50" s="14" t="e">
        <f>VLOOKUP(A:A,[1]TDSheet!$A:$AD,30,0)</f>
        <v>#N/A</v>
      </c>
      <c r="AE50" s="14">
        <f t="shared" si="12"/>
        <v>60</v>
      </c>
      <c r="AF50" s="14"/>
      <c r="AG50" s="14"/>
    </row>
    <row r="51" spans="1:33" s="1" customFormat="1" ht="11.1" customHeight="1" outlineLevel="1" x14ac:dyDescent="0.2">
      <c r="A51" s="7" t="s">
        <v>53</v>
      </c>
      <c r="B51" s="7" t="s">
        <v>8</v>
      </c>
      <c r="C51" s="8">
        <v>378</v>
      </c>
      <c r="D51" s="8">
        <v>895</v>
      </c>
      <c r="E51" s="8">
        <v>670</v>
      </c>
      <c r="F51" s="8">
        <v>595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675</v>
      </c>
      <c r="J51" s="14">
        <f t="shared" si="8"/>
        <v>-5</v>
      </c>
      <c r="K51" s="14">
        <f>VLOOKUP(A:A,[1]TDSheet!$A:$K,11,0)</f>
        <v>0</v>
      </c>
      <c r="L51" s="14">
        <f>VLOOKUP(A:A,[1]TDSheet!$A:$T,20,0)</f>
        <v>120</v>
      </c>
      <c r="M51" s="14"/>
      <c r="N51" s="14"/>
      <c r="O51" s="14"/>
      <c r="P51" s="14"/>
      <c r="Q51" s="14"/>
      <c r="R51" s="14"/>
      <c r="S51" s="14">
        <f t="shared" si="9"/>
        <v>134</v>
      </c>
      <c r="T51" s="16">
        <v>200</v>
      </c>
      <c r="U51" s="17">
        <f t="shared" si="10"/>
        <v>6.8283582089552235</v>
      </c>
      <c r="V51" s="14">
        <f t="shared" si="11"/>
        <v>4.4402985074626864</v>
      </c>
      <c r="W51" s="14"/>
      <c r="X51" s="14"/>
      <c r="Y51" s="14">
        <f>VLOOKUP(A:A,[1]TDSheet!$A:$Y,25,0)</f>
        <v>167.4</v>
      </c>
      <c r="Z51" s="14">
        <f>VLOOKUP(A:A,[1]TDSheet!$A:$Z,26,0)</f>
        <v>132.5</v>
      </c>
      <c r="AA51" s="14">
        <f>VLOOKUP(A:A,[3]TDSheet!$A:$S,19,0)</f>
        <v>115</v>
      </c>
      <c r="AB51" s="14">
        <f>VLOOKUP(A:A,[4]TDSheet!$A:$D,4,0)</f>
        <v>100</v>
      </c>
      <c r="AC51" s="14">
        <f>VLOOKUP(A:A,[1]TDSheet!$A:$AC,29,0)</f>
        <v>0</v>
      </c>
      <c r="AD51" s="14" t="e">
        <f>VLOOKUP(A:A,[1]TDSheet!$A:$AD,30,0)</f>
        <v>#N/A</v>
      </c>
      <c r="AE51" s="14">
        <f t="shared" si="12"/>
        <v>80</v>
      </c>
      <c r="AF51" s="14"/>
      <c r="AG51" s="14"/>
    </row>
    <row r="52" spans="1:33" s="1" customFormat="1" ht="11.1" customHeight="1" outlineLevel="1" x14ac:dyDescent="0.2">
      <c r="A52" s="7" t="s">
        <v>54</v>
      </c>
      <c r="B52" s="7" t="s">
        <v>8</v>
      </c>
      <c r="C52" s="8">
        <v>5267</v>
      </c>
      <c r="D52" s="8">
        <v>8532</v>
      </c>
      <c r="E52" s="8">
        <v>6863</v>
      </c>
      <c r="F52" s="8">
        <v>6852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6906</v>
      </c>
      <c r="J52" s="14">
        <f t="shared" si="8"/>
        <v>-43</v>
      </c>
      <c r="K52" s="14">
        <f>VLOOKUP(A:A,[1]TDSheet!$A:$K,11,0)</f>
        <v>1600</v>
      </c>
      <c r="L52" s="14">
        <f>VLOOKUP(A:A,[1]TDSheet!$A:$T,20,0)</f>
        <v>0</v>
      </c>
      <c r="M52" s="14"/>
      <c r="N52" s="14"/>
      <c r="O52" s="14"/>
      <c r="P52" s="14"/>
      <c r="Q52" s="14"/>
      <c r="R52" s="14"/>
      <c r="S52" s="14">
        <f t="shared" si="9"/>
        <v>1372.6</v>
      </c>
      <c r="T52" s="16">
        <v>1000</v>
      </c>
      <c r="U52" s="17">
        <f t="shared" si="10"/>
        <v>6.8862013696634126</v>
      </c>
      <c r="V52" s="14">
        <f t="shared" si="11"/>
        <v>4.9919860119481276</v>
      </c>
      <c r="W52" s="14"/>
      <c r="X52" s="14"/>
      <c r="Y52" s="14">
        <f>VLOOKUP(A:A,[1]TDSheet!$A:$Y,25,0)</f>
        <v>2093</v>
      </c>
      <c r="Z52" s="14">
        <f>VLOOKUP(A:A,[1]TDSheet!$A:$Z,26,0)</f>
        <v>1257</v>
      </c>
      <c r="AA52" s="14">
        <f>VLOOKUP(A:A,[3]TDSheet!$A:$S,19,0)</f>
        <v>1024.5999999999999</v>
      </c>
      <c r="AB52" s="14">
        <f>VLOOKUP(A:A,[4]TDSheet!$A:$D,4,0)</f>
        <v>610</v>
      </c>
      <c r="AC52" s="14" t="str">
        <f>VLOOKUP(A:A,[1]TDSheet!$A:$AC,29,0)</f>
        <v>м1800</v>
      </c>
      <c r="AD52" s="14">
        <f>VLOOKUP(A:A,[1]TDSheet!$A:$AD,30,0)</f>
        <v>0</v>
      </c>
      <c r="AE52" s="14">
        <f t="shared" si="12"/>
        <v>400</v>
      </c>
      <c r="AF52" s="14"/>
      <c r="AG52" s="14"/>
    </row>
    <row r="53" spans="1:33" s="1" customFormat="1" ht="11.1" customHeight="1" outlineLevel="1" x14ac:dyDescent="0.2">
      <c r="A53" s="7" t="s">
        <v>55</v>
      </c>
      <c r="B53" s="7" t="s">
        <v>8</v>
      </c>
      <c r="C53" s="8">
        <v>1488</v>
      </c>
      <c r="D53" s="8">
        <v>2057</v>
      </c>
      <c r="E53" s="8">
        <v>2017</v>
      </c>
      <c r="F53" s="8">
        <v>1492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2038</v>
      </c>
      <c r="J53" s="14">
        <f t="shared" si="8"/>
        <v>-21</v>
      </c>
      <c r="K53" s="14">
        <f>VLOOKUP(A:A,[1]TDSheet!$A:$K,11,0)</f>
        <v>400</v>
      </c>
      <c r="L53" s="14">
        <f>VLOOKUP(A:A,[1]TDSheet!$A:$T,20,0)</f>
        <v>400</v>
      </c>
      <c r="M53" s="14"/>
      <c r="N53" s="14"/>
      <c r="O53" s="14"/>
      <c r="P53" s="14"/>
      <c r="Q53" s="14"/>
      <c r="R53" s="14"/>
      <c r="S53" s="14">
        <f t="shared" si="9"/>
        <v>403.4</v>
      </c>
      <c r="T53" s="16">
        <v>480</v>
      </c>
      <c r="U53" s="17">
        <f t="shared" si="10"/>
        <v>6.8715914724838871</v>
      </c>
      <c r="V53" s="14">
        <f t="shared" si="11"/>
        <v>3.6985622211204761</v>
      </c>
      <c r="W53" s="14"/>
      <c r="X53" s="14"/>
      <c r="Y53" s="14">
        <f>VLOOKUP(A:A,[1]TDSheet!$A:$Y,25,0)</f>
        <v>620.4</v>
      </c>
      <c r="Z53" s="14">
        <f>VLOOKUP(A:A,[1]TDSheet!$A:$Z,26,0)</f>
        <v>373.75</v>
      </c>
      <c r="AA53" s="14">
        <f>VLOOKUP(A:A,[3]TDSheet!$A:$S,19,0)</f>
        <v>299</v>
      </c>
      <c r="AB53" s="14">
        <f>VLOOKUP(A:A,[4]TDSheet!$A:$D,4,0)</f>
        <v>258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2"/>
        <v>192</v>
      </c>
      <c r="AF53" s="14"/>
      <c r="AG53" s="14"/>
    </row>
    <row r="54" spans="1:33" s="1" customFormat="1" ht="11.1" customHeight="1" outlineLevel="1" x14ac:dyDescent="0.2">
      <c r="A54" s="7" t="s">
        <v>56</v>
      </c>
      <c r="B54" s="7" t="s">
        <v>8</v>
      </c>
      <c r="C54" s="8">
        <v>3034</v>
      </c>
      <c r="D54" s="8">
        <v>6515</v>
      </c>
      <c r="E54" s="8">
        <v>4914</v>
      </c>
      <c r="F54" s="8">
        <v>4547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4969</v>
      </c>
      <c r="J54" s="14">
        <f t="shared" si="8"/>
        <v>-55</v>
      </c>
      <c r="K54" s="14">
        <f>VLOOKUP(A:A,[1]TDSheet!$A:$K,11,0)</f>
        <v>1000</v>
      </c>
      <c r="L54" s="14">
        <f>VLOOKUP(A:A,[1]TDSheet!$A:$T,20,0)</f>
        <v>400</v>
      </c>
      <c r="M54" s="14"/>
      <c r="N54" s="14"/>
      <c r="O54" s="14"/>
      <c r="P54" s="14"/>
      <c r="Q54" s="14"/>
      <c r="R54" s="14"/>
      <c r="S54" s="14">
        <f t="shared" si="9"/>
        <v>982.8</v>
      </c>
      <c r="T54" s="16">
        <v>880</v>
      </c>
      <c r="U54" s="17">
        <f t="shared" si="10"/>
        <v>6.9464794464794464</v>
      </c>
      <c r="V54" s="14">
        <f t="shared" si="11"/>
        <v>4.6265771265771267</v>
      </c>
      <c r="W54" s="14"/>
      <c r="X54" s="14"/>
      <c r="Y54" s="14">
        <f>VLOOKUP(A:A,[1]TDSheet!$A:$Y,25,0)</f>
        <v>1339.8</v>
      </c>
      <c r="Z54" s="14">
        <f>VLOOKUP(A:A,[1]TDSheet!$A:$Z,26,0)</f>
        <v>870</v>
      </c>
      <c r="AA54" s="14">
        <f>VLOOKUP(A:A,[3]TDSheet!$A:$S,19,0)</f>
        <v>770.4</v>
      </c>
      <c r="AB54" s="14">
        <f>VLOOKUP(A:A,[4]TDSheet!$A:$D,4,0)</f>
        <v>536</v>
      </c>
      <c r="AC54" s="14" t="str">
        <f>VLOOKUP(A:A,[1]TDSheet!$A:$AC,29,0)</f>
        <v>м1000</v>
      </c>
      <c r="AD54" s="14" t="e">
        <f>VLOOKUP(A:A,[1]TDSheet!$A:$AD,30,0)</f>
        <v>#N/A</v>
      </c>
      <c r="AE54" s="14">
        <f t="shared" si="12"/>
        <v>352</v>
      </c>
      <c r="AF54" s="14"/>
      <c r="AG54" s="14"/>
    </row>
    <row r="55" spans="1:33" s="1" customFormat="1" ht="11.1" customHeight="1" outlineLevel="1" x14ac:dyDescent="0.2">
      <c r="A55" s="7" t="s">
        <v>57</v>
      </c>
      <c r="B55" s="7" t="s">
        <v>8</v>
      </c>
      <c r="C55" s="8">
        <v>1019</v>
      </c>
      <c r="D55" s="8">
        <v>1340</v>
      </c>
      <c r="E55" s="8">
        <v>1338</v>
      </c>
      <c r="F55" s="8">
        <v>968</v>
      </c>
      <c r="G55" s="1">
        <f>VLOOKUP(A:A,[1]TDSheet!$A:$G,7,0)</f>
        <v>0.35</v>
      </c>
      <c r="H55" s="1">
        <f>VLOOKUP(A:A,[1]TDSheet!$A:$H,8,0)</f>
        <v>60</v>
      </c>
      <c r="I55" s="14">
        <f>VLOOKUP(A:A,[2]TDSheet!$A:$F,6,0)</f>
        <v>1390</v>
      </c>
      <c r="J55" s="14">
        <f t="shared" si="8"/>
        <v>-52</v>
      </c>
      <c r="K55" s="14">
        <f>VLOOKUP(A:A,[1]TDSheet!$A:$K,11,0)</f>
        <v>200</v>
      </c>
      <c r="L55" s="14">
        <f>VLOOKUP(A:A,[1]TDSheet!$A:$T,20,0)</f>
        <v>240</v>
      </c>
      <c r="M55" s="14"/>
      <c r="N55" s="14"/>
      <c r="O55" s="14"/>
      <c r="P55" s="14"/>
      <c r="Q55" s="14"/>
      <c r="R55" s="14"/>
      <c r="S55" s="14">
        <f t="shared" si="9"/>
        <v>267.60000000000002</v>
      </c>
      <c r="T55" s="16">
        <v>440</v>
      </c>
      <c r="U55" s="17">
        <f t="shared" si="10"/>
        <v>6.9058295964125556</v>
      </c>
      <c r="V55" s="14">
        <f t="shared" si="11"/>
        <v>3.6173393124065765</v>
      </c>
      <c r="W55" s="14"/>
      <c r="X55" s="14"/>
      <c r="Y55" s="14">
        <f>VLOOKUP(A:A,[1]TDSheet!$A:$Y,25,0)</f>
        <v>487.6</v>
      </c>
      <c r="Z55" s="14">
        <f>VLOOKUP(A:A,[1]TDSheet!$A:$Z,26,0)</f>
        <v>285.5</v>
      </c>
      <c r="AA55" s="14">
        <f>VLOOKUP(A:A,[3]TDSheet!$A:$S,19,0)</f>
        <v>211.2</v>
      </c>
      <c r="AB55" s="14">
        <f>VLOOKUP(A:A,[4]TDSheet!$A:$D,4,0)</f>
        <v>161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12"/>
        <v>154</v>
      </c>
      <c r="AF55" s="14"/>
      <c r="AG55" s="14"/>
    </row>
    <row r="56" spans="1:33" s="1" customFormat="1" ht="11.1" customHeight="1" outlineLevel="1" x14ac:dyDescent="0.2">
      <c r="A56" s="7" t="s">
        <v>58</v>
      </c>
      <c r="B56" s="7" t="s">
        <v>8</v>
      </c>
      <c r="C56" s="8">
        <v>92</v>
      </c>
      <c r="D56" s="8">
        <v>599</v>
      </c>
      <c r="E56" s="8">
        <v>460</v>
      </c>
      <c r="F56" s="8">
        <v>218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473</v>
      </c>
      <c r="J56" s="14">
        <f t="shared" si="8"/>
        <v>-13</v>
      </c>
      <c r="K56" s="14">
        <f>VLOOKUP(A:A,[1]TDSheet!$A:$K,11,0)</f>
        <v>0</v>
      </c>
      <c r="L56" s="14">
        <f>VLOOKUP(A:A,[1]TDSheet!$A:$T,20,0)</f>
        <v>280</v>
      </c>
      <c r="M56" s="14"/>
      <c r="N56" s="14"/>
      <c r="O56" s="14"/>
      <c r="P56" s="14"/>
      <c r="Q56" s="14"/>
      <c r="R56" s="14"/>
      <c r="S56" s="14">
        <f t="shared" si="9"/>
        <v>92</v>
      </c>
      <c r="T56" s="16">
        <v>120</v>
      </c>
      <c r="U56" s="17">
        <f t="shared" si="10"/>
        <v>6.7173913043478262</v>
      </c>
      <c r="V56" s="14">
        <f t="shared" si="11"/>
        <v>2.3695652173913042</v>
      </c>
      <c r="W56" s="14"/>
      <c r="X56" s="14"/>
      <c r="Y56" s="14">
        <f>VLOOKUP(A:A,[1]TDSheet!$A:$Y,25,0)</f>
        <v>115</v>
      </c>
      <c r="Z56" s="14">
        <f>VLOOKUP(A:A,[1]TDSheet!$A:$Z,26,0)</f>
        <v>67.25</v>
      </c>
      <c r="AA56" s="14">
        <f>VLOOKUP(A:A,[3]TDSheet!$A:$S,19,0)</f>
        <v>75.599999999999994</v>
      </c>
      <c r="AB56" s="14">
        <f>VLOOKUP(A:A,[4]TDSheet!$A:$D,4,0)</f>
        <v>73</v>
      </c>
      <c r="AC56" s="14" t="str">
        <f>VLOOKUP(A:A,[1]TDSheet!$A:$AC,29,0)</f>
        <v>м160</v>
      </c>
      <c r="AD56" s="14" t="e">
        <f>VLOOKUP(A:A,[1]TDSheet!$A:$AD,30,0)</f>
        <v>#N/A</v>
      </c>
      <c r="AE56" s="14">
        <f t="shared" si="12"/>
        <v>36</v>
      </c>
      <c r="AF56" s="14"/>
      <c r="AG56" s="14"/>
    </row>
    <row r="57" spans="1:33" s="1" customFormat="1" ht="11.1" customHeight="1" outlineLevel="1" x14ac:dyDescent="0.2">
      <c r="A57" s="7" t="s">
        <v>59</v>
      </c>
      <c r="B57" s="7" t="s">
        <v>8</v>
      </c>
      <c r="C57" s="8"/>
      <c r="D57" s="8">
        <v>200</v>
      </c>
      <c r="E57" s="8">
        <v>50</v>
      </c>
      <c r="F57" s="8">
        <v>150</v>
      </c>
      <c r="G57" s="1">
        <f>VLOOKUP(A:A,[1]TDSheet!$A:$G,7,0)</f>
        <v>0.1</v>
      </c>
      <c r="H57" s="1" t="e">
        <f>VLOOKUP(A:A,[1]TDSheet!$A:$H,8,0)</f>
        <v>#N/A</v>
      </c>
      <c r="I57" s="14">
        <f>VLOOKUP(A:A,[2]TDSheet!$A:$F,6,0)</f>
        <v>55</v>
      </c>
      <c r="J57" s="14">
        <f t="shared" si="8"/>
        <v>-5</v>
      </c>
      <c r="K57" s="14">
        <f>VLOOKUP(A:A,[1]TDSheet!$A:$K,11,0)</f>
        <v>0</v>
      </c>
      <c r="L57" s="14">
        <f>VLOOKUP(A:A,[1]TDSheet!$A:$T,20,0)</f>
        <v>0</v>
      </c>
      <c r="M57" s="14"/>
      <c r="N57" s="14"/>
      <c r="O57" s="14"/>
      <c r="P57" s="14"/>
      <c r="Q57" s="14"/>
      <c r="R57" s="14"/>
      <c r="S57" s="14">
        <f t="shared" si="9"/>
        <v>10</v>
      </c>
      <c r="T57" s="21">
        <v>100</v>
      </c>
      <c r="U57" s="17">
        <f t="shared" si="10"/>
        <v>25</v>
      </c>
      <c r="V57" s="14">
        <f t="shared" si="11"/>
        <v>15</v>
      </c>
      <c r="W57" s="14"/>
      <c r="X57" s="14"/>
      <c r="Y57" s="14">
        <f>VLOOKUP(A:A,[1]TDSheet!$A:$Y,25,0)</f>
        <v>0</v>
      </c>
      <c r="Z57" s="14">
        <f>VLOOKUP(A:A,[1]TDSheet!$A:$Z,26,0)</f>
        <v>0</v>
      </c>
      <c r="AA57" s="14">
        <v>0</v>
      </c>
      <c r="AB57" s="14">
        <f>VLOOKUP(A:A,[4]TDSheet!$A:$D,4,0)</f>
        <v>50</v>
      </c>
      <c r="AC57" s="20" t="s">
        <v>120</v>
      </c>
      <c r="AD57" s="14" t="e">
        <f>VLOOKUP(A:A,[1]TDSheet!$A:$AD,30,0)</f>
        <v>#N/A</v>
      </c>
      <c r="AE57" s="14">
        <f t="shared" si="12"/>
        <v>10</v>
      </c>
      <c r="AF57" s="14"/>
      <c r="AG57" s="14"/>
    </row>
    <row r="58" spans="1:33" s="1" customFormat="1" ht="11.1" customHeight="1" outlineLevel="1" x14ac:dyDescent="0.2">
      <c r="A58" s="7" t="s">
        <v>60</v>
      </c>
      <c r="B58" s="7" t="s">
        <v>8</v>
      </c>
      <c r="C58" s="8">
        <v>12</v>
      </c>
      <c r="D58" s="8">
        <v>1850</v>
      </c>
      <c r="E58" s="8">
        <v>1074</v>
      </c>
      <c r="F58" s="8">
        <v>770</v>
      </c>
      <c r="G58" s="1">
        <f>VLOOKUP(A:A,[1]TDSheet!$A:$G,7,0)</f>
        <v>0.1</v>
      </c>
      <c r="H58" s="1">
        <f>VLOOKUP(A:A,[1]TDSheet!$A:$H,8,0)</f>
        <v>60</v>
      </c>
      <c r="I58" s="14">
        <f>VLOOKUP(A:A,[2]TDSheet!$A:$F,6,0)</f>
        <v>1085</v>
      </c>
      <c r="J58" s="14">
        <f t="shared" si="8"/>
        <v>-11</v>
      </c>
      <c r="K58" s="14">
        <f>VLOOKUP(A:A,[1]TDSheet!$A:$K,11,0)</f>
        <v>0</v>
      </c>
      <c r="L58" s="14">
        <f>VLOOKUP(A:A,[1]TDSheet!$A:$T,20,0)</f>
        <v>420</v>
      </c>
      <c r="M58" s="14"/>
      <c r="N58" s="14"/>
      <c r="O58" s="14"/>
      <c r="P58" s="14"/>
      <c r="Q58" s="14"/>
      <c r="R58" s="14"/>
      <c r="S58" s="14">
        <f t="shared" si="9"/>
        <v>214.8</v>
      </c>
      <c r="T58" s="16">
        <v>280</v>
      </c>
      <c r="U58" s="17">
        <f t="shared" si="10"/>
        <v>6.8435754189944129</v>
      </c>
      <c r="V58" s="14">
        <f t="shared" si="11"/>
        <v>3.5847299813780258</v>
      </c>
      <c r="W58" s="14"/>
      <c r="X58" s="14"/>
      <c r="Y58" s="14">
        <f>VLOOKUP(A:A,[1]TDSheet!$A:$Y,25,0)</f>
        <v>216.2</v>
      </c>
      <c r="Z58" s="14">
        <f>VLOOKUP(A:A,[1]TDSheet!$A:$Z,26,0)</f>
        <v>184.75</v>
      </c>
      <c r="AA58" s="14">
        <f>VLOOKUP(A:A,[3]TDSheet!$A:$S,19,0)</f>
        <v>170.2</v>
      </c>
      <c r="AB58" s="14">
        <f>VLOOKUP(A:A,[4]TDSheet!$A:$D,4,0)</f>
        <v>208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2"/>
        <v>28</v>
      </c>
      <c r="AF58" s="14"/>
      <c r="AG58" s="14"/>
    </row>
    <row r="59" spans="1:33" s="1" customFormat="1" ht="11.1" customHeight="1" outlineLevel="1" x14ac:dyDescent="0.2">
      <c r="A59" s="7" t="s">
        <v>61</v>
      </c>
      <c r="B59" s="7" t="s">
        <v>8</v>
      </c>
      <c r="C59" s="8">
        <v>7</v>
      </c>
      <c r="D59" s="8">
        <v>1424</v>
      </c>
      <c r="E59" s="8">
        <v>729</v>
      </c>
      <c r="F59" s="8">
        <v>687</v>
      </c>
      <c r="G59" s="1">
        <f>VLOOKUP(A:A,[1]TDSheet!$A:$G,7,0)</f>
        <v>0.1</v>
      </c>
      <c r="H59" s="1">
        <f>VLOOKUP(A:A,[1]TDSheet!$A:$H,8,0)</f>
        <v>60</v>
      </c>
      <c r="I59" s="14">
        <f>VLOOKUP(A:A,[2]TDSheet!$A:$F,6,0)</f>
        <v>741</v>
      </c>
      <c r="J59" s="14">
        <f t="shared" si="8"/>
        <v>-12</v>
      </c>
      <c r="K59" s="14">
        <f>VLOOKUP(A:A,[1]TDSheet!$A:$K,11,0)</f>
        <v>0</v>
      </c>
      <c r="L59" s="14">
        <f>VLOOKUP(A:A,[1]TDSheet!$A:$T,20,0)</f>
        <v>0</v>
      </c>
      <c r="M59" s="14"/>
      <c r="N59" s="14"/>
      <c r="O59" s="14"/>
      <c r="P59" s="14"/>
      <c r="Q59" s="14"/>
      <c r="R59" s="14"/>
      <c r="S59" s="14">
        <f t="shared" si="9"/>
        <v>145.80000000000001</v>
      </c>
      <c r="T59" s="16">
        <v>280</v>
      </c>
      <c r="U59" s="17">
        <f t="shared" si="10"/>
        <v>6.6323731138545945</v>
      </c>
      <c r="V59" s="14">
        <f t="shared" si="11"/>
        <v>4.7119341563786001</v>
      </c>
      <c r="W59" s="14"/>
      <c r="X59" s="14"/>
      <c r="Y59" s="14">
        <f>VLOOKUP(A:A,[1]TDSheet!$A:$Y,25,0)</f>
        <v>213.6</v>
      </c>
      <c r="Z59" s="14">
        <f>VLOOKUP(A:A,[1]TDSheet!$A:$Z,26,0)</f>
        <v>158.5</v>
      </c>
      <c r="AA59" s="14">
        <f>VLOOKUP(A:A,[3]TDSheet!$A:$S,19,0)</f>
        <v>129</v>
      </c>
      <c r="AB59" s="14">
        <f>VLOOKUP(A:A,[4]TDSheet!$A:$D,4,0)</f>
        <v>173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2"/>
        <v>28</v>
      </c>
      <c r="AF59" s="14"/>
      <c r="AG59" s="14"/>
    </row>
    <row r="60" spans="1:33" s="1" customFormat="1" ht="11.1" customHeight="1" outlineLevel="1" x14ac:dyDescent="0.2">
      <c r="A60" s="7" t="s">
        <v>62</v>
      </c>
      <c r="B60" s="7" t="s">
        <v>8</v>
      </c>
      <c r="C60" s="8">
        <v>30</v>
      </c>
      <c r="D60" s="8">
        <v>313</v>
      </c>
      <c r="E60" s="8">
        <v>264</v>
      </c>
      <c r="F60" s="8">
        <v>55</v>
      </c>
      <c r="G60" s="1">
        <f>VLOOKUP(A:A,[1]TDSheet!$A:$G,7,0)</f>
        <v>0.4</v>
      </c>
      <c r="H60" s="1">
        <f>VLOOKUP(A:A,[1]TDSheet!$A:$H,8,0)</f>
        <v>30</v>
      </c>
      <c r="I60" s="14">
        <f>VLOOKUP(A:A,[2]TDSheet!$A:$F,6,0)</f>
        <v>288</v>
      </c>
      <c r="J60" s="14">
        <f t="shared" si="8"/>
        <v>-24</v>
      </c>
      <c r="K60" s="14">
        <f>VLOOKUP(A:A,[1]TDSheet!$A:$K,11,0)</f>
        <v>0</v>
      </c>
      <c r="L60" s="14">
        <f>VLOOKUP(A:A,[1]TDSheet!$A:$T,20,0)</f>
        <v>150</v>
      </c>
      <c r="M60" s="14"/>
      <c r="N60" s="14"/>
      <c r="O60" s="14"/>
      <c r="P60" s="14"/>
      <c r="Q60" s="14"/>
      <c r="R60" s="14"/>
      <c r="S60" s="14">
        <f t="shared" si="9"/>
        <v>52.8</v>
      </c>
      <c r="T60" s="16">
        <v>150</v>
      </c>
      <c r="U60" s="17">
        <f t="shared" si="10"/>
        <v>6.7234848484848486</v>
      </c>
      <c r="V60" s="14">
        <f t="shared" si="11"/>
        <v>1.0416666666666667</v>
      </c>
      <c r="W60" s="14"/>
      <c r="X60" s="14"/>
      <c r="Y60" s="14">
        <f>VLOOKUP(A:A,[1]TDSheet!$A:$Y,25,0)</f>
        <v>56.8</v>
      </c>
      <c r="Z60" s="14">
        <f>VLOOKUP(A:A,[1]TDSheet!$A:$Z,26,0)</f>
        <v>42.25</v>
      </c>
      <c r="AA60" s="14">
        <f>VLOOKUP(A:A,[3]TDSheet!$A:$S,19,0)</f>
        <v>29.8</v>
      </c>
      <c r="AB60" s="14">
        <f>VLOOKUP(A:A,[4]TDSheet!$A:$D,4,0)</f>
        <v>58</v>
      </c>
      <c r="AC60" s="14" t="str">
        <f>VLOOKUP(A:A,[1]TDSheet!$A:$AC,29,0)</f>
        <v>костик</v>
      </c>
      <c r="AD60" s="14" t="e">
        <f>VLOOKUP(A:A,[1]TDSheet!$A:$AD,30,0)</f>
        <v>#N/A</v>
      </c>
      <c r="AE60" s="14">
        <f t="shared" si="12"/>
        <v>60</v>
      </c>
      <c r="AF60" s="14"/>
      <c r="AG60" s="14"/>
    </row>
    <row r="61" spans="1:33" s="1" customFormat="1" ht="11.1" customHeight="1" outlineLevel="1" x14ac:dyDescent="0.2">
      <c r="A61" s="7" t="s">
        <v>63</v>
      </c>
      <c r="B61" s="7" t="s">
        <v>9</v>
      </c>
      <c r="C61" s="8">
        <v>40.518000000000001</v>
      </c>
      <c r="D61" s="8">
        <v>765.08699999999999</v>
      </c>
      <c r="E61" s="8">
        <v>460.88900000000001</v>
      </c>
      <c r="F61" s="8">
        <v>328.05599999999998</v>
      </c>
      <c r="G61" s="1">
        <f>VLOOKUP(A:A,[1]TDSheet!$A:$G,7,0)</f>
        <v>1</v>
      </c>
      <c r="H61" s="1">
        <f>VLOOKUP(A:A,[1]TDSheet!$A:$H,8,0)</f>
        <v>45</v>
      </c>
      <c r="I61" s="14">
        <f>VLOOKUP(A:A,[2]TDSheet!$A:$F,6,0)</f>
        <v>484.6</v>
      </c>
      <c r="J61" s="14">
        <f t="shared" si="8"/>
        <v>-23.711000000000013</v>
      </c>
      <c r="K61" s="14">
        <f>VLOOKUP(A:A,[1]TDSheet!$A:$K,11,0)</f>
        <v>0</v>
      </c>
      <c r="L61" s="14">
        <f>VLOOKUP(A:A,[1]TDSheet!$A:$T,20,0)</f>
        <v>200</v>
      </c>
      <c r="M61" s="14"/>
      <c r="N61" s="14"/>
      <c r="O61" s="14"/>
      <c r="P61" s="14"/>
      <c r="Q61" s="14"/>
      <c r="R61" s="14"/>
      <c r="S61" s="14">
        <f t="shared" si="9"/>
        <v>92.177800000000005</v>
      </c>
      <c r="T61" s="16">
        <v>120</v>
      </c>
      <c r="U61" s="17">
        <f t="shared" si="10"/>
        <v>7.0304997515670804</v>
      </c>
      <c r="V61" s="14">
        <f t="shared" si="11"/>
        <v>3.558948033040493</v>
      </c>
      <c r="W61" s="14"/>
      <c r="X61" s="14"/>
      <c r="Y61" s="14">
        <f>VLOOKUP(A:A,[1]TDSheet!$A:$Y,25,0)</f>
        <v>78.102000000000004</v>
      </c>
      <c r="Z61" s="14">
        <f>VLOOKUP(A:A,[1]TDSheet!$A:$Z,26,0)</f>
        <v>53.517249999999997</v>
      </c>
      <c r="AA61" s="14">
        <f>VLOOKUP(A:A,[3]TDSheet!$A:$S,19,0)</f>
        <v>74.700400000000002</v>
      </c>
      <c r="AB61" s="14">
        <f>VLOOKUP(A:A,[4]TDSheet!$A:$D,4,0)</f>
        <v>84.966999999999999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2"/>
        <v>120</v>
      </c>
      <c r="AF61" s="14"/>
      <c r="AG61" s="14"/>
    </row>
    <row r="62" spans="1:33" s="1" customFormat="1" ht="11.1" customHeight="1" outlineLevel="1" x14ac:dyDescent="0.2">
      <c r="A62" s="7" t="s">
        <v>64</v>
      </c>
      <c r="B62" s="7" t="s">
        <v>8</v>
      </c>
      <c r="C62" s="8">
        <v>142</v>
      </c>
      <c r="D62" s="8">
        <v>1077</v>
      </c>
      <c r="E62" s="8">
        <v>630</v>
      </c>
      <c r="F62" s="8">
        <v>559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655</v>
      </c>
      <c r="J62" s="14">
        <f t="shared" si="8"/>
        <v>-25</v>
      </c>
      <c r="K62" s="14">
        <f>VLOOKUP(A:A,[1]TDSheet!$A:$K,11,0)</f>
        <v>0</v>
      </c>
      <c r="L62" s="14">
        <f>VLOOKUP(A:A,[1]TDSheet!$A:$T,20,0)</f>
        <v>280</v>
      </c>
      <c r="M62" s="14"/>
      <c r="N62" s="14"/>
      <c r="O62" s="14"/>
      <c r="P62" s="14"/>
      <c r="Q62" s="14"/>
      <c r="R62" s="14"/>
      <c r="S62" s="14">
        <f t="shared" si="9"/>
        <v>126</v>
      </c>
      <c r="T62" s="16">
        <v>40</v>
      </c>
      <c r="U62" s="17">
        <f t="shared" si="10"/>
        <v>6.9761904761904763</v>
      </c>
      <c r="V62" s="14">
        <f t="shared" si="11"/>
        <v>4.4365079365079367</v>
      </c>
      <c r="W62" s="14"/>
      <c r="X62" s="14"/>
      <c r="Y62" s="14">
        <f>VLOOKUP(A:A,[1]TDSheet!$A:$Y,25,0)</f>
        <v>153.6</v>
      </c>
      <c r="Z62" s="14">
        <f>VLOOKUP(A:A,[1]TDSheet!$A:$Z,26,0)</f>
        <v>96</v>
      </c>
      <c r="AA62" s="14">
        <f>VLOOKUP(A:A,[3]TDSheet!$A:$S,19,0)</f>
        <v>130</v>
      </c>
      <c r="AB62" s="14">
        <f>VLOOKUP(A:A,[4]TDSheet!$A:$D,4,0)</f>
        <v>116</v>
      </c>
      <c r="AC62" s="14" t="str">
        <f>VLOOKUP(A:A,[1]TDSheet!$A:$AC,29,0)</f>
        <v>костик</v>
      </c>
      <c r="AD62" s="14" t="e">
        <f>VLOOKUP(A:A,[1]TDSheet!$A:$AD,30,0)</f>
        <v>#N/A</v>
      </c>
      <c r="AE62" s="14">
        <f t="shared" si="12"/>
        <v>11.200000000000001</v>
      </c>
      <c r="AF62" s="14"/>
      <c r="AG62" s="14"/>
    </row>
    <row r="63" spans="1:33" s="1" customFormat="1" ht="11.1" customHeight="1" outlineLevel="1" x14ac:dyDescent="0.2">
      <c r="A63" s="7" t="s">
        <v>65</v>
      </c>
      <c r="B63" s="7" t="s">
        <v>9</v>
      </c>
      <c r="C63" s="8">
        <v>18.291</v>
      </c>
      <c r="D63" s="8">
        <v>121.857</v>
      </c>
      <c r="E63" s="8">
        <v>86.131</v>
      </c>
      <c r="F63" s="8">
        <v>54.017000000000003</v>
      </c>
      <c r="G63" s="1">
        <f>VLOOKUP(A:A,[1]TDSheet!$A:$G,7,0)</f>
        <v>1</v>
      </c>
      <c r="H63" s="1">
        <f>VLOOKUP(A:A,[1]TDSheet!$A:$H,8,0)</f>
        <v>45</v>
      </c>
      <c r="I63" s="14">
        <f>VLOOKUP(A:A,[2]TDSheet!$A:$F,6,0)</f>
        <v>78</v>
      </c>
      <c r="J63" s="14">
        <f t="shared" si="8"/>
        <v>8.1310000000000002</v>
      </c>
      <c r="K63" s="14">
        <f>VLOOKUP(A:A,[1]TDSheet!$A:$K,11,0)</f>
        <v>0</v>
      </c>
      <c r="L63" s="14">
        <f>VLOOKUP(A:A,[1]TDSheet!$A:$T,20,0)</f>
        <v>40</v>
      </c>
      <c r="M63" s="14"/>
      <c r="N63" s="14"/>
      <c r="O63" s="14"/>
      <c r="P63" s="14"/>
      <c r="Q63" s="14"/>
      <c r="R63" s="14"/>
      <c r="S63" s="14">
        <f t="shared" si="9"/>
        <v>17.226199999999999</v>
      </c>
      <c r="T63" s="16">
        <v>30</v>
      </c>
      <c r="U63" s="17">
        <f t="shared" si="10"/>
        <v>7.1993242851006025</v>
      </c>
      <c r="V63" s="14">
        <f t="shared" si="11"/>
        <v>3.1357467114047211</v>
      </c>
      <c r="W63" s="14"/>
      <c r="X63" s="14"/>
      <c r="Y63" s="14">
        <f>VLOOKUP(A:A,[1]TDSheet!$A:$Y,25,0)</f>
        <v>5.5983999999999998</v>
      </c>
      <c r="Z63" s="14">
        <f>VLOOKUP(A:A,[1]TDSheet!$A:$Z,26,0)</f>
        <v>9.7682500000000001</v>
      </c>
      <c r="AA63" s="14">
        <f>VLOOKUP(A:A,[3]TDSheet!$A:$S,19,0)</f>
        <v>12.828399999999998</v>
      </c>
      <c r="AB63" s="14">
        <f>VLOOKUP(A:A,[4]TDSheet!$A:$D,4,0)</f>
        <v>14.903</v>
      </c>
      <c r="AC63" s="14" t="str">
        <f>VLOOKUP(A:A,[1]TDSheet!$A:$AC,29,0)</f>
        <v>магаз</v>
      </c>
      <c r="AD63" s="14" t="e">
        <f>VLOOKUP(A:A,[1]TDSheet!$A:$AD,30,0)</f>
        <v>#N/A</v>
      </c>
      <c r="AE63" s="14">
        <f t="shared" si="12"/>
        <v>30</v>
      </c>
      <c r="AF63" s="14"/>
      <c r="AG63" s="14"/>
    </row>
    <row r="64" spans="1:33" s="1" customFormat="1" ht="11.1" customHeight="1" outlineLevel="1" x14ac:dyDescent="0.2">
      <c r="A64" s="7" t="s">
        <v>66</v>
      </c>
      <c r="B64" s="7" t="s">
        <v>9</v>
      </c>
      <c r="C64" s="8">
        <v>25.867999999999999</v>
      </c>
      <c r="D64" s="8"/>
      <c r="E64" s="8">
        <v>5.6319999999999997</v>
      </c>
      <c r="F64" s="8">
        <v>20.236000000000001</v>
      </c>
      <c r="G64" s="1">
        <f>VLOOKUP(A:A,[1]TDSheet!$A:$G,7,0)</f>
        <v>0</v>
      </c>
      <c r="H64" s="1">
        <f>VLOOKUP(A:A,[1]TDSheet!$A:$H,8,0)</f>
        <v>30</v>
      </c>
      <c r="I64" s="14">
        <f>VLOOKUP(A:A,[2]TDSheet!$A:$F,6,0)</f>
        <v>4.7</v>
      </c>
      <c r="J64" s="14">
        <f t="shared" si="8"/>
        <v>0.9319999999999995</v>
      </c>
      <c r="K64" s="14">
        <f>VLOOKUP(A:A,[1]TDSheet!$A:$K,11,0)</f>
        <v>0</v>
      </c>
      <c r="L64" s="14">
        <f>VLOOKUP(A:A,[1]TDSheet!$A:$T,20,0)</f>
        <v>0</v>
      </c>
      <c r="M64" s="14"/>
      <c r="N64" s="14"/>
      <c r="O64" s="14"/>
      <c r="P64" s="14"/>
      <c r="Q64" s="14"/>
      <c r="R64" s="14"/>
      <c r="S64" s="14">
        <f t="shared" si="9"/>
        <v>1.1263999999999998</v>
      </c>
      <c r="T64" s="16"/>
      <c r="U64" s="17">
        <f t="shared" si="10"/>
        <v>17.965198863636367</v>
      </c>
      <c r="V64" s="14">
        <f t="shared" si="11"/>
        <v>17.965198863636367</v>
      </c>
      <c r="W64" s="14"/>
      <c r="X64" s="14"/>
      <c r="Y64" s="14">
        <f>VLOOKUP(A:A,[1]TDSheet!$A:$Y,25,0)</f>
        <v>0</v>
      </c>
      <c r="Z64" s="14">
        <f>VLOOKUP(A:A,[1]TDSheet!$A:$Z,26,0)</f>
        <v>0</v>
      </c>
      <c r="AA64" s="14">
        <f>VLOOKUP(A:A,[3]TDSheet!$A:$S,19,0)</f>
        <v>1.6111999999999997</v>
      </c>
      <c r="AB64" s="14">
        <f>VLOOKUP(A:A,[4]TDSheet!$A:$D,4,0)</f>
        <v>1.6140000000000001</v>
      </c>
      <c r="AC64" s="22" t="str">
        <f>VLOOKUP(A:A,[1]TDSheet!$A:$AC,29,0)</f>
        <v>вывод</v>
      </c>
      <c r="AD64" s="14" t="e">
        <f>VLOOKUP(A:A,[1]TDSheet!$A:$AD,30,0)</f>
        <v>#N/A</v>
      </c>
      <c r="AE64" s="14">
        <f t="shared" si="12"/>
        <v>0</v>
      </c>
      <c r="AF64" s="14"/>
      <c r="AG64" s="14"/>
    </row>
    <row r="65" spans="1:33" s="1" customFormat="1" ht="11.1" customHeight="1" outlineLevel="1" x14ac:dyDescent="0.2">
      <c r="A65" s="7" t="s">
        <v>67</v>
      </c>
      <c r="B65" s="7" t="s">
        <v>9</v>
      </c>
      <c r="C65" s="8">
        <v>56.698999999999998</v>
      </c>
      <c r="D65" s="8">
        <v>53.04</v>
      </c>
      <c r="E65" s="8">
        <v>24.323</v>
      </c>
      <c r="F65" s="8">
        <v>85.415999999999997</v>
      </c>
      <c r="G65" s="19">
        <v>0</v>
      </c>
      <c r="H65" s="1">
        <f>VLOOKUP(A:A,[1]TDSheet!$A:$H,8,0)</f>
        <v>60</v>
      </c>
      <c r="I65" s="14">
        <f>VLOOKUP(A:A,[2]TDSheet!$A:$F,6,0)</f>
        <v>23.75</v>
      </c>
      <c r="J65" s="14">
        <f t="shared" si="8"/>
        <v>0.5730000000000004</v>
      </c>
      <c r="K65" s="14">
        <f>VLOOKUP(A:A,[1]TDSheet!$A:$K,11,0)</f>
        <v>0</v>
      </c>
      <c r="L65" s="14">
        <f>VLOOKUP(A:A,[1]TDSheet!$A:$T,20,0)</f>
        <v>0</v>
      </c>
      <c r="M65" s="14"/>
      <c r="N65" s="14"/>
      <c r="O65" s="14"/>
      <c r="P65" s="14"/>
      <c r="Q65" s="14"/>
      <c r="R65" s="14"/>
      <c r="S65" s="14">
        <f t="shared" si="9"/>
        <v>4.8646000000000003</v>
      </c>
      <c r="T65" s="16"/>
      <c r="U65" s="17">
        <f t="shared" si="10"/>
        <v>17.558689306417794</v>
      </c>
      <c r="V65" s="14">
        <f t="shared" si="11"/>
        <v>17.558689306417794</v>
      </c>
      <c r="W65" s="14"/>
      <c r="X65" s="14"/>
      <c r="Y65" s="14">
        <f>VLOOKUP(A:A,[1]TDSheet!$A:$Y,25,0)</f>
        <v>14.2738</v>
      </c>
      <c r="Z65" s="14">
        <f>VLOOKUP(A:A,[1]TDSheet!$A:$Z,26,0)</f>
        <v>13.140750000000001</v>
      </c>
      <c r="AA65" s="14">
        <f>VLOOKUP(A:A,[3]TDSheet!$A:$S,19,0)</f>
        <v>2.1528</v>
      </c>
      <c r="AB65" s="14">
        <f>VLOOKUP(A:A,[4]TDSheet!$A:$D,4,0)</f>
        <v>5.4119999999999999</v>
      </c>
      <c r="AC65" s="22" t="s">
        <v>121</v>
      </c>
      <c r="AD65" s="14" t="e">
        <f>VLOOKUP(A:A,[1]TDSheet!$A:$AD,30,0)</f>
        <v>#N/A</v>
      </c>
      <c r="AE65" s="14">
        <f t="shared" si="12"/>
        <v>0</v>
      </c>
      <c r="AF65" s="14"/>
      <c r="AG65" s="14"/>
    </row>
    <row r="66" spans="1:33" s="1" customFormat="1" ht="11.1" customHeight="1" outlineLevel="1" x14ac:dyDescent="0.2">
      <c r="A66" s="7" t="s">
        <v>68</v>
      </c>
      <c r="B66" s="7" t="s">
        <v>8</v>
      </c>
      <c r="C66" s="8">
        <v>125</v>
      </c>
      <c r="D66" s="8">
        <v>338</v>
      </c>
      <c r="E66" s="8">
        <v>228</v>
      </c>
      <c r="F66" s="8">
        <v>224</v>
      </c>
      <c r="G66" s="1">
        <f>VLOOKUP(A:A,[1]TDSheet!$A:$G,7,0)</f>
        <v>0.45</v>
      </c>
      <c r="H66" s="1">
        <f>VLOOKUP(A:A,[1]TDSheet!$A:$H,8,0)</f>
        <v>60</v>
      </c>
      <c r="I66" s="14">
        <f>VLOOKUP(A:A,[2]TDSheet!$A:$F,6,0)</f>
        <v>263</v>
      </c>
      <c r="J66" s="14">
        <f t="shared" si="8"/>
        <v>-35</v>
      </c>
      <c r="K66" s="14">
        <f>VLOOKUP(A:A,[1]TDSheet!$A:$K,11,0)</f>
        <v>0</v>
      </c>
      <c r="L66" s="14">
        <f>VLOOKUP(A:A,[1]TDSheet!$A:$T,20,0)</f>
        <v>80</v>
      </c>
      <c r="M66" s="14"/>
      <c r="N66" s="14"/>
      <c r="O66" s="14"/>
      <c r="P66" s="14"/>
      <c r="Q66" s="14"/>
      <c r="R66" s="14"/>
      <c r="S66" s="14">
        <f t="shared" si="9"/>
        <v>45.6</v>
      </c>
      <c r="T66" s="16">
        <v>40</v>
      </c>
      <c r="U66" s="17">
        <f t="shared" si="10"/>
        <v>7.5438596491228065</v>
      </c>
      <c r="V66" s="14">
        <f t="shared" si="11"/>
        <v>4.9122807017543861</v>
      </c>
      <c r="W66" s="14"/>
      <c r="X66" s="14"/>
      <c r="Y66" s="14">
        <f>VLOOKUP(A:A,[1]TDSheet!$A:$Y,25,0)</f>
        <v>37.799999999999997</v>
      </c>
      <c r="Z66" s="14">
        <f>VLOOKUP(A:A,[1]TDSheet!$A:$Z,26,0)</f>
        <v>30.25</v>
      </c>
      <c r="AA66" s="14">
        <f>VLOOKUP(A:A,[3]TDSheet!$A:$S,19,0)</f>
        <v>46.8</v>
      </c>
      <c r="AB66" s="14">
        <f>VLOOKUP(A:A,[4]TDSheet!$A:$D,4,0)</f>
        <v>46</v>
      </c>
      <c r="AC66" s="14" t="str">
        <f>VLOOKUP(A:A,[1]TDSheet!$A:$AC,29,0)</f>
        <v>магаз</v>
      </c>
      <c r="AD66" s="14" t="e">
        <f>VLOOKUP(A:A,[1]TDSheet!$A:$AD,30,0)</f>
        <v>#N/A</v>
      </c>
      <c r="AE66" s="14">
        <f t="shared" si="12"/>
        <v>18</v>
      </c>
      <c r="AF66" s="14"/>
      <c r="AG66" s="14"/>
    </row>
    <row r="67" spans="1:33" s="1" customFormat="1" ht="11.1" customHeight="1" outlineLevel="1" x14ac:dyDescent="0.2">
      <c r="A67" s="7" t="s">
        <v>69</v>
      </c>
      <c r="B67" s="7" t="s">
        <v>9</v>
      </c>
      <c r="C67" s="8">
        <v>36.456000000000003</v>
      </c>
      <c r="D67" s="8">
        <v>101.49299999999999</v>
      </c>
      <c r="E67" s="8">
        <v>41.889000000000003</v>
      </c>
      <c r="F67" s="8">
        <v>96.06</v>
      </c>
      <c r="G67" s="19">
        <v>0</v>
      </c>
      <c r="H67" s="1">
        <f>VLOOKUP(A:A,[1]TDSheet!$A:$H,8,0)</f>
        <v>60</v>
      </c>
      <c r="I67" s="14">
        <f>VLOOKUP(A:A,[2]TDSheet!$A:$F,6,0)</f>
        <v>40.4</v>
      </c>
      <c r="J67" s="14">
        <f t="shared" si="8"/>
        <v>1.4890000000000043</v>
      </c>
      <c r="K67" s="14">
        <f>VLOOKUP(A:A,[1]TDSheet!$A:$K,11,0)</f>
        <v>0</v>
      </c>
      <c r="L67" s="14">
        <f>VLOOKUP(A:A,[1]TDSheet!$A:$T,20,0)</f>
        <v>0</v>
      </c>
      <c r="M67" s="14"/>
      <c r="N67" s="14"/>
      <c r="O67" s="14"/>
      <c r="P67" s="14"/>
      <c r="Q67" s="14"/>
      <c r="R67" s="14"/>
      <c r="S67" s="14">
        <f t="shared" si="9"/>
        <v>8.3778000000000006</v>
      </c>
      <c r="T67" s="16"/>
      <c r="U67" s="17">
        <f t="shared" si="10"/>
        <v>11.466017331519014</v>
      </c>
      <c r="V67" s="14">
        <f t="shared" si="11"/>
        <v>11.466017331519014</v>
      </c>
      <c r="W67" s="14"/>
      <c r="X67" s="14"/>
      <c r="Y67" s="14">
        <f>VLOOKUP(A:A,[1]TDSheet!$A:$Y,25,0)</f>
        <v>13.522200000000002</v>
      </c>
      <c r="Z67" s="14">
        <f>VLOOKUP(A:A,[1]TDSheet!$A:$Z,26,0)</f>
        <v>16.634250000000002</v>
      </c>
      <c r="AA67" s="14">
        <f>VLOOKUP(A:A,[3]TDSheet!$A:$S,19,0)</f>
        <v>7.8763999999999994</v>
      </c>
      <c r="AB67" s="14">
        <f>VLOOKUP(A:A,[4]TDSheet!$A:$D,4,0)</f>
        <v>12.193</v>
      </c>
      <c r="AC67" s="22" t="s">
        <v>121</v>
      </c>
      <c r="AD67" s="14" t="e">
        <f>VLOOKUP(A:A,[1]TDSheet!$A:$AD,30,0)</f>
        <v>#N/A</v>
      </c>
      <c r="AE67" s="14">
        <f t="shared" si="12"/>
        <v>0</v>
      </c>
      <c r="AF67" s="14"/>
      <c r="AG67" s="14"/>
    </row>
    <row r="68" spans="1:33" s="1" customFormat="1" ht="11.1" customHeight="1" outlineLevel="1" x14ac:dyDescent="0.2">
      <c r="A68" s="7" t="s">
        <v>70</v>
      </c>
      <c r="B68" s="7" t="s">
        <v>8</v>
      </c>
      <c r="C68" s="8">
        <v>42</v>
      </c>
      <c r="D68" s="8">
        <v>453</v>
      </c>
      <c r="E68" s="8">
        <v>160</v>
      </c>
      <c r="F68" s="8">
        <v>275</v>
      </c>
      <c r="G68" s="1">
        <f>VLOOKUP(A:A,[1]TDSheet!$A:$G,7,0)</f>
        <v>0.45</v>
      </c>
      <c r="H68" s="1">
        <f>VLOOKUP(A:A,[1]TDSheet!$A:$H,8,0)</f>
        <v>60</v>
      </c>
      <c r="I68" s="14">
        <f>VLOOKUP(A:A,[2]TDSheet!$A:$F,6,0)</f>
        <v>237</v>
      </c>
      <c r="J68" s="14">
        <f t="shared" si="8"/>
        <v>-77</v>
      </c>
      <c r="K68" s="14">
        <f>VLOOKUP(A:A,[1]TDSheet!$A:$K,11,0)</f>
        <v>0</v>
      </c>
      <c r="L68" s="14">
        <f>VLOOKUP(A:A,[1]TDSheet!$A:$T,20,0)</f>
        <v>0</v>
      </c>
      <c r="M68" s="14"/>
      <c r="N68" s="14"/>
      <c r="O68" s="14"/>
      <c r="P68" s="14"/>
      <c r="Q68" s="14"/>
      <c r="R68" s="14"/>
      <c r="S68" s="14">
        <f t="shared" si="9"/>
        <v>32</v>
      </c>
      <c r="T68" s="16"/>
      <c r="U68" s="17">
        <f t="shared" si="10"/>
        <v>8.59375</v>
      </c>
      <c r="V68" s="14">
        <f t="shared" si="11"/>
        <v>8.59375</v>
      </c>
      <c r="W68" s="14"/>
      <c r="X68" s="14"/>
      <c r="Y68" s="14">
        <f>VLOOKUP(A:A,[1]TDSheet!$A:$Y,25,0)</f>
        <v>45</v>
      </c>
      <c r="Z68" s="14">
        <f>VLOOKUP(A:A,[1]TDSheet!$A:$Z,26,0)</f>
        <v>24.25</v>
      </c>
      <c r="AA68" s="14">
        <f>VLOOKUP(A:A,[3]TDSheet!$A:$S,19,0)</f>
        <v>52.2</v>
      </c>
      <c r="AB68" s="14">
        <f>VLOOKUP(A:A,[4]TDSheet!$A:$D,4,0)</f>
        <v>31</v>
      </c>
      <c r="AC68" s="14" t="str">
        <f>VLOOKUP(A:A,[1]TDSheet!$A:$AC,29,0)</f>
        <v>магаз</v>
      </c>
      <c r="AD68" s="14" t="e">
        <f>VLOOKUP(A:A,[1]TDSheet!$A:$AD,30,0)</f>
        <v>#N/A</v>
      </c>
      <c r="AE68" s="14">
        <f t="shared" si="12"/>
        <v>0</v>
      </c>
      <c r="AF68" s="14"/>
      <c r="AG68" s="14"/>
    </row>
    <row r="69" spans="1:33" s="1" customFormat="1" ht="11.1" customHeight="1" outlineLevel="1" x14ac:dyDescent="0.2">
      <c r="A69" s="7" t="s">
        <v>71</v>
      </c>
      <c r="B69" s="7" t="s">
        <v>8</v>
      </c>
      <c r="C69" s="8">
        <v>8</v>
      </c>
      <c r="D69" s="8">
        <v>47</v>
      </c>
      <c r="E69" s="8">
        <v>10</v>
      </c>
      <c r="F69" s="8">
        <v>29</v>
      </c>
      <c r="G69" s="1">
        <f>VLOOKUP(A:A,[1]TDSheet!$A:$G,7,0)</f>
        <v>0.45</v>
      </c>
      <c r="H69" s="1">
        <f>VLOOKUP(A:A,[1]TDSheet!$A:$H,8,0)</f>
        <v>60</v>
      </c>
      <c r="I69" s="14">
        <f>VLOOKUP(A:A,[2]TDSheet!$A:$F,6,0)</f>
        <v>18</v>
      </c>
      <c r="J69" s="14">
        <f t="shared" si="8"/>
        <v>-8</v>
      </c>
      <c r="K69" s="14">
        <f>VLOOKUP(A:A,[1]TDSheet!$A:$K,11,0)</f>
        <v>0</v>
      </c>
      <c r="L69" s="14">
        <f>VLOOKUP(A:A,[1]TDSheet!$A:$T,20,0)</f>
        <v>0</v>
      </c>
      <c r="M69" s="14"/>
      <c r="N69" s="14"/>
      <c r="O69" s="14"/>
      <c r="P69" s="14"/>
      <c r="Q69" s="14"/>
      <c r="R69" s="14"/>
      <c r="S69" s="14">
        <f t="shared" si="9"/>
        <v>2</v>
      </c>
      <c r="T69" s="16"/>
      <c r="U69" s="17">
        <f t="shared" si="10"/>
        <v>14.5</v>
      </c>
      <c r="V69" s="14">
        <f t="shared" si="11"/>
        <v>14.5</v>
      </c>
      <c r="W69" s="14"/>
      <c r="X69" s="14"/>
      <c r="Y69" s="14">
        <f>VLOOKUP(A:A,[1]TDSheet!$A:$Y,25,0)</f>
        <v>6.2</v>
      </c>
      <c r="Z69" s="14">
        <f>VLOOKUP(A:A,[1]TDSheet!$A:$Z,26,0)</f>
        <v>4</v>
      </c>
      <c r="AA69" s="14">
        <f>VLOOKUP(A:A,[3]TDSheet!$A:$S,19,0)</f>
        <v>3.6</v>
      </c>
      <c r="AB69" s="14">
        <f>VLOOKUP(A:A,[4]TDSheet!$A:$D,4,0)</f>
        <v>4</v>
      </c>
      <c r="AC69" s="14" t="str">
        <f>VLOOKUP(A:A,[1]TDSheet!$A:$AC,29,0)</f>
        <v>невыв</v>
      </c>
      <c r="AD69" s="14" t="e">
        <f>VLOOKUP(A:A,[1]TDSheet!$A:$AD,30,0)</f>
        <v>#N/A</v>
      </c>
      <c r="AE69" s="14">
        <f t="shared" si="12"/>
        <v>0</v>
      </c>
      <c r="AF69" s="14"/>
      <c r="AG69" s="14"/>
    </row>
    <row r="70" spans="1:33" s="1" customFormat="1" ht="11.1" customHeight="1" outlineLevel="1" x14ac:dyDescent="0.2">
      <c r="A70" s="7" t="s">
        <v>72</v>
      </c>
      <c r="B70" s="7" t="s">
        <v>9</v>
      </c>
      <c r="C70" s="8">
        <v>6.4909999999999997</v>
      </c>
      <c r="D70" s="8">
        <v>211.02699999999999</v>
      </c>
      <c r="E70" s="8">
        <v>113.881</v>
      </c>
      <c r="F70" s="8">
        <v>101.61</v>
      </c>
      <c r="G70" s="1">
        <f>VLOOKUP(A:A,[1]TDSheet!$A:$G,7,0)</f>
        <v>1</v>
      </c>
      <c r="H70" s="1">
        <f>VLOOKUP(A:A,[1]TDSheet!$A:$H,8,0)</f>
        <v>45</v>
      </c>
      <c r="I70" s="14">
        <f>VLOOKUP(A:A,[2]TDSheet!$A:$F,6,0)</f>
        <v>113</v>
      </c>
      <c r="J70" s="14">
        <f t="shared" si="8"/>
        <v>0.88100000000000023</v>
      </c>
      <c r="K70" s="14">
        <f>VLOOKUP(A:A,[1]TDSheet!$A:$K,11,0)</f>
        <v>0</v>
      </c>
      <c r="L70" s="14">
        <f>VLOOKUP(A:A,[1]TDSheet!$A:$T,20,0)</f>
        <v>70</v>
      </c>
      <c r="M70" s="14"/>
      <c r="N70" s="14"/>
      <c r="O70" s="14"/>
      <c r="P70" s="14"/>
      <c r="Q70" s="14"/>
      <c r="R70" s="14"/>
      <c r="S70" s="14">
        <f t="shared" si="9"/>
        <v>22.776199999999999</v>
      </c>
      <c r="T70" s="16"/>
      <c r="U70" s="17">
        <f t="shared" si="10"/>
        <v>7.5346194712023964</v>
      </c>
      <c r="V70" s="14">
        <f t="shared" si="11"/>
        <v>4.4612358514589792</v>
      </c>
      <c r="W70" s="14"/>
      <c r="X70" s="14"/>
      <c r="Y70" s="14">
        <f>VLOOKUP(A:A,[1]TDSheet!$A:$Y,25,0)</f>
        <v>24.747</v>
      </c>
      <c r="Z70" s="14">
        <f>VLOOKUP(A:A,[1]TDSheet!$A:$Z,26,0)</f>
        <v>17.81475</v>
      </c>
      <c r="AA70" s="14">
        <f>VLOOKUP(A:A,[3]TDSheet!$A:$S,19,0)</f>
        <v>24.826599999999999</v>
      </c>
      <c r="AB70" s="14">
        <f>VLOOKUP(A:A,[4]TDSheet!$A:$D,4,0)</f>
        <v>22.341999999999999</v>
      </c>
      <c r="AC70" s="14" t="str">
        <f>VLOOKUP(A:A,[1]TDSheet!$A:$AC,29,0)</f>
        <v>к</v>
      </c>
      <c r="AD70" s="14" t="e">
        <f>VLOOKUP(A:A,[1]TDSheet!$A:$AD,30,0)</f>
        <v>#N/A</v>
      </c>
      <c r="AE70" s="14">
        <f t="shared" si="12"/>
        <v>0</v>
      </c>
      <c r="AF70" s="14"/>
      <c r="AG70" s="14"/>
    </row>
    <row r="71" spans="1:33" s="1" customFormat="1" ht="11.1" customHeight="1" outlineLevel="1" x14ac:dyDescent="0.2">
      <c r="A71" s="7" t="s">
        <v>73</v>
      </c>
      <c r="B71" s="7" t="s">
        <v>8</v>
      </c>
      <c r="C71" s="8">
        <v>14</v>
      </c>
      <c r="D71" s="8">
        <v>263</v>
      </c>
      <c r="E71" s="8">
        <v>150</v>
      </c>
      <c r="F71" s="8">
        <v>98</v>
      </c>
      <c r="G71" s="1">
        <f>VLOOKUP(A:A,[1]TDSheet!$A:$G,7,0)</f>
        <v>0.35</v>
      </c>
      <c r="H71" s="1" t="e">
        <f>VLOOKUP(A:A,[1]TDSheet!$A:$H,8,0)</f>
        <v>#N/A</v>
      </c>
      <c r="I71" s="14">
        <f>VLOOKUP(A:A,[2]TDSheet!$A:$F,6,0)</f>
        <v>220</v>
      </c>
      <c r="J71" s="14">
        <f t="shared" si="8"/>
        <v>-70</v>
      </c>
      <c r="K71" s="14">
        <f>VLOOKUP(A:A,[1]TDSheet!$A:$K,11,0)</f>
        <v>0</v>
      </c>
      <c r="L71" s="14">
        <f>VLOOKUP(A:A,[1]TDSheet!$A:$T,20,0)</f>
        <v>120</v>
      </c>
      <c r="M71" s="14"/>
      <c r="N71" s="14"/>
      <c r="O71" s="14"/>
      <c r="P71" s="14"/>
      <c r="Q71" s="14"/>
      <c r="R71" s="14"/>
      <c r="S71" s="14">
        <f t="shared" si="9"/>
        <v>30</v>
      </c>
      <c r="T71" s="16"/>
      <c r="U71" s="17">
        <f t="shared" si="10"/>
        <v>7.2666666666666666</v>
      </c>
      <c r="V71" s="14">
        <f t="shared" si="11"/>
        <v>3.2666666666666666</v>
      </c>
      <c r="W71" s="14"/>
      <c r="X71" s="14"/>
      <c r="Y71" s="14">
        <f>VLOOKUP(A:A,[1]TDSheet!$A:$Y,25,0)</f>
        <v>17</v>
      </c>
      <c r="Z71" s="14">
        <f>VLOOKUP(A:A,[1]TDSheet!$A:$Z,26,0)</f>
        <v>12.5</v>
      </c>
      <c r="AA71" s="14">
        <f>VLOOKUP(A:A,[3]TDSheet!$A:$S,19,0)</f>
        <v>25.4</v>
      </c>
      <c r="AB71" s="14">
        <f>VLOOKUP(A:A,[4]TDSheet!$A:$D,4,0)</f>
        <v>49</v>
      </c>
      <c r="AC71" s="14" t="str">
        <f>VLOOKUP(A:A,[1]TDSheet!$A:$AC,29,0)</f>
        <v>костик</v>
      </c>
      <c r="AD71" s="14" t="e">
        <f>VLOOKUP(A:A,[1]TDSheet!$A:$AD,30,0)</f>
        <v>#N/A</v>
      </c>
      <c r="AE71" s="14">
        <f t="shared" si="12"/>
        <v>0</v>
      </c>
      <c r="AF71" s="14"/>
      <c r="AG71" s="14"/>
    </row>
    <row r="72" spans="1:33" s="1" customFormat="1" ht="11.1" customHeight="1" outlineLevel="1" x14ac:dyDescent="0.2">
      <c r="A72" s="7" t="s">
        <v>74</v>
      </c>
      <c r="B72" s="7" t="s">
        <v>8</v>
      </c>
      <c r="C72" s="8">
        <v>16</v>
      </c>
      <c r="D72" s="8">
        <v>1</v>
      </c>
      <c r="E72" s="8">
        <v>2</v>
      </c>
      <c r="F72" s="8">
        <v>15</v>
      </c>
      <c r="G72" s="1">
        <f>VLOOKUP(A:A,[1]TDSheet!$A:$G,7,0)</f>
        <v>0.8</v>
      </c>
      <c r="H72" s="1">
        <f>VLOOKUP(A:A,[1]TDSheet!$A:$H,8,0)</f>
        <v>60</v>
      </c>
      <c r="I72" s="14">
        <f>VLOOKUP(A:A,[2]TDSheet!$A:$F,6,0)</f>
        <v>2</v>
      </c>
      <c r="J72" s="14">
        <f t="shared" ref="J72:J94" si="13">E72-I72</f>
        <v>0</v>
      </c>
      <c r="K72" s="14">
        <f>VLOOKUP(A:A,[1]TDSheet!$A:$K,11,0)</f>
        <v>0</v>
      </c>
      <c r="L72" s="14">
        <f>VLOOKUP(A:A,[1]TDSheet!$A:$T,20,0)</f>
        <v>0</v>
      </c>
      <c r="M72" s="14"/>
      <c r="N72" s="14"/>
      <c r="O72" s="14"/>
      <c r="P72" s="14"/>
      <c r="Q72" s="14"/>
      <c r="R72" s="14"/>
      <c r="S72" s="14">
        <f t="shared" ref="S72:S94" si="14">E72/5</f>
        <v>0.4</v>
      </c>
      <c r="T72" s="16"/>
      <c r="U72" s="17">
        <f t="shared" ref="U72:U94" si="15">(F72+K72+L72+T72)/S72</f>
        <v>37.5</v>
      </c>
      <c r="V72" s="14">
        <f t="shared" ref="V72:V94" si="16">F72/S72</f>
        <v>37.5</v>
      </c>
      <c r="W72" s="14"/>
      <c r="X72" s="14"/>
      <c r="Y72" s="14">
        <f>VLOOKUP(A:A,[1]TDSheet!$A:$Y,25,0)</f>
        <v>6.2</v>
      </c>
      <c r="Z72" s="14">
        <f>VLOOKUP(A:A,[1]TDSheet!$A:$Z,26,0)</f>
        <v>1.25</v>
      </c>
      <c r="AA72" s="14">
        <f>VLOOKUP(A:A,[3]TDSheet!$A:$S,19,0)</f>
        <v>2.6</v>
      </c>
      <c r="AB72" s="14">
        <v>0</v>
      </c>
      <c r="AC72" s="14" t="str">
        <f>VLOOKUP(A:A,[1]TDSheet!$A:$AC,29,0)</f>
        <v>магаз</v>
      </c>
      <c r="AD72" s="14" t="str">
        <f>VLOOKUP(A:A,[1]TDSheet!$A:$AD,30,0)</f>
        <v>???</v>
      </c>
      <c r="AE72" s="14">
        <f t="shared" ref="AE72:AE94" si="17">T72*G72</f>
        <v>0</v>
      </c>
      <c r="AF72" s="14"/>
      <c r="AG72" s="14"/>
    </row>
    <row r="73" spans="1:33" s="1" customFormat="1" ht="11.1" customHeight="1" outlineLevel="1" x14ac:dyDescent="0.2">
      <c r="A73" s="7" t="s">
        <v>75</v>
      </c>
      <c r="B73" s="7" t="s">
        <v>9</v>
      </c>
      <c r="C73" s="8"/>
      <c r="D73" s="8">
        <v>31.210999999999999</v>
      </c>
      <c r="E73" s="8">
        <v>15.635999999999999</v>
      </c>
      <c r="F73" s="8">
        <v>15.574999999999999</v>
      </c>
      <c r="G73" s="1">
        <f>VLOOKUP(A:A,[1]TDSheet!$A:$G,7,0)</f>
        <v>0</v>
      </c>
      <c r="H73" s="1">
        <f>VLOOKUP(A:A,[1]TDSheet!$A:$H,8,0)</f>
        <v>45</v>
      </c>
      <c r="I73" s="14">
        <f>VLOOKUP(A:A,[2]TDSheet!$A:$F,6,0)</f>
        <v>15</v>
      </c>
      <c r="J73" s="14">
        <f t="shared" si="13"/>
        <v>0.63599999999999923</v>
      </c>
      <c r="K73" s="14">
        <f>VLOOKUP(A:A,[1]TDSheet!$A:$K,11,0)</f>
        <v>0</v>
      </c>
      <c r="L73" s="14">
        <f>VLOOKUP(A:A,[1]TDSheet!$A:$T,20,0)</f>
        <v>0</v>
      </c>
      <c r="M73" s="14"/>
      <c r="N73" s="14"/>
      <c r="O73" s="14"/>
      <c r="P73" s="14"/>
      <c r="Q73" s="14"/>
      <c r="R73" s="14"/>
      <c r="S73" s="14">
        <f t="shared" si="14"/>
        <v>3.1271999999999998</v>
      </c>
      <c r="T73" s="16"/>
      <c r="U73" s="17">
        <f t="shared" si="15"/>
        <v>4.9804937324123815</v>
      </c>
      <c r="V73" s="14">
        <f t="shared" si="16"/>
        <v>4.9804937324123815</v>
      </c>
      <c r="W73" s="14"/>
      <c r="X73" s="14"/>
      <c r="Y73" s="14">
        <f>VLOOKUP(A:A,[1]TDSheet!$A:$Y,25,0)</f>
        <v>3.4874000000000001</v>
      </c>
      <c r="Z73" s="14">
        <f>VLOOKUP(A:A,[1]TDSheet!$A:$Z,26,0)</f>
        <v>1.25075</v>
      </c>
      <c r="AA73" s="14">
        <f>VLOOKUP(A:A,[3]TDSheet!$A:$S,19,0)</f>
        <v>3.468</v>
      </c>
      <c r="AB73" s="14">
        <f>VLOOKUP(A:A,[4]TDSheet!$A:$D,4,0)</f>
        <v>7.3140000000000001</v>
      </c>
      <c r="AC73" s="14" t="str">
        <f>VLOOKUP(A:A,[1]TDSheet!$A:$AC,29,0)</f>
        <v>вывод</v>
      </c>
      <c r="AD73" s="14" t="e">
        <f>VLOOKUP(A:A,[1]TDSheet!$A:$AD,30,0)</f>
        <v>#N/A</v>
      </c>
      <c r="AE73" s="14">
        <f t="shared" si="17"/>
        <v>0</v>
      </c>
      <c r="AF73" s="14"/>
      <c r="AG73" s="14"/>
    </row>
    <row r="74" spans="1:33" s="1" customFormat="1" ht="11.1" customHeight="1" outlineLevel="1" x14ac:dyDescent="0.2">
      <c r="A74" s="7" t="s">
        <v>76</v>
      </c>
      <c r="B74" s="7" t="s">
        <v>9</v>
      </c>
      <c r="C74" s="8">
        <v>1.5429999999999999</v>
      </c>
      <c r="D74" s="8">
        <v>79.602000000000004</v>
      </c>
      <c r="E74" s="8">
        <v>81.245999999999995</v>
      </c>
      <c r="F74" s="8">
        <v>-1.645</v>
      </c>
      <c r="G74" s="1">
        <f>VLOOKUP(A:A,[1]TDSheet!$A:$G,7,0)</f>
        <v>1</v>
      </c>
      <c r="H74" s="1">
        <f>VLOOKUP(A:A,[1]TDSheet!$A:$H,8,0)</f>
        <v>45</v>
      </c>
      <c r="I74" s="14">
        <f>VLOOKUP(A:A,[2]TDSheet!$A:$F,6,0)</f>
        <v>79.5</v>
      </c>
      <c r="J74" s="14">
        <f t="shared" si="13"/>
        <v>1.7459999999999951</v>
      </c>
      <c r="K74" s="14">
        <f>VLOOKUP(A:A,[1]TDSheet!$A:$K,11,0)</f>
        <v>0</v>
      </c>
      <c r="L74" s="14">
        <f>VLOOKUP(A:A,[1]TDSheet!$A:$T,20,0)</f>
        <v>20</v>
      </c>
      <c r="M74" s="14"/>
      <c r="N74" s="14"/>
      <c r="O74" s="14"/>
      <c r="P74" s="14"/>
      <c r="Q74" s="14"/>
      <c r="R74" s="14"/>
      <c r="S74" s="14">
        <f t="shared" si="14"/>
        <v>16.249199999999998</v>
      </c>
      <c r="T74" s="16">
        <v>90</v>
      </c>
      <c r="U74" s="17">
        <f t="shared" si="15"/>
        <v>6.6683282869310503</v>
      </c>
      <c r="V74" s="14">
        <f t="shared" si="16"/>
        <v>-0.10123575314477022</v>
      </c>
      <c r="W74" s="14"/>
      <c r="X74" s="14"/>
      <c r="Y74" s="14">
        <f>VLOOKUP(A:A,[1]TDSheet!$A:$Y,25,0)</f>
        <v>10.543200000000001</v>
      </c>
      <c r="Z74" s="14">
        <f>VLOOKUP(A:A,[1]TDSheet!$A:$Z,26,0)</f>
        <v>10.91925</v>
      </c>
      <c r="AA74" s="14">
        <f>VLOOKUP(A:A,[3]TDSheet!$A:$S,19,0)</f>
        <v>5.274</v>
      </c>
      <c r="AB74" s="14">
        <f>VLOOKUP(A:A,[4]TDSheet!$A:$D,4,0)</f>
        <v>17.141999999999999</v>
      </c>
      <c r="AC74" s="14" t="str">
        <f>VLOOKUP(A:A,[1]TDSheet!$A:$AC,29,0)</f>
        <v>увел</v>
      </c>
      <c r="AD74" s="14" t="e">
        <f>VLOOKUP(A:A,[1]TDSheet!$A:$AD,30,0)</f>
        <v>#N/A</v>
      </c>
      <c r="AE74" s="14">
        <f t="shared" si="17"/>
        <v>90</v>
      </c>
      <c r="AF74" s="14"/>
      <c r="AG74" s="14"/>
    </row>
    <row r="75" spans="1:33" s="1" customFormat="1" ht="11.1" customHeight="1" outlineLevel="1" x14ac:dyDescent="0.2">
      <c r="A75" s="7" t="s">
        <v>77</v>
      </c>
      <c r="B75" s="7" t="s">
        <v>8</v>
      </c>
      <c r="C75" s="8">
        <v>866</v>
      </c>
      <c r="D75" s="8">
        <v>1210</v>
      </c>
      <c r="E75" s="8">
        <v>1246</v>
      </c>
      <c r="F75" s="8">
        <v>797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1280</v>
      </c>
      <c r="J75" s="14">
        <f t="shared" si="13"/>
        <v>-34</v>
      </c>
      <c r="K75" s="14">
        <f>VLOOKUP(A:A,[1]TDSheet!$A:$K,11,0)</f>
        <v>0</v>
      </c>
      <c r="L75" s="14">
        <f>VLOOKUP(A:A,[1]TDSheet!$A:$T,20,0)</f>
        <v>480</v>
      </c>
      <c r="M75" s="14"/>
      <c r="N75" s="14"/>
      <c r="O75" s="14"/>
      <c r="P75" s="14"/>
      <c r="Q75" s="14"/>
      <c r="R75" s="14"/>
      <c r="S75" s="14">
        <f t="shared" si="14"/>
        <v>249.2</v>
      </c>
      <c r="T75" s="16">
        <v>440</v>
      </c>
      <c r="U75" s="17">
        <f t="shared" si="15"/>
        <v>6.8900481540930985</v>
      </c>
      <c r="V75" s="14">
        <f t="shared" si="16"/>
        <v>3.1982343499197432</v>
      </c>
      <c r="W75" s="14"/>
      <c r="X75" s="14"/>
      <c r="Y75" s="14">
        <f>VLOOKUP(A:A,[1]TDSheet!$A:$Y,25,0)</f>
        <v>376.4</v>
      </c>
      <c r="Z75" s="14">
        <f>VLOOKUP(A:A,[1]TDSheet!$A:$Z,26,0)</f>
        <v>221.5</v>
      </c>
      <c r="AA75" s="14">
        <f>VLOOKUP(A:A,[3]TDSheet!$A:$S,19,0)</f>
        <v>209.6</v>
      </c>
      <c r="AB75" s="14">
        <f>VLOOKUP(A:A,[4]TDSheet!$A:$D,4,0)</f>
        <v>223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17"/>
        <v>123.20000000000002</v>
      </c>
      <c r="AF75" s="14"/>
      <c r="AG75" s="14"/>
    </row>
    <row r="76" spans="1:33" s="1" customFormat="1" ht="11.1" customHeight="1" outlineLevel="1" x14ac:dyDescent="0.2">
      <c r="A76" s="7" t="s">
        <v>78</v>
      </c>
      <c r="B76" s="7" t="s">
        <v>8</v>
      </c>
      <c r="C76" s="8">
        <v>232</v>
      </c>
      <c r="D76" s="8">
        <v>788</v>
      </c>
      <c r="E76" s="8">
        <v>574</v>
      </c>
      <c r="F76" s="8">
        <v>371</v>
      </c>
      <c r="G76" s="1">
        <f>VLOOKUP(A:A,[1]TDSheet!$A:$G,7,0)</f>
        <v>0.28000000000000003</v>
      </c>
      <c r="H76" s="1">
        <f>VLOOKUP(A:A,[1]TDSheet!$A:$H,8,0)</f>
        <v>45</v>
      </c>
      <c r="I76" s="14">
        <f>VLOOKUP(A:A,[2]TDSheet!$A:$F,6,0)</f>
        <v>620</v>
      </c>
      <c r="J76" s="14">
        <f t="shared" si="13"/>
        <v>-46</v>
      </c>
      <c r="K76" s="14">
        <f>VLOOKUP(A:A,[1]TDSheet!$A:$K,11,0)</f>
        <v>0</v>
      </c>
      <c r="L76" s="14">
        <f>VLOOKUP(A:A,[1]TDSheet!$A:$T,20,0)</f>
        <v>240</v>
      </c>
      <c r="M76" s="14"/>
      <c r="N76" s="14"/>
      <c r="O76" s="14"/>
      <c r="P76" s="14"/>
      <c r="Q76" s="14"/>
      <c r="R76" s="14"/>
      <c r="S76" s="14">
        <f t="shared" si="14"/>
        <v>114.8</v>
      </c>
      <c r="T76" s="16">
        <v>200</v>
      </c>
      <c r="U76" s="17">
        <f t="shared" si="15"/>
        <v>7.0644599303135891</v>
      </c>
      <c r="V76" s="14">
        <f t="shared" si="16"/>
        <v>3.2317073170731709</v>
      </c>
      <c r="W76" s="14"/>
      <c r="X76" s="14"/>
      <c r="Y76" s="14">
        <f>VLOOKUP(A:A,[1]TDSheet!$A:$Y,25,0)</f>
        <v>200.4</v>
      </c>
      <c r="Z76" s="14">
        <f>VLOOKUP(A:A,[1]TDSheet!$A:$Z,26,0)</f>
        <v>110.5</v>
      </c>
      <c r="AA76" s="14">
        <f>VLOOKUP(A:A,[3]TDSheet!$A:$S,19,0)</f>
        <v>107</v>
      </c>
      <c r="AB76" s="14">
        <f>VLOOKUP(A:A,[4]TDSheet!$A:$D,4,0)</f>
        <v>100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17"/>
        <v>56.000000000000007</v>
      </c>
      <c r="AF76" s="14"/>
      <c r="AG76" s="14"/>
    </row>
    <row r="77" spans="1:33" s="1" customFormat="1" ht="11.1" customHeight="1" outlineLevel="1" x14ac:dyDescent="0.2">
      <c r="A77" s="7" t="s">
        <v>79</v>
      </c>
      <c r="B77" s="7" t="s">
        <v>8</v>
      </c>
      <c r="C77" s="8">
        <v>1025</v>
      </c>
      <c r="D77" s="8">
        <v>3306</v>
      </c>
      <c r="E77" s="8">
        <v>2391</v>
      </c>
      <c r="F77" s="8">
        <v>1850</v>
      </c>
      <c r="G77" s="1">
        <f>VLOOKUP(A:A,[1]TDSheet!$A:$G,7,0)</f>
        <v>0.35</v>
      </c>
      <c r="H77" s="1">
        <f>VLOOKUP(A:A,[1]TDSheet!$A:$H,8,0)</f>
        <v>45</v>
      </c>
      <c r="I77" s="14">
        <f>VLOOKUP(A:A,[2]TDSheet!$A:$F,6,0)</f>
        <v>2467</v>
      </c>
      <c r="J77" s="14">
        <f t="shared" si="13"/>
        <v>-76</v>
      </c>
      <c r="K77" s="14">
        <f>VLOOKUP(A:A,[1]TDSheet!$A:$K,11,0)</f>
        <v>400</v>
      </c>
      <c r="L77" s="14">
        <f>VLOOKUP(A:A,[1]TDSheet!$A:$T,20,0)</f>
        <v>320</v>
      </c>
      <c r="M77" s="14"/>
      <c r="N77" s="14"/>
      <c r="O77" s="14"/>
      <c r="P77" s="14"/>
      <c r="Q77" s="14"/>
      <c r="R77" s="14"/>
      <c r="S77" s="14">
        <f t="shared" si="14"/>
        <v>478.2</v>
      </c>
      <c r="T77" s="16">
        <v>720</v>
      </c>
      <c r="U77" s="17">
        <f t="shared" si="15"/>
        <v>6.8799665411961524</v>
      </c>
      <c r="V77" s="14">
        <f t="shared" si="16"/>
        <v>3.8686741948975327</v>
      </c>
      <c r="W77" s="14"/>
      <c r="X77" s="14"/>
      <c r="Y77" s="14">
        <f>VLOOKUP(A:A,[1]TDSheet!$A:$Y,25,0)</f>
        <v>681.8</v>
      </c>
      <c r="Z77" s="14">
        <f>VLOOKUP(A:A,[1]TDSheet!$A:$Z,26,0)</f>
        <v>415</v>
      </c>
      <c r="AA77" s="14">
        <f>VLOOKUP(A:A,[3]TDSheet!$A:$S,19,0)</f>
        <v>373.2</v>
      </c>
      <c r="AB77" s="14">
        <f>VLOOKUP(A:A,[4]TDSheet!$A:$D,4,0)</f>
        <v>424</v>
      </c>
      <c r="AC77" s="14">
        <f>VLOOKUP(A:A,[1]TDSheet!$A:$AC,29,0)</f>
        <v>0</v>
      </c>
      <c r="AD77" s="14" t="e">
        <f>VLOOKUP(A:A,[1]TDSheet!$A:$AD,30,0)</f>
        <v>#N/A</v>
      </c>
      <c r="AE77" s="14">
        <f t="shared" si="17"/>
        <v>251.99999999999997</v>
      </c>
      <c r="AF77" s="14"/>
      <c r="AG77" s="14"/>
    </row>
    <row r="78" spans="1:33" s="1" customFormat="1" ht="11.1" customHeight="1" outlineLevel="1" x14ac:dyDescent="0.2">
      <c r="A78" s="7" t="s">
        <v>80</v>
      </c>
      <c r="B78" s="7" t="s">
        <v>8</v>
      </c>
      <c r="C78" s="8">
        <v>1465</v>
      </c>
      <c r="D78" s="8">
        <v>1860</v>
      </c>
      <c r="E78" s="8">
        <v>1891</v>
      </c>
      <c r="F78" s="8">
        <v>1337</v>
      </c>
      <c r="G78" s="1">
        <f>VLOOKUP(A:A,[1]TDSheet!$A:$G,7,0)</f>
        <v>0.28000000000000003</v>
      </c>
      <c r="H78" s="1">
        <f>VLOOKUP(A:A,[1]TDSheet!$A:$H,8,0)</f>
        <v>45</v>
      </c>
      <c r="I78" s="14">
        <f>VLOOKUP(A:A,[2]TDSheet!$A:$F,6,0)</f>
        <v>1985</v>
      </c>
      <c r="J78" s="14">
        <f t="shared" si="13"/>
        <v>-94</v>
      </c>
      <c r="K78" s="14">
        <f>VLOOKUP(A:A,[1]TDSheet!$A:$K,11,0)</f>
        <v>400</v>
      </c>
      <c r="L78" s="14">
        <f>VLOOKUP(A:A,[1]TDSheet!$A:$T,20,0)</f>
        <v>480</v>
      </c>
      <c r="M78" s="14"/>
      <c r="N78" s="14"/>
      <c r="O78" s="14"/>
      <c r="P78" s="14"/>
      <c r="Q78" s="14"/>
      <c r="R78" s="14"/>
      <c r="S78" s="14">
        <f t="shared" si="14"/>
        <v>378.2</v>
      </c>
      <c r="T78" s="16">
        <v>400</v>
      </c>
      <c r="U78" s="17">
        <f t="shared" si="15"/>
        <v>6.9196192490745636</v>
      </c>
      <c r="V78" s="14">
        <f t="shared" si="16"/>
        <v>3.5351665785298785</v>
      </c>
      <c r="W78" s="14"/>
      <c r="X78" s="14"/>
      <c r="Y78" s="14">
        <f>VLOOKUP(A:A,[1]TDSheet!$A:$Y,25,0)</f>
        <v>498</v>
      </c>
      <c r="Z78" s="14">
        <f>VLOOKUP(A:A,[1]TDSheet!$A:$Z,26,0)</f>
        <v>377</v>
      </c>
      <c r="AA78" s="14">
        <f>VLOOKUP(A:A,[3]TDSheet!$A:$S,19,0)</f>
        <v>287.2</v>
      </c>
      <c r="AB78" s="14">
        <f>VLOOKUP(A:A,[4]TDSheet!$A:$D,4,0)</f>
        <v>334</v>
      </c>
      <c r="AC78" s="14" t="str">
        <f>VLOOKUP(A:A,[1]TDSheet!$A:$AC,29,0)</f>
        <v>???</v>
      </c>
      <c r="AD78" s="14" t="e">
        <f>VLOOKUP(A:A,[1]TDSheet!$A:$AD,30,0)</f>
        <v>#N/A</v>
      </c>
      <c r="AE78" s="14">
        <f t="shared" si="17"/>
        <v>112.00000000000001</v>
      </c>
      <c r="AF78" s="14"/>
      <c r="AG78" s="14"/>
    </row>
    <row r="79" spans="1:33" s="1" customFormat="1" ht="11.1" customHeight="1" outlineLevel="1" x14ac:dyDescent="0.2">
      <c r="A79" s="7" t="s">
        <v>81</v>
      </c>
      <c r="B79" s="7" t="s">
        <v>8</v>
      </c>
      <c r="C79" s="8">
        <v>2723</v>
      </c>
      <c r="D79" s="8">
        <v>6334</v>
      </c>
      <c r="E79" s="8">
        <v>5886</v>
      </c>
      <c r="F79" s="8">
        <v>3061</v>
      </c>
      <c r="G79" s="1">
        <f>VLOOKUP(A:A,[1]TDSheet!$A:$G,7,0)</f>
        <v>0.35</v>
      </c>
      <c r="H79" s="1">
        <f>VLOOKUP(A:A,[1]TDSheet!$A:$H,8,0)</f>
        <v>45</v>
      </c>
      <c r="I79" s="14">
        <f>VLOOKUP(A:A,[2]TDSheet!$A:$F,6,0)</f>
        <v>5958</v>
      </c>
      <c r="J79" s="14">
        <f t="shared" si="13"/>
        <v>-72</v>
      </c>
      <c r="K79" s="14">
        <f>VLOOKUP(A:A,[1]TDSheet!$A:$K,11,0)</f>
        <v>1000</v>
      </c>
      <c r="L79" s="14">
        <f>VLOOKUP(A:A,[1]TDSheet!$A:$T,20,0)</f>
        <v>2600</v>
      </c>
      <c r="M79" s="14"/>
      <c r="N79" s="14"/>
      <c r="O79" s="14"/>
      <c r="P79" s="14"/>
      <c r="Q79" s="14"/>
      <c r="R79" s="14"/>
      <c r="S79" s="14">
        <f t="shared" si="14"/>
        <v>1177.2</v>
      </c>
      <c r="T79" s="16">
        <v>1480</v>
      </c>
      <c r="U79" s="17">
        <f t="shared" si="15"/>
        <v>6.9155623513421673</v>
      </c>
      <c r="V79" s="14">
        <f t="shared" si="16"/>
        <v>2.6002378525314302</v>
      </c>
      <c r="W79" s="14"/>
      <c r="X79" s="14"/>
      <c r="Y79" s="14">
        <f>VLOOKUP(A:A,[1]TDSheet!$A:$Y,25,0)</f>
        <v>1562.8</v>
      </c>
      <c r="Z79" s="14">
        <f>VLOOKUP(A:A,[1]TDSheet!$A:$Z,26,0)</f>
        <v>896.5</v>
      </c>
      <c r="AA79" s="14">
        <f>VLOOKUP(A:A,[3]TDSheet!$A:$S,19,0)</f>
        <v>785.8</v>
      </c>
      <c r="AB79" s="14">
        <f>VLOOKUP(A:A,[4]TDSheet!$A:$D,4,0)</f>
        <v>568</v>
      </c>
      <c r="AC79" s="14">
        <f>VLOOKUP(A:A,[1]TDSheet!$A:$AC,29,0)</f>
        <v>0</v>
      </c>
      <c r="AD79" s="14" t="e">
        <f>VLOOKUP(A:A,[1]TDSheet!$A:$AD,30,0)</f>
        <v>#N/A</v>
      </c>
      <c r="AE79" s="14">
        <f t="shared" si="17"/>
        <v>518</v>
      </c>
      <c r="AF79" s="14"/>
      <c r="AG79" s="14"/>
    </row>
    <row r="80" spans="1:33" s="1" customFormat="1" ht="11.1" customHeight="1" outlineLevel="1" x14ac:dyDescent="0.2">
      <c r="A80" s="7" t="s">
        <v>82</v>
      </c>
      <c r="B80" s="7" t="s">
        <v>8</v>
      </c>
      <c r="C80" s="8">
        <v>377</v>
      </c>
      <c r="D80" s="8">
        <v>868</v>
      </c>
      <c r="E80" s="8">
        <v>680</v>
      </c>
      <c r="F80" s="8">
        <v>547</v>
      </c>
      <c r="G80" s="1">
        <f>VLOOKUP(A:A,[1]TDSheet!$A:$G,7,0)</f>
        <v>0.28000000000000003</v>
      </c>
      <c r="H80" s="1">
        <f>VLOOKUP(A:A,[1]TDSheet!$A:$H,8,0)</f>
        <v>45</v>
      </c>
      <c r="I80" s="14">
        <f>VLOOKUP(A:A,[2]TDSheet!$A:$F,6,0)</f>
        <v>698</v>
      </c>
      <c r="J80" s="14">
        <f t="shared" si="13"/>
        <v>-18</v>
      </c>
      <c r="K80" s="14">
        <f>VLOOKUP(A:A,[1]TDSheet!$A:$K,11,0)</f>
        <v>0</v>
      </c>
      <c r="L80" s="14">
        <f>VLOOKUP(A:A,[1]TDSheet!$A:$T,20,0)</f>
        <v>160</v>
      </c>
      <c r="M80" s="14"/>
      <c r="N80" s="14"/>
      <c r="O80" s="14"/>
      <c r="P80" s="14"/>
      <c r="Q80" s="14"/>
      <c r="R80" s="14"/>
      <c r="S80" s="14">
        <f t="shared" si="14"/>
        <v>136</v>
      </c>
      <c r="T80" s="16">
        <v>240</v>
      </c>
      <c r="U80" s="17">
        <f t="shared" si="15"/>
        <v>6.9632352941176467</v>
      </c>
      <c r="V80" s="14">
        <f t="shared" si="16"/>
        <v>4.0220588235294121</v>
      </c>
      <c r="W80" s="14"/>
      <c r="X80" s="14"/>
      <c r="Y80" s="14">
        <f>VLOOKUP(A:A,[1]TDSheet!$A:$Y,25,0)</f>
        <v>193.6</v>
      </c>
      <c r="Z80" s="14">
        <f>VLOOKUP(A:A,[1]TDSheet!$A:$Z,26,0)</f>
        <v>107.5</v>
      </c>
      <c r="AA80" s="14">
        <f>VLOOKUP(A:A,[3]TDSheet!$A:$S,19,0)</f>
        <v>111</v>
      </c>
      <c r="AB80" s="14">
        <f>VLOOKUP(A:A,[4]TDSheet!$A:$D,4,0)</f>
        <v>121</v>
      </c>
      <c r="AC80" s="14">
        <f>VLOOKUP(A:A,[1]TDSheet!$A:$AC,29,0)</f>
        <v>0</v>
      </c>
      <c r="AD80" s="14" t="e">
        <f>VLOOKUP(A:A,[1]TDSheet!$A:$AD,30,0)</f>
        <v>#N/A</v>
      </c>
      <c r="AE80" s="14">
        <f t="shared" si="17"/>
        <v>67.2</v>
      </c>
      <c r="AF80" s="14"/>
      <c r="AG80" s="14"/>
    </row>
    <row r="81" spans="1:33" s="1" customFormat="1" ht="11.1" customHeight="1" outlineLevel="1" x14ac:dyDescent="0.2">
      <c r="A81" s="7" t="s">
        <v>83</v>
      </c>
      <c r="B81" s="7" t="s">
        <v>8</v>
      </c>
      <c r="C81" s="8">
        <v>2601</v>
      </c>
      <c r="D81" s="8">
        <v>8752</v>
      </c>
      <c r="E81" s="8">
        <v>6723</v>
      </c>
      <c r="F81" s="8">
        <v>4500</v>
      </c>
      <c r="G81" s="1">
        <f>VLOOKUP(A:A,[1]TDSheet!$A:$G,7,0)</f>
        <v>0.35</v>
      </c>
      <c r="H81" s="1">
        <f>VLOOKUP(A:A,[1]TDSheet!$A:$H,8,0)</f>
        <v>45</v>
      </c>
      <c r="I81" s="14">
        <f>VLOOKUP(A:A,[2]TDSheet!$A:$F,6,0)</f>
        <v>6826</v>
      </c>
      <c r="J81" s="14">
        <f t="shared" si="13"/>
        <v>-103</v>
      </c>
      <c r="K81" s="14">
        <f>VLOOKUP(A:A,[1]TDSheet!$A:$K,11,0)</f>
        <v>1200</v>
      </c>
      <c r="L81" s="14">
        <f>VLOOKUP(A:A,[1]TDSheet!$A:$T,20,0)</f>
        <v>2000</v>
      </c>
      <c r="M81" s="14"/>
      <c r="N81" s="14"/>
      <c r="O81" s="14"/>
      <c r="P81" s="14"/>
      <c r="Q81" s="14"/>
      <c r="R81" s="14"/>
      <c r="S81" s="14">
        <f t="shared" si="14"/>
        <v>1344.6</v>
      </c>
      <c r="T81" s="16">
        <v>1600</v>
      </c>
      <c r="U81" s="17">
        <f t="shared" si="15"/>
        <v>6.9165551093261941</v>
      </c>
      <c r="V81" s="14">
        <f t="shared" si="16"/>
        <v>3.346720214190094</v>
      </c>
      <c r="W81" s="14"/>
      <c r="X81" s="14"/>
      <c r="Y81" s="14">
        <f>VLOOKUP(A:A,[1]TDSheet!$A:$Y,25,0)</f>
        <v>1708.8</v>
      </c>
      <c r="Z81" s="14">
        <f>VLOOKUP(A:A,[1]TDSheet!$A:$Z,26,0)</f>
        <v>906.25</v>
      </c>
      <c r="AA81" s="14">
        <f>VLOOKUP(A:A,[3]TDSheet!$A:$S,19,0)</f>
        <v>907.6</v>
      </c>
      <c r="AB81" s="14">
        <f>VLOOKUP(A:A,[4]TDSheet!$A:$D,4,0)</f>
        <v>769</v>
      </c>
      <c r="AC81" s="14" t="str">
        <f>VLOOKUP(A:A,[1]TDSheet!$A:$AC,29,0)</f>
        <v>плакат17</v>
      </c>
      <c r="AD81" s="14" t="e">
        <f>VLOOKUP(A:A,[1]TDSheet!$A:$AD,30,0)</f>
        <v>#N/A</v>
      </c>
      <c r="AE81" s="14">
        <f t="shared" si="17"/>
        <v>560</v>
      </c>
      <c r="AF81" s="14"/>
      <c r="AG81" s="14"/>
    </row>
    <row r="82" spans="1:33" s="1" customFormat="1" ht="11.1" customHeight="1" outlineLevel="1" x14ac:dyDescent="0.2">
      <c r="A82" s="7" t="s">
        <v>84</v>
      </c>
      <c r="B82" s="7" t="s">
        <v>8</v>
      </c>
      <c r="C82" s="8">
        <v>406</v>
      </c>
      <c r="D82" s="8">
        <v>1823</v>
      </c>
      <c r="E82" s="8">
        <v>1426</v>
      </c>
      <c r="F82" s="8">
        <v>734</v>
      </c>
      <c r="G82" s="1">
        <f>VLOOKUP(A:A,[1]TDSheet!$A:$G,7,0)</f>
        <v>0.41</v>
      </c>
      <c r="H82" s="1">
        <f>VLOOKUP(A:A,[1]TDSheet!$A:$H,8,0)</f>
        <v>45</v>
      </c>
      <c r="I82" s="14">
        <f>VLOOKUP(A:A,[2]TDSheet!$A:$F,6,0)</f>
        <v>1479</v>
      </c>
      <c r="J82" s="14">
        <f t="shared" si="13"/>
        <v>-53</v>
      </c>
      <c r="K82" s="14">
        <f>VLOOKUP(A:A,[1]TDSheet!$A:$K,11,0)</f>
        <v>0</v>
      </c>
      <c r="L82" s="14">
        <f>VLOOKUP(A:A,[1]TDSheet!$A:$T,20,0)</f>
        <v>800</v>
      </c>
      <c r="M82" s="14"/>
      <c r="N82" s="14"/>
      <c r="O82" s="14"/>
      <c r="P82" s="14"/>
      <c r="Q82" s="14"/>
      <c r="R82" s="14"/>
      <c r="S82" s="14">
        <f t="shared" si="14"/>
        <v>285.2</v>
      </c>
      <c r="T82" s="16">
        <v>440</v>
      </c>
      <c r="U82" s="17">
        <f t="shared" si="15"/>
        <v>6.9214586255259469</v>
      </c>
      <c r="V82" s="14">
        <f t="shared" si="16"/>
        <v>2.573632538569425</v>
      </c>
      <c r="W82" s="14"/>
      <c r="X82" s="14"/>
      <c r="Y82" s="14">
        <f>VLOOKUP(A:A,[1]TDSheet!$A:$Y,25,0)</f>
        <v>311.60000000000002</v>
      </c>
      <c r="Z82" s="14">
        <f>VLOOKUP(A:A,[1]TDSheet!$A:$Z,26,0)</f>
        <v>199.5</v>
      </c>
      <c r="AA82" s="14">
        <f>VLOOKUP(A:A,[3]TDSheet!$A:$S,19,0)</f>
        <v>207.4</v>
      </c>
      <c r="AB82" s="14">
        <f>VLOOKUP(A:A,[4]TDSheet!$A:$D,4,0)</f>
        <v>195</v>
      </c>
      <c r="AC82" s="14" t="e">
        <f>VLOOKUP(A:A,[1]TDSheet!$A:$AC,29,0)</f>
        <v>#N/A</v>
      </c>
      <c r="AD82" s="14" t="e">
        <f>VLOOKUP(A:A,[1]TDSheet!$A:$AD,30,0)</f>
        <v>#N/A</v>
      </c>
      <c r="AE82" s="14">
        <f t="shared" si="17"/>
        <v>180.39999999999998</v>
      </c>
      <c r="AF82" s="14"/>
      <c r="AG82" s="14"/>
    </row>
    <row r="83" spans="1:33" s="1" customFormat="1" ht="11.1" customHeight="1" outlineLevel="1" x14ac:dyDescent="0.2">
      <c r="A83" s="7" t="s">
        <v>85</v>
      </c>
      <c r="B83" s="7" t="s">
        <v>8</v>
      </c>
      <c r="C83" s="8">
        <v>32</v>
      </c>
      <c r="D83" s="8">
        <v>313</v>
      </c>
      <c r="E83" s="18">
        <v>217</v>
      </c>
      <c r="F83" s="18">
        <v>136</v>
      </c>
      <c r="G83" s="1">
        <f>VLOOKUP(A:A,[1]TDSheet!$A:$G,7,0)</f>
        <v>0.5</v>
      </c>
      <c r="H83" s="1">
        <f>VLOOKUP(A:A,[1]TDSheet!$A:$H,8,0)</f>
        <v>0.6</v>
      </c>
      <c r="I83" s="14">
        <f>VLOOKUP(A:A,[2]TDSheet!$A:$F,6,0)</f>
        <v>238</v>
      </c>
      <c r="J83" s="14">
        <f t="shared" si="13"/>
        <v>-21</v>
      </c>
      <c r="K83" s="14">
        <f>VLOOKUP(A:A,[1]TDSheet!$A:$K,11,0)</f>
        <v>0</v>
      </c>
      <c r="L83" s="14">
        <f>VLOOKUP(A:A,[1]TDSheet!$A:$T,20,0)</f>
        <v>200</v>
      </c>
      <c r="M83" s="14"/>
      <c r="N83" s="14"/>
      <c r="O83" s="14"/>
      <c r="P83" s="14"/>
      <c r="Q83" s="14"/>
      <c r="R83" s="14"/>
      <c r="S83" s="14">
        <f t="shared" si="14"/>
        <v>43.4</v>
      </c>
      <c r="T83" s="21">
        <v>80</v>
      </c>
      <c r="U83" s="17">
        <f t="shared" si="15"/>
        <v>9.5852534562211993</v>
      </c>
      <c r="V83" s="14">
        <f t="shared" si="16"/>
        <v>3.1336405529953919</v>
      </c>
      <c r="W83" s="14"/>
      <c r="X83" s="14"/>
      <c r="Y83" s="14">
        <f>VLOOKUP(A:A,[1]TDSheet!$A:$Y,25,0)</f>
        <v>65.599999999999994</v>
      </c>
      <c r="Z83" s="14">
        <f>VLOOKUP(A:A,[1]TDSheet!$A:$Z,26,0)</f>
        <v>37</v>
      </c>
      <c r="AA83" s="14">
        <f>VLOOKUP(A:A,[3]TDSheet!$A:$S,19,0)</f>
        <v>46.2</v>
      </c>
      <c r="AB83" s="14">
        <f>VLOOKUP(A:A,[4]TDSheet!$A:$D,4,0)</f>
        <v>54</v>
      </c>
      <c r="AC83" s="14">
        <f>VLOOKUP(A:A,[1]TDSheet!$A:$AC,29,0)</f>
        <v>0</v>
      </c>
      <c r="AD83" s="14" t="str">
        <f>VLOOKUP(A:A,[1]TDSheet!$A:$AD,30,0)</f>
        <v>кост</v>
      </c>
      <c r="AE83" s="14">
        <f t="shared" si="17"/>
        <v>40</v>
      </c>
      <c r="AF83" s="14"/>
      <c r="AG83" s="14"/>
    </row>
    <row r="84" spans="1:33" s="1" customFormat="1" ht="11.1" customHeight="1" outlineLevel="1" x14ac:dyDescent="0.2">
      <c r="A84" s="7" t="s">
        <v>93</v>
      </c>
      <c r="B84" s="7" t="s">
        <v>8</v>
      </c>
      <c r="C84" s="8"/>
      <c r="D84" s="8">
        <v>42</v>
      </c>
      <c r="E84" s="8">
        <v>0</v>
      </c>
      <c r="F84" s="8">
        <v>42</v>
      </c>
      <c r="G84" s="1">
        <f>VLOOKUP(A:A,[1]TDSheet!$A:$G,7,0)</f>
        <v>0.5</v>
      </c>
      <c r="H84" s="1" t="e">
        <f>VLOOKUP(A:A,[1]TDSheet!$A:$H,8,0)</f>
        <v>#N/A</v>
      </c>
      <c r="I84" s="14">
        <v>0</v>
      </c>
      <c r="J84" s="14">
        <f t="shared" si="13"/>
        <v>0</v>
      </c>
      <c r="K84" s="14">
        <f>VLOOKUP(A:A,[1]TDSheet!$A:$K,11,0)</f>
        <v>0</v>
      </c>
      <c r="L84" s="14">
        <f>VLOOKUP(A:A,[1]TDSheet!$A:$T,20,0)</f>
        <v>0</v>
      </c>
      <c r="M84" s="14"/>
      <c r="N84" s="14"/>
      <c r="O84" s="14"/>
      <c r="P84" s="14"/>
      <c r="Q84" s="14"/>
      <c r="R84" s="14"/>
      <c r="S84" s="14">
        <f t="shared" si="14"/>
        <v>0</v>
      </c>
      <c r="T84" s="16"/>
      <c r="U84" s="17" t="e">
        <f t="shared" si="15"/>
        <v>#DIV/0!</v>
      </c>
      <c r="V84" s="14" t="e">
        <f t="shared" si="16"/>
        <v>#DIV/0!</v>
      </c>
      <c r="W84" s="14"/>
      <c r="X84" s="14"/>
      <c r="Y84" s="14">
        <f>VLOOKUP(A:A,[1]TDSheet!$A:$Y,25,0)</f>
        <v>0</v>
      </c>
      <c r="Z84" s="14">
        <f>VLOOKUP(A:A,[1]TDSheet!$A:$Z,26,0)</f>
        <v>0</v>
      </c>
      <c r="AA84" s="14">
        <v>0</v>
      </c>
      <c r="AB84" s="14">
        <v>0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17"/>
        <v>0</v>
      </c>
      <c r="AF84" s="14"/>
      <c r="AG84" s="14"/>
    </row>
    <row r="85" spans="1:33" s="1" customFormat="1" ht="11.1" customHeight="1" outlineLevel="1" x14ac:dyDescent="0.2">
      <c r="A85" s="7" t="s">
        <v>86</v>
      </c>
      <c r="B85" s="7" t="s">
        <v>8</v>
      </c>
      <c r="C85" s="8">
        <v>2999</v>
      </c>
      <c r="D85" s="8">
        <v>8126</v>
      </c>
      <c r="E85" s="18">
        <v>6741</v>
      </c>
      <c r="F85" s="18">
        <v>3750</v>
      </c>
      <c r="G85" s="1">
        <f>VLOOKUP(A:A,[1]TDSheet!$A:$G,7,0)</f>
        <v>0.41</v>
      </c>
      <c r="H85" s="1">
        <f>VLOOKUP(A:A,[1]TDSheet!$A:$H,8,0)</f>
        <v>45</v>
      </c>
      <c r="I85" s="14">
        <f>VLOOKUP(A:A,[2]TDSheet!$A:$F,6,0)</f>
        <v>6007</v>
      </c>
      <c r="J85" s="14">
        <f t="shared" si="13"/>
        <v>734</v>
      </c>
      <c r="K85" s="14">
        <f>VLOOKUP(A:A,[1]TDSheet!$A:$K,11,0)</f>
        <v>1500</v>
      </c>
      <c r="L85" s="14">
        <f>VLOOKUP(A:A,[1]TDSheet!$A:$T,20,0)</f>
        <v>3000</v>
      </c>
      <c r="M85" s="14"/>
      <c r="N85" s="14"/>
      <c r="O85" s="14"/>
      <c r="P85" s="14"/>
      <c r="Q85" s="14"/>
      <c r="R85" s="14"/>
      <c r="S85" s="14">
        <f t="shared" si="14"/>
        <v>1348.2</v>
      </c>
      <c r="T85" s="16">
        <v>1200</v>
      </c>
      <c r="U85" s="17">
        <f t="shared" si="15"/>
        <v>7.009345794392523</v>
      </c>
      <c r="V85" s="14">
        <f t="shared" si="16"/>
        <v>2.7814864263462393</v>
      </c>
      <c r="W85" s="14"/>
      <c r="X85" s="14"/>
      <c r="Y85" s="14">
        <f>VLOOKUP(A:A,[1]TDSheet!$A:$Y,25,0)</f>
        <v>1519.4</v>
      </c>
      <c r="Z85" s="14">
        <f>VLOOKUP(A:A,[1]TDSheet!$A:$Z,26,0)</f>
        <v>856.25</v>
      </c>
      <c r="AA85" s="14">
        <f>VLOOKUP(A:A,[3]TDSheet!$A:$S,19,0)</f>
        <v>1036</v>
      </c>
      <c r="AB85" s="14">
        <f>VLOOKUP(A:A,[4]TDSheet!$A:$D,4,0)</f>
        <v>550</v>
      </c>
      <c r="AC85" s="14">
        <f>VLOOKUP(A:A,[1]TDSheet!$A:$AC,29,0)</f>
        <v>0</v>
      </c>
      <c r="AD85" s="14" t="e">
        <f>VLOOKUP(A:A,[1]TDSheet!$A:$AD,30,0)</f>
        <v>#N/A</v>
      </c>
      <c r="AE85" s="14">
        <f t="shared" si="17"/>
        <v>491.99999999999994</v>
      </c>
      <c r="AF85" s="14"/>
      <c r="AG85" s="14"/>
    </row>
    <row r="86" spans="1:33" s="1" customFormat="1" ht="11.1" customHeight="1" outlineLevel="1" x14ac:dyDescent="0.2">
      <c r="A86" s="7" t="s">
        <v>87</v>
      </c>
      <c r="B86" s="7" t="s">
        <v>8</v>
      </c>
      <c r="C86" s="8">
        <v>354</v>
      </c>
      <c r="D86" s="8">
        <v>5623</v>
      </c>
      <c r="E86" s="8">
        <v>2609</v>
      </c>
      <c r="F86" s="8">
        <v>864</v>
      </c>
      <c r="G86" s="1">
        <f>VLOOKUP(A:A,[1]TDSheet!$A:$G,7,0)</f>
        <v>0.41</v>
      </c>
      <c r="H86" s="1">
        <f>VLOOKUP(A:A,[1]TDSheet!$A:$H,8,0)</f>
        <v>45</v>
      </c>
      <c r="I86" s="14">
        <f>VLOOKUP(A:A,[2]TDSheet!$A:$F,6,0)</f>
        <v>2442</v>
      </c>
      <c r="J86" s="14">
        <f t="shared" si="13"/>
        <v>167</v>
      </c>
      <c r="K86" s="14">
        <f>VLOOKUP(A:A,[1]TDSheet!$A:$K,11,0)</f>
        <v>0</v>
      </c>
      <c r="L86" s="14">
        <f>VLOOKUP(A:A,[1]TDSheet!$A:$T,20,0)</f>
        <v>1500</v>
      </c>
      <c r="M86" s="14"/>
      <c r="N86" s="14"/>
      <c r="O86" s="14"/>
      <c r="P86" s="14"/>
      <c r="Q86" s="14"/>
      <c r="R86" s="14"/>
      <c r="S86" s="14">
        <f t="shared" si="14"/>
        <v>521.79999999999995</v>
      </c>
      <c r="T86" s="16">
        <v>1250</v>
      </c>
      <c r="U86" s="17">
        <f t="shared" si="15"/>
        <v>6.9260252970486782</v>
      </c>
      <c r="V86" s="14">
        <f t="shared" si="16"/>
        <v>1.6558068225373708</v>
      </c>
      <c r="W86" s="14"/>
      <c r="X86" s="14"/>
      <c r="Y86" s="14">
        <f>VLOOKUP(A:A,[1]TDSheet!$A:$Y,25,0)</f>
        <v>400.2</v>
      </c>
      <c r="Z86" s="14">
        <f>VLOOKUP(A:A,[1]TDSheet!$A:$Z,26,0)</f>
        <v>270.75</v>
      </c>
      <c r="AA86" s="14">
        <f>VLOOKUP(A:A,[3]TDSheet!$A:$S,19,0)</f>
        <v>385.4</v>
      </c>
      <c r="AB86" s="14">
        <f>VLOOKUP(A:A,[4]TDSheet!$A:$D,4,0)</f>
        <v>251</v>
      </c>
      <c r="AC86" s="14" t="str">
        <f>VLOOKUP(A:A,[1]TDSheet!$A:$AC,29,0)</f>
        <v>борд17</v>
      </c>
      <c r="AD86" s="14" t="e">
        <f>VLOOKUP(A:A,[1]TDSheet!$A:$AD,30,0)</f>
        <v>#N/A</v>
      </c>
      <c r="AE86" s="14">
        <f t="shared" si="17"/>
        <v>512.5</v>
      </c>
      <c r="AF86" s="14"/>
      <c r="AG86" s="14"/>
    </row>
    <row r="87" spans="1:33" s="1" customFormat="1" ht="11.1" customHeight="1" outlineLevel="1" x14ac:dyDescent="0.2">
      <c r="A87" s="7" t="s">
        <v>88</v>
      </c>
      <c r="B87" s="7" t="s">
        <v>8</v>
      </c>
      <c r="C87" s="8">
        <v>46</v>
      </c>
      <c r="D87" s="8">
        <v>50</v>
      </c>
      <c r="E87" s="8">
        <v>48</v>
      </c>
      <c r="F87" s="8">
        <v>20</v>
      </c>
      <c r="G87" s="1">
        <f>VLOOKUP(A:A,[1]TDSheet!$A:$G,7,0)</f>
        <v>0.5</v>
      </c>
      <c r="H87" s="1" t="e">
        <f>VLOOKUP(A:A,[1]TDSheet!$A:$H,8,0)</f>
        <v>#N/A</v>
      </c>
      <c r="I87" s="14">
        <f>VLOOKUP(A:A,[2]TDSheet!$A:$F,6,0)</f>
        <v>54</v>
      </c>
      <c r="J87" s="14">
        <f t="shared" si="13"/>
        <v>-6</v>
      </c>
      <c r="K87" s="14">
        <f>VLOOKUP(A:A,[1]TDSheet!$A:$K,11,0)</f>
        <v>0</v>
      </c>
      <c r="L87" s="14">
        <f>VLOOKUP(A:A,[1]TDSheet!$A:$T,20,0)</f>
        <v>32</v>
      </c>
      <c r="M87" s="14"/>
      <c r="N87" s="14"/>
      <c r="O87" s="14"/>
      <c r="P87" s="14"/>
      <c r="Q87" s="14"/>
      <c r="R87" s="14"/>
      <c r="S87" s="14">
        <f t="shared" si="14"/>
        <v>9.6</v>
      </c>
      <c r="T87" s="16">
        <v>40</v>
      </c>
      <c r="U87" s="17">
        <f t="shared" si="15"/>
        <v>9.5833333333333339</v>
      </c>
      <c r="V87" s="14">
        <f t="shared" si="16"/>
        <v>2.0833333333333335</v>
      </c>
      <c r="W87" s="14"/>
      <c r="X87" s="14"/>
      <c r="Y87" s="14">
        <f>VLOOKUP(A:A,[1]TDSheet!$A:$Y,25,0)</f>
        <v>3.6</v>
      </c>
      <c r="Z87" s="14">
        <f>VLOOKUP(A:A,[1]TDSheet!$A:$Z,26,0)</f>
        <v>3</v>
      </c>
      <c r="AA87" s="14">
        <f>VLOOKUP(A:A,[3]TDSheet!$A:$S,19,0)</f>
        <v>6.4</v>
      </c>
      <c r="AB87" s="14">
        <f>VLOOKUP(A:A,[4]TDSheet!$A:$D,4,0)</f>
        <v>1</v>
      </c>
      <c r="AC87" s="14" t="str">
        <f>VLOOKUP(A:A,[1]TDSheet!$A:$AC,29,0)</f>
        <v>увел</v>
      </c>
      <c r="AD87" s="14" t="e">
        <f>VLOOKUP(A:A,[1]TDSheet!$A:$AD,30,0)</f>
        <v>#N/A</v>
      </c>
      <c r="AE87" s="14">
        <f t="shared" si="17"/>
        <v>20</v>
      </c>
      <c r="AF87" s="14"/>
      <c r="AG87" s="14"/>
    </row>
    <row r="88" spans="1:33" s="1" customFormat="1" ht="11.1" customHeight="1" outlineLevel="1" x14ac:dyDescent="0.2">
      <c r="A88" s="7" t="s">
        <v>89</v>
      </c>
      <c r="B88" s="7" t="s">
        <v>8</v>
      </c>
      <c r="C88" s="8">
        <v>79</v>
      </c>
      <c r="D88" s="8">
        <v>128</v>
      </c>
      <c r="E88" s="8">
        <v>58</v>
      </c>
      <c r="F88" s="8">
        <v>65</v>
      </c>
      <c r="G88" s="1">
        <f>VLOOKUP(A:A,[1]TDSheet!$A:$G,7,0)</f>
        <v>0.41</v>
      </c>
      <c r="H88" s="1" t="e">
        <f>VLOOKUP(A:A,[1]TDSheet!$A:$H,8,0)</f>
        <v>#N/A</v>
      </c>
      <c r="I88" s="14">
        <f>VLOOKUP(A:A,[2]TDSheet!$A:$F,6,0)</f>
        <v>200</v>
      </c>
      <c r="J88" s="14">
        <f t="shared" si="13"/>
        <v>-142</v>
      </c>
      <c r="K88" s="14">
        <f>VLOOKUP(A:A,[1]TDSheet!$A:$K,11,0)</f>
        <v>100</v>
      </c>
      <c r="L88" s="14">
        <f>VLOOKUP(A:A,[1]TDSheet!$A:$T,20,0)</f>
        <v>50</v>
      </c>
      <c r="M88" s="14"/>
      <c r="N88" s="14"/>
      <c r="O88" s="14"/>
      <c r="P88" s="14"/>
      <c r="Q88" s="14"/>
      <c r="R88" s="14"/>
      <c r="S88" s="14">
        <f t="shared" si="14"/>
        <v>11.6</v>
      </c>
      <c r="T88" s="16">
        <v>50</v>
      </c>
      <c r="U88" s="17">
        <f t="shared" si="15"/>
        <v>22.844827586206897</v>
      </c>
      <c r="V88" s="14">
        <f t="shared" si="16"/>
        <v>5.6034482758620694</v>
      </c>
      <c r="W88" s="14"/>
      <c r="X88" s="14"/>
      <c r="Y88" s="14">
        <f>VLOOKUP(A:A,[1]TDSheet!$A:$Y,25,0)</f>
        <v>15.2</v>
      </c>
      <c r="Z88" s="14">
        <f>VLOOKUP(A:A,[1]TDSheet!$A:$Z,26,0)</f>
        <v>7.5</v>
      </c>
      <c r="AA88" s="14">
        <f>VLOOKUP(A:A,[3]TDSheet!$A:$S,19,0)</f>
        <v>19.399999999999999</v>
      </c>
      <c r="AB88" s="14">
        <f>VLOOKUP(A:A,[4]TDSheet!$A:$D,4,0)</f>
        <v>22</v>
      </c>
      <c r="AC88" s="22" t="str">
        <f>VLOOKUP(A:A,[1]TDSheet!$A:$AC,29,0)</f>
        <v>костик</v>
      </c>
      <c r="AD88" s="14" t="e">
        <f>VLOOKUP(A:A,[1]TDSheet!$A:$AD,30,0)</f>
        <v>#N/A</v>
      </c>
      <c r="AE88" s="14">
        <f t="shared" si="17"/>
        <v>20.5</v>
      </c>
      <c r="AF88" s="14"/>
      <c r="AG88" s="14"/>
    </row>
    <row r="89" spans="1:33" s="1" customFormat="1" ht="11.1" customHeight="1" outlineLevel="1" x14ac:dyDescent="0.2">
      <c r="A89" s="7" t="s">
        <v>90</v>
      </c>
      <c r="B89" s="7" t="s">
        <v>8</v>
      </c>
      <c r="C89" s="8">
        <v>122</v>
      </c>
      <c r="D89" s="8">
        <v>552</v>
      </c>
      <c r="E89" s="8">
        <v>260</v>
      </c>
      <c r="F89" s="8">
        <v>405</v>
      </c>
      <c r="G89" s="1">
        <f>VLOOKUP(A:A,[1]TDSheet!$A:$G,7,0)</f>
        <v>0.41</v>
      </c>
      <c r="H89" s="1" t="e">
        <f>VLOOKUP(A:A,[1]TDSheet!$A:$H,8,0)</f>
        <v>#N/A</v>
      </c>
      <c r="I89" s="14">
        <f>VLOOKUP(A:A,[2]TDSheet!$A:$F,6,0)</f>
        <v>294</v>
      </c>
      <c r="J89" s="14">
        <f t="shared" si="13"/>
        <v>-34</v>
      </c>
      <c r="K89" s="14">
        <f>VLOOKUP(A:A,[1]TDSheet!$A:$K,11,0)</f>
        <v>0</v>
      </c>
      <c r="L89" s="14">
        <f>VLOOKUP(A:A,[1]TDSheet!$A:$T,20,0)</f>
        <v>40</v>
      </c>
      <c r="M89" s="14"/>
      <c r="N89" s="14"/>
      <c r="O89" s="14"/>
      <c r="P89" s="14"/>
      <c r="Q89" s="14"/>
      <c r="R89" s="14"/>
      <c r="S89" s="14">
        <f t="shared" si="14"/>
        <v>52</v>
      </c>
      <c r="T89" s="16"/>
      <c r="U89" s="17">
        <f t="shared" si="15"/>
        <v>8.5576923076923084</v>
      </c>
      <c r="V89" s="14">
        <f t="shared" si="16"/>
        <v>7.7884615384615383</v>
      </c>
      <c r="W89" s="14"/>
      <c r="X89" s="14"/>
      <c r="Y89" s="14">
        <f>VLOOKUP(A:A,[1]TDSheet!$A:$Y,25,0)</f>
        <v>10.6</v>
      </c>
      <c r="Z89" s="14">
        <f>VLOOKUP(A:A,[1]TDSheet!$A:$Z,26,0)</f>
        <v>15.25</v>
      </c>
      <c r="AA89" s="14">
        <f>VLOOKUP(A:A,[3]TDSheet!$A:$S,19,0)</f>
        <v>61.6</v>
      </c>
      <c r="AB89" s="14">
        <f>VLOOKUP(A:A,[4]TDSheet!$A:$D,4,0)</f>
        <v>51</v>
      </c>
      <c r="AC89" s="14" t="str">
        <f>VLOOKUP(A:A,[1]TDSheet!$A:$AC,29,0)</f>
        <v>увел</v>
      </c>
      <c r="AD89" s="14" t="e">
        <f>VLOOKUP(A:A,[1]TDSheet!$A:$AD,30,0)</f>
        <v>#N/A</v>
      </c>
      <c r="AE89" s="14">
        <f t="shared" si="17"/>
        <v>0</v>
      </c>
      <c r="AF89" s="14"/>
      <c r="AG89" s="14"/>
    </row>
    <row r="90" spans="1:33" s="1" customFormat="1" ht="11.1" customHeight="1" outlineLevel="1" x14ac:dyDescent="0.2">
      <c r="A90" s="7" t="s">
        <v>91</v>
      </c>
      <c r="B90" s="7" t="s">
        <v>9</v>
      </c>
      <c r="C90" s="8">
        <v>85.741</v>
      </c>
      <c r="D90" s="8">
        <v>146.29</v>
      </c>
      <c r="E90" s="18">
        <v>36.453000000000003</v>
      </c>
      <c r="F90" s="18">
        <v>195.578</v>
      </c>
      <c r="G90" s="1">
        <f>VLOOKUP(A:A,[1]TDSheet!$A:$G,7,0)</f>
        <v>0</v>
      </c>
      <c r="H90" s="1" t="e">
        <f>VLOOKUP(A:A,[1]TDSheet!$A:$H,8,0)</f>
        <v>#N/A</v>
      </c>
      <c r="I90" s="14">
        <f>VLOOKUP(A:A,[2]TDSheet!$A:$F,6,0)</f>
        <v>36</v>
      </c>
      <c r="J90" s="14">
        <f t="shared" si="13"/>
        <v>0.45300000000000296</v>
      </c>
      <c r="K90" s="14">
        <f>VLOOKUP(A:A,[1]TDSheet!$A:$K,11,0)</f>
        <v>0</v>
      </c>
      <c r="L90" s="14">
        <f>VLOOKUP(A:A,[1]TDSheet!$A:$T,20,0)</f>
        <v>0</v>
      </c>
      <c r="M90" s="14"/>
      <c r="N90" s="14"/>
      <c r="O90" s="14"/>
      <c r="P90" s="14"/>
      <c r="Q90" s="14"/>
      <c r="R90" s="14"/>
      <c r="S90" s="14">
        <f t="shared" si="14"/>
        <v>7.2906000000000004</v>
      </c>
      <c r="T90" s="16"/>
      <c r="U90" s="17">
        <f t="shared" si="15"/>
        <v>26.826049982168819</v>
      </c>
      <c r="V90" s="14">
        <f t="shared" si="16"/>
        <v>26.826049982168819</v>
      </c>
      <c r="W90" s="14"/>
      <c r="X90" s="14"/>
      <c r="Y90" s="14">
        <f>VLOOKUP(A:A,[1]TDSheet!$A:$Y,25,0)</f>
        <v>0</v>
      </c>
      <c r="Z90" s="14">
        <f>VLOOKUP(A:A,[1]TDSheet!$A:$Z,26,0)</f>
        <v>0</v>
      </c>
      <c r="AA90" s="14">
        <f>VLOOKUP(A:A,[3]TDSheet!$A:$S,19,0)</f>
        <v>3.9527999999999999</v>
      </c>
      <c r="AB90" s="14">
        <f>VLOOKUP(A:A,[4]TDSheet!$A:$D,4,0)</f>
        <v>4.59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17"/>
        <v>0</v>
      </c>
      <c r="AF90" s="14"/>
      <c r="AG90" s="14"/>
    </row>
    <row r="91" spans="1:33" s="1" customFormat="1" ht="11.1" customHeight="1" outlineLevel="1" x14ac:dyDescent="0.2">
      <c r="A91" s="7" t="s">
        <v>94</v>
      </c>
      <c r="B91" s="7" t="s">
        <v>9</v>
      </c>
      <c r="C91" s="8">
        <v>24.007999999999999</v>
      </c>
      <c r="D91" s="8">
        <v>20</v>
      </c>
      <c r="E91" s="18">
        <v>4.0250000000000004</v>
      </c>
      <c r="F91" s="18">
        <v>39.982999999999997</v>
      </c>
      <c r="G91" s="1">
        <f>VLOOKUP(A:A,[1]TDSheet!$A:$G,7,0)</f>
        <v>0</v>
      </c>
      <c r="H91" s="1" t="e">
        <f>VLOOKUP(A:A,[1]TDSheet!$A:$H,8,0)</f>
        <v>#N/A</v>
      </c>
      <c r="I91" s="14">
        <f>VLOOKUP(A:A,[2]TDSheet!$A:$F,6,0)</f>
        <v>4</v>
      </c>
      <c r="J91" s="14">
        <f t="shared" si="13"/>
        <v>2.5000000000000355E-2</v>
      </c>
      <c r="K91" s="14">
        <f>VLOOKUP(A:A,[1]TDSheet!$A:$K,11,0)</f>
        <v>0</v>
      </c>
      <c r="L91" s="14">
        <f>VLOOKUP(A:A,[1]TDSheet!$A:$T,20,0)</f>
        <v>0</v>
      </c>
      <c r="M91" s="14"/>
      <c r="N91" s="14"/>
      <c r="O91" s="14"/>
      <c r="P91" s="14"/>
      <c r="Q91" s="14"/>
      <c r="R91" s="14"/>
      <c r="S91" s="14">
        <f t="shared" si="14"/>
        <v>0.80500000000000005</v>
      </c>
      <c r="T91" s="16"/>
      <c r="U91" s="17">
        <f t="shared" si="15"/>
        <v>49.668322981366451</v>
      </c>
      <c r="V91" s="14">
        <f t="shared" si="16"/>
        <v>49.668322981366451</v>
      </c>
      <c r="W91" s="14"/>
      <c r="X91" s="14"/>
      <c r="Y91" s="14">
        <f>VLOOKUP(A:A,[1]TDSheet!$A:$Y,25,0)</f>
        <v>2.4283999999999999</v>
      </c>
      <c r="Z91" s="14">
        <f>VLOOKUP(A:A,[1]TDSheet!$A:$Z,26,0)</f>
        <v>1.526</v>
      </c>
      <c r="AA91" s="14">
        <f>VLOOKUP(A:A,[3]TDSheet!$A:$S,19,0)</f>
        <v>1.6013999999999999</v>
      </c>
      <c r="AB91" s="14">
        <v>0</v>
      </c>
      <c r="AC91" s="14" t="str">
        <f>VLOOKUP(A:A,[1]TDSheet!$A:$AC,29,0)</f>
        <v>акция</v>
      </c>
      <c r="AD91" s="14" t="e">
        <f>VLOOKUP(A:A,[1]TDSheet!$A:$AD,30,0)</f>
        <v>#N/A</v>
      </c>
      <c r="AE91" s="14">
        <f t="shared" si="17"/>
        <v>0</v>
      </c>
      <c r="AF91" s="14"/>
      <c r="AG91" s="14"/>
    </row>
    <row r="92" spans="1:33" s="1" customFormat="1" ht="11.1" customHeight="1" outlineLevel="1" x14ac:dyDescent="0.2">
      <c r="A92" s="7" t="s">
        <v>95</v>
      </c>
      <c r="B92" s="7" t="s">
        <v>8</v>
      </c>
      <c r="C92" s="8">
        <v>27</v>
      </c>
      <c r="D92" s="8">
        <v>35</v>
      </c>
      <c r="E92" s="18">
        <v>1</v>
      </c>
      <c r="F92" s="18">
        <v>49</v>
      </c>
      <c r="G92" s="1">
        <f>VLOOKUP(A:A,[1]TDSheet!$A:$G,7,0)</f>
        <v>0</v>
      </c>
      <c r="H92" s="1" t="e">
        <f>VLOOKUP(A:A,[1]TDSheet!$A:$H,8,0)</f>
        <v>#N/A</v>
      </c>
      <c r="I92" s="14">
        <f>VLOOKUP(A:A,[2]TDSheet!$A:$F,6,0)</f>
        <v>1</v>
      </c>
      <c r="J92" s="14">
        <f t="shared" si="13"/>
        <v>0</v>
      </c>
      <c r="K92" s="14">
        <f>VLOOKUP(A:A,[1]TDSheet!$A:$K,11,0)</f>
        <v>0</v>
      </c>
      <c r="L92" s="14">
        <f>VLOOKUP(A:A,[1]TDSheet!$A:$T,20,0)</f>
        <v>0</v>
      </c>
      <c r="M92" s="14"/>
      <c r="N92" s="14"/>
      <c r="O92" s="14"/>
      <c r="P92" s="14"/>
      <c r="Q92" s="14"/>
      <c r="R92" s="14"/>
      <c r="S92" s="14">
        <f t="shared" si="14"/>
        <v>0.2</v>
      </c>
      <c r="T92" s="16"/>
      <c r="U92" s="17">
        <f t="shared" si="15"/>
        <v>245</v>
      </c>
      <c r="V92" s="14">
        <f t="shared" si="16"/>
        <v>245</v>
      </c>
      <c r="W92" s="14"/>
      <c r="X92" s="14"/>
      <c r="Y92" s="14">
        <f>VLOOKUP(A:A,[1]TDSheet!$A:$Y,25,0)</f>
        <v>1</v>
      </c>
      <c r="Z92" s="14">
        <f>VLOOKUP(A:A,[1]TDSheet!$A:$Z,26,0)</f>
        <v>0.25</v>
      </c>
      <c r="AA92" s="14">
        <f>VLOOKUP(A:A,[3]TDSheet!$A:$S,19,0)</f>
        <v>0.4</v>
      </c>
      <c r="AB92" s="14">
        <f>VLOOKUP(A:A,[4]TDSheet!$A:$D,4,0)</f>
        <v>1</v>
      </c>
      <c r="AC92" s="14" t="str">
        <f>VLOOKUP(A:A,[1]TDSheet!$A:$AC,29,0)</f>
        <v>акция</v>
      </c>
      <c r="AD92" s="14" t="e">
        <f>VLOOKUP(A:A,[1]TDSheet!$A:$AD,30,0)</f>
        <v>#N/A</v>
      </c>
      <c r="AE92" s="14">
        <f t="shared" si="17"/>
        <v>0</v>
      </c>
      <c r="AF92" s="14"/>
      <c r="AG92" s="14"/>
    </row>
    <row r="93" spans="1:33" s="1" customFormat="1" ht="11.1" customHeight="1" outlineLevel="1" x14ac:dyDescent="0.2">
      <c r="A93" s="7" t="s">
        <v>96</v>
      </c>
      <c r="B93" s="7" t="s">
        <v>8</v>
      </c>
      <c r="C93" s="8">
        <v>412</v>
      </c>
      <c r="D93" s="8">
        <v>1141</v>
      </c>
      <c r="E93" s="18">
        <v>984</v>
      </c>
      <c r="F93" s="18">
        <v>541</v>
      </c>
      <c r="G93" s="1">
        <f>VLOOKUP(A:A,[1]TDSheet!$A:$G,7,0)</f>
        <v>0</v>
      </c>
      <c r="H93" s="1">
        <f>VLOOKUP(A:A,[1]TDSheet!$A:$H,8,0)</f>
        <v>0</v>
      </c>
      <c r="I93" s="14">
        <f>VLOOKUP(A:A,[2]TDSheet!$A:$F,6,0)</f>
        <v>1014</v>
      </c>
      <c r="J93" s="14">
        <f t="shared" si="13"/>
        <v>-30</v>
      </c>
      <c r="K93" s="14">
        <f>VLOOKUP(A:A,[1]TDSheet!$A:$K,11,0)</f>
        <v>0</v>
      </c>
      <c r="L93" s="14">
        <f>VLOOKUP(A:A,[1]TDSheet!$A:$T,20,0)</f>
        <v>0</v>
      </c>
      <c r="M93" s="14"/>
      <c r="N93" s="14"/>
      <c r="O93" s="14"/>
      <c r="P93" s="14"/>
      <c r="Q93" s="14"/>
      <c r="R93" s="14"/>
      <c r="S93" s="14">
        <f t="shared" si="14"/>
        <v>196.8</v>
      </c>
      <c r="T93" s="16"/>
      <c r="U93" s="17">
        <f t="shared" si="15"/>
        <v>2.7489837398373984</v>
      </c>
      <c r="V93" s="14">
        <f t="shared" si="16"/>
        <v>2.7489837398373984</v>
      </c>
      <c r="W93" s="14"/>
      <c r="X93" s="14"/>
      <c r="Y93" s="14">
        <f>VLOOKUP(A:A,[1]TDSheet!$A:$Y,25,0)</f>
        <v>350.6</v>
      </c>
      <c r="Z93" s="14">
        <f>VLOOKUP(A:A,[1]TDSheet!$A:$Z,26,0)</f>
        <v>190.5</v>
      </c>
      <c r="AA93" s="14">
        <f>VLOOKUP(A:A,[3]TDSheet!$A:$S,19,0)</f>
        <v>159.19999999999999</v>
      </c>
      <c r="AB93" s="14">
        <f>VLOOKUP(A:A,[4]TDSheet!$A:$D,4,0)</f>
        <v>196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17"/>
        <v>0</v>
      </c>
      <c r="AF93" s="14"/>
      <c r="AG93" s="14"/>
    </row>
    <row r="94" spans="1:33" s="1" customFormat="1" ht="11.1" customHeight="1" outlineLevel="1" x14ac:dyDescent="0.2">
      <c r="A94" s="7" t="s">
        <v>97</v>
      </c>
      <c r="B94" s="7" t="s">
        <v>9</v>
      </c>
      <c r="C94" s="8">
        <v>28.042999999999999</v>
      </c>
      <c r="D94" s="8">
        <v>553.78</v>
      </c>
      <c r="E94" s="18">
        <v>276.23899999999998</v>
      </c>
      <c r="F94" s="18">
        <v>299.28100000000001</v>
      </c>
      <c r="G94" s="1">
        <f>VLOOKUP(A:A,[1]TDSheet!$A:$G,7,0)</f>
        <v>0</v>
      </c>
      <c r="H94" s="1">
        <f>VLOOKUP(A:A,[1]TDSheet!$A:$H,8,0)</f>
        <v>0</v>
      </c>
      <c r="I94" s="14">
        <f>VLOOKUP(A:A,[2]TDSheet!$A:$F,6,0)</f>
        <v>288</v>
      </c>
      <c r="J94" s="14">
        <f t="shared" si="13"/>
        <v>-11.761000000000024</v>
      </c>
      <c r="K94" s="14">
        <f>VLOOKUP(A:A,[1]TDSheet!$A:$K,11,0)</f>
        <v>0</v>
      </c>
      <c r="L94" s="14">
        <f>VLOOKUP(A:A,[1]TDSheet!$A:$T,20,0)</f>
        <v>0</v>
      </c>
      <c r="M94" s="14"/>
      <c r="N94" s="14"/>
      <c r="O94" s="14"/>
      <c r="P94" s="14"/>
      <c r="Q94" s="14"/>
      <c r="R94" s="14"/>
      <c r="S94" s="14">
        <f t="shared" si="14"/>
        <v>55.247799999999998</v>
      </c>
      <c r="T94" s="16"/>
      <c r="U94" s="17">
        <f t="shared" si="15"/>
        <v>5.4170663809237656</v>
      </c>
      <c r="V94" s="14">
        <f t="shared" si="16"/>
        <v>5.4170663809237656</v>
      </c>
      <c r="W94" s="14"/>
      <c r="X94" s="14"/>
      <c r="Y94" s="14">
        <f>VLOOKUP(A:A,[1]TDSheet!$A:$Y,25,0)</f>
        <v>158.61099999999999</v>
      </c>
      <c r="Z94" s="14">
        <f>VLOOKUP(A:A,[1]TDSheet!$A:$Z,26,0)</f>
        <v>87.452500000000001</v>
      </c>
      <c r="AA94" s="14">
        <f>VLOOKUP(A:A,[3]TDSheet!$A:$S,19,0)</f>
        <v>49.517200000000003</v>
      </c>
      <c r="AB94" s="14">
        <f>VLOOKUP(A:A,[4]TDSheet!$A:$D,4,0)</f>
        <v>23.99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17"/>
        <v>0</v>
      </c>
      <c r="AF94" s="14"/>
      <c r="AG9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2024-01-18T12:01:16Z</dcterms:modified>
</cp:coreProperties>
</file>