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083196-B22C-4737-BF74-31937AB131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TDSheet!$A$4:$AF$105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7" i="1" l="1"/>
  <c r="AE49" i="1"/>
  <c r="AE94" i="1"/>
  <c r="AE96" i="1"/>
  <c r="AE97" i="1"/>
  <c r="AE98" i="1"/>
  <c r="AE100" i="1"/>
  <c r="AE10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6" i="1"/>
  <c r="AB89" i="1"/>
  <c r="AB90" i="1"/>
  <c r="AB91" i="1"/>
  <c r="AB92" i="1"/>
  <c r="AB93" i="1"/>
  <c r="AB94" i="1"/>
  <c r="AB95" i="1"/>
  <c r="AB97" i="1"/>
  <c r="AB98" i="1"/>
  <c r="AB99" i="1"/>
  <c r="AB100" i="1"/>
  <c r="AB101" i="1"/>
  <c r="AB102" i="1"/>
  <c r="AB103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5" i="1"/>
  <c r="AA99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5" i="1"/>
  <c r="Z99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5" i="1"/>
  <c r="Y99" i="1"/>
  <c r="Y102" i="1"/>
  <c r="Y103" i="1"/>
  <c r="Y104" i="1"/>
  <c r="Y105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U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9" i="1"/>
  <c r="L102" i="1"/>
  <c r="L103" i="1"/>
  <c r="L104" i="1"/>
  <c r="L105" i="1"/>
  <c r="L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U95" i="1" s="1"/>
  <c r="U98" i="1"/>
  <c r="K99" i="1"/>
  <c r="K102" i="1"/>
  <c r="K103" i="1"/>
  <c r="K104" i="1"/>
  <c r="K105" i="1"/>
  <c r="K7" i="1"/>
  <c r="J82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" i="1"/>
  <c r="J7" i="1" s="1"/>
  <c r="X6" i="1"/>
  <c r="AF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5" i="1"/>
  <c r="AE95" i="1" s="1"/>
  <c r="G99" i="1"/>
  <c r="AE99" i="1" s="1"/>
  <c r="G102" i="1"/>
  <c r="AE102" i="1" s="1"/>
  <c r="G103" i="1"/>
  <c r="AE103" i="1" s="1"/>
  <c r="G104" i="1"/>
  <c r="AE104" i="1" s="1"/>
  <c r="G105" i="1"/>
  <c r="AE105" i="1" s="1"/>
  <c r="G7" i="1"/>
  <c r="AE7" i="1" s="1"/>
  <c r="U105" i="1" l="1"/>
  <c r="U103" i="1"/>
  <c r="U99" i="1"/>
  <c r="U92" i="1"/>
  <c r="U90" i="1"/>
  <c r="U88" i="1"/>
  <c r="U86" i="1"/>
  <c r="U84" i="1"/>
  <c r="U82" i="1"/>
  <c r="U80" i="1"/>
  <c r="U78" i="1"/>
  <c r="U76" i="1"/>
  <c r="U74" i="1"/>
  <c r="U70" i="1"/>
  <c r="U68" i="1"/>
  <c r="U66" i="1"/>
  <c r="U64" i="1"/>
  <c r="U62" i="1"/>
  <c r="U60" i="1"/>
  <c r="U58" i="1"/>
  <c r="U56" i="1"/>
  <c r="U54" i="1"/>
  <c r="U52" i="1"/>
  <c r="U50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V37" i="1"/>
  <c r="U37" i="1"/>
  <c r="U101" i="1"/>
  <c r="U9" i="1"/>
  <c r="V49" i="1"/>
  <c r="I6" i="1"/>
  <c r="J11" i="1"/>
  <c r="U97" i="1"/>
  <c r="U7" i="1"/>
  <c r="U104" i="1"/>
  <c r="U102" i="1"/>
  <c r="U93" i="1"/>
  <c r="U91" i="1"/>
  <c r="U89" i="1"/>
  <c r="U87" i="1"/>
  <c r="U85" i="1"/>
  <c r="U83" i="1"/>
  <c r="U81" i="1"/>
  <c r="U79" i="1"/>
  <c r="U77" i="1"/>
  <c r="U75" i="1"/>
  <c r="U73" i="1"/>
  <c r="U69" i="1"/>
  <c r="U67" i="1"/>
  <c r="U65" i="1"/>
  <c r="U61" i="1"/>
  <c r="U57" i="1"/>
  <c r="U55" i="1"/>
  <c r="U53" i="1"/>
  <c r="U51" i="1"/>
  <c r="U47" i="1"/>
  <c r="U45" i="1"/>
  <c r="U43" i="1"/>
  <c r="U41" i="1"/>
  <c r="U39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8" i="1"/>
  <c r="L6" i="1"/>
  <c r="U100" i="1"/>
  <c r="U96" i="1"/>
  <c r="U72" i="1"/>
  <c r="U71" i="1"/>
  <c r="U59" i="1"/>
  <c r="U94" i="1"/>
  <c r="AE6" i="1"/>
  <c r="AB6" i="1"/>
  <c r="AA6" i="1"/>
  <c r="Y6" i="1"/>
  <c r="K6" i="1"/>
  <c r="U63" i="1"/>
  <c r="Z6" i="1"/>
  <c r="S6" i="1"/>
  <c r="J6" i="1"/>
</calcChain>
</file>

<file path=xl/sharedStrings.xml><?xml version="1.0" encoding="utf-8"?>
<sst xmlns="http://schemas.openxmlformats.org/spreadsheetml/2006/main" count="242" uniqueCount="131">
  <si>
    <t>Период: 24.04.2025 - 01.05.2025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</si>
  <si>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</si>
  <si>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</si>
  <si>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</si>
  <si>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</si>
  <si>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</si>
  <si>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</si>
  <si>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</si>
  <si>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</si>
  <si>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</si>
  <si>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</si>
  <si>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</si>
  <si>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</si>
  <si>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</si>
  <si>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</si>
  <si>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</si>
  <si>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</si>
  <si>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</si>
  <si>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</si>
  <si>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</si>
  <si>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</si>
  <si>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</si>
  <si>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</si>
  <si>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</si>
  <si>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</si>
  <si>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</si>
  <si>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</si>
  <si>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</si>
  <si>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</si>
  <si>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</si>
  <si>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</si>
  <si>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</si>
  <si>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</si>
  <si>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</si>
  <si>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</si>
  <si>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</si>
  <si>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</si>
  <si>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</si>
  <si>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</si>
  <si>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</si>
  <si>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</si>
  <si>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</si>
  <si>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</si>
  <si>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</si>
  <si>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</si>
  <si>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</si>
  <si>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</si>
  <si>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</si>
  <si>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</si>
  <si>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</si>
  <si>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</si>
  <si>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</si>
  <si>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</si>
  <si>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</si>
  <si>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</si>
  <si>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</si>
  <si>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</si>
  <si>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</si>
  <si>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</si>
  <si>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</si>
  <si>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</si>
  <si>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</si>
  <si>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</si>
  <si>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</si>
  <si>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</si>
  <si>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</si>
  <si>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</si>
  <si>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</si>
  <si>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</si>
  <si>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</si>
  <si>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</si>
  <si>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</si>
  <si>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</si>
  <si>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</si>
  <si>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</si>
  <si>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</si>
  <si>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</si>
  <si>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</si>
  <si>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</si>
  <si>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</si>
  <si>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</si>
  <si>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</si>
  <si>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</si>
  <si>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</si>
  <si>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</si>
  <si>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</si>
  <si>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</si>
  <si>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</si>
  <si>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</si>
  <si>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</si>
  <si>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</si>
  <si>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</si>
  <si>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</si>
  <si>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</si>
  <si>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</si>
  <si>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</si>
  <si>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</si>
  <si>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</si>
  <si>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</si>
  <si>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</si>
  <si>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7234 ФИЛЕЙНЫЕ ПМ сос ц/о в/у 1/495 8шт.  ОСТАНКИНО</t>
  </si>
  <si>
    <t>6877 В ОБВЯЗКЕ вар п/о  ОСТАНКИНО</t>
  </si>
  <si>
    <t>7131 БАЛЫКОВАЯ в/к в/у 0,84кг ВЕС ОСТАНКИНО</t>
  </si>
  <si>
    <t>7143 БРАУНШВЕЙГСКАЯ ГОСТ с/к в/у 1/220 8шт.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</si>
  <si>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</si>
  <si>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</si>
  <si>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</si>
  <si>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</si>
  <si>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</si>
  <si>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</si>
  <si>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</si>
  <si>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</si>
  <si>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</si>
  <si>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</si>
  <si>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</si>
  <si>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</si>
  <si>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</si>
  <si>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</si>
  <si>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</si>
  <si>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</si>
  <si>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</si>
  <si>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</si>
  <si>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02,05,</t>
  </si>
  <si>
    <t>03,05,</t>
  </si>
  <si>
    <t>06,05,</t>
  </si>
  <si>
    <t>07,05,</t>
  </si>
  <si>
    <t>11,04,</t>
  </si>
  <si>
    <t>18,04,</t>
  </si>
  <si>
    <t>25,04,</t>
  </si>
  <si>
    <t>01,05,</t>
  </si>
  <si>
    <t>10,2т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</si>
</sst>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5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6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0" applyFont="1" applyAlignment="1"/>
    <xf numFmtId="164" fontId="0" fillId="4" borderId="1" xfId="0" applyNumberFormat="1" applyFill="1" applyBorder="1" applyAlignment="1">
      <alignment horizontal="right" vertical="top"/>
    </xf>
    <xf numFmtId="164" fontId="8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4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01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18.04.2025 - 25.04.2025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26,04,</v>
          </cell>
          <cell r="L5" t="str">
            <v>29,04,</v>
          </cell>
          <cell r="M5" t="str">
            <v>кор</v>
          </cell>
          <cell r="N5" t="str">
            <v>03,05,</v>
          </cell>
          <cell r="Q5" t="str">
            <v>30,04,</v>
          </cell>
          <cell r="R5" t="str">
            <v>01,05,</v>
          </cell>
          <cell r="T5" t="str">
            <v>02,05,</v>
          </cell>
          <cell r="Y5" t="str">
            <v>04,04,</v>
          </cell>
          <cell r="Z5" t="str">
            <v>11,04,</v>
          </cell>
          <cell r="AA5" t="str">
            <v>18,04,</v>
          </cell>
          <cell r="AB5" t="str">
            <v>25,04,</v>
          </cell>
        </row>
        <row r="6">
          <cell r="E6">
            <v>73500.755000000005</v>
          </cell>
          <cell r="F6">
            <v>81108.918999999994</v>
          </cell>
          <cell r="I6">
            <v>74766.811999999976</v>
          </cell>
          <cell r="J6">
            <v>-1266.0570000000002</v>
          </cell>
          <cell r="K6">
            <v>11800</v>
          </cell>
          <cell r="L6">
            <v>17185</v>
          </cell>
          <cell r="M6">
            <v>-2000</v>
          </cell>
          <cell r="N6">
            <v>21980</v>
          </cell>
          <cell r="O6">
            <v>0</v>
          </cell>
          <cell r="P6">
            <v>0</v>
          </cell>
          <cell r="Q6">
            <v>16770</v>
          </cell>
          <cell r="R6">
            <v>23940</v>
          </cell>
          <cell r="S6">
            <v>14700.150999999993</v>
          </cell>
          <cell r="T6">
            <v>24660</v>
          </cell>
          <cell r="Y6">
            <v>15810.880399999996</v>
          </cell>
          <cell r="Z6">
            <v>16521.366999999998</v>
          </cell>
          <cell r="AA6">
            <v>19206.588200000006</v>
          </cell>
          <cell r="AB6">
            <v>17160.664000000001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333</v>
          </cell>
          <cell r="D7">
            <v>730</v>
          </cell>
          <cell r="E7">
            <v>779</v>
          </cell>
          <cell r="F7">
            <v>196</v>
          </cell>
          <cell r="G7">
            <v>0.4</v>
          </cell>
          <cell r="H7">
            <v>60</v>
          </cell>
          <cell r="I7">
            <v>864</v>
          </cell>
          <cell r="J7">
            <v>-85</v>
          </cell>
          <cell r="K7">
            <v>0</v>
          </cell>
          <cell r="L7">
            <v>480</v>
          </cell>
          <cell r="N7">
            <v>80</v>
          </cell>
          <cell r="Q7">
            <v>400</v>
          </cell>
          <cell r="R7">
            <v>400</v>
          </cell>
          <cell r="S7">
            <v>155.80000000000001</v>
          </cell>
          <cell r="T7">
            <v>120</v>
          </cell>
          <cell r="U7">
            <v>10.757381258023106</v>
          </cell>
          <cell r="V7">
            <v>1.2580231065468548</v>
          </cell>
          <cell r="Y7">
            <v>96.8</v>
          </cell>
          <cell r="Z7">
            <v>113.6</v>
          </cell>
          <cell r="AA7">
            <v>129.80000000000001</v>
          </cell>
          <cell r="AB7">
            <v>208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43</v>
          </cell>
          <cell r="D8">
            <v>235</v>
          </cell>
          <cell r="E8">
            <v>109</v>
          </cell>
          <cell r="F8">
            <v>166</v>
          </cell>
          <cell r="G8">
            <v>0.25</v>
          </cell>
          <cell r="H8">
            <v>120</v>
          </cell>
          <cell r="I8">
            <v>121</v>
          </cell>
          <cell r="J8">
            <v>-12</v>
          </cell>
          <cell r="K8">
            <v>0</v>
          </cell>
          <cell r="L8">
            <v>0</v>
          </cell>
          <cell r="Q8">
            <v>80</v>
          </cell>
          <cell r="S8">
            <v>21.8</v>
          </cell>
          <cell r="T8">
            <v>80</v>
          </cell>
          <cell r="U8">
            <v>14.954128440366972</v>
          </cell>
          <cell r="V8">
            <v>7.6146788990825689</v>
          </cell>
          <cell r="Y8">
            <v>15.6</v>
          </cell>
          <cell r="Z8">
            <v>18</v>
          </cell>
          <cell r="AA8">
            <v>31.6</v>
          </cell>
          <cell r="AB8">
            <v>45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1981.373</v>
          </cell>
          <cell r="D9">
            <v>2303.3789999999999</v>
          </cell>
          <cell r="E9">
            <v>1283.222</v>
          </cell>
          <cell r="F9">
            <v>2955.3780000000002</v>
          </cell>
          <cell r="G9">
            <v>1</v>
          </cell>
          <cell r="H9">
            <v>60</v>
          </cell>
          <cell r="I9">
            <v>1268.8119999999999</v>
          </cell>
          <cell r="J9">
            <v>14.410000000000082</v>
          </cell>
          <cell r="K9">
            <v>0</v>
          </cell>
          <cell r="L9">
            <v>0</v>
          </cell>
          <cell r="M9">
            <v>-300</v>
          </cell>
          <cell r="N9">
            <v>500</v>
          </cell>
          <cell r="S9">
            <v>256.64440000000002</v>
          </cell>
          <cell r="T9">
            <v>600</v>
          </cell>
          <cell r="U9">
            <v>14.632612283766955</v>
          </cell>
          <cell r="V9">
            <v>11.515458743693609</v>
          </cell>
          <cell r="Y9">
            <v>310.87299999999999</v>
          </cell>
          <cell r="Z9">
            <v>280.1764</v>
          </cell>
          <cell r="AA9">
            <v>405.75300000000004</v>
          </cell>
          <cell r="AB9">
            <v>289.702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-1.9950000000000001</v>
          </cell>
          <cell r="D10">
            <v>78.415000000000006</v>
          </cell>
          <cell r="E10">
            <v>48.618000000000002</v>
          </cell>
          <cell r="F10">
            <v>23.795999999999999</v>
          </cell>
          <cell r="G10">
            <v>1</v>
          </cell>
          <cell r="H10">
            <v>120</v>
          </cell>
          <cell r="I10">
            <v>63.2</v>
          </cell>
          <cell r="J10">
            <v>-14.582000000000001</v>
          </cell>
          <cell r="K10">
            <v>20</v>
          </cell>
          <cell r="L10">
            <v>50</v>
          </cell>
          <cell r="Q10">
            <v>30</v>
          </cell>
          <cell r="S10">
            <v>9.7236000000000011</v>
          </cell>
          <cell r="T10">
            <v>20</v>
          </cell>
          <cell r="U10">
            <v>14.788349993829444</v>
          </cell>
          <cell r="V10">
            <v>2.4472417623102549</v>
          </cell>
          <cell r="Y10">
            <v>10.110200000000001</v>
          </cell>
          <cell r="Z10">
            <v>4.6592000000000002</v>
          </cell>
          <cell r="AA10">
            <v>11.157599999999999</v>
          </cell>
          <cell r="AB10">
            <v>10.815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70.277000000000001</v>
          </cell>
          <cell r="D11">
            <v>141.54900000000001</v>
          </cell>
          <cell r="E11">
            <v>106.745</v>
          </cell>
          <cell r="F11">
            <v>105.081</v>
          </cell>
          <cell r="G11">
            <v>1</v>
          </cell>
          <cell r="H11">
            <v>60</v>
          </cell>
          <cell r="I11">
            <v>104.2</v>
          </cell>
          <cell r="J11">
            <v>2.5450000000000017</v>
          </cell>
          <cell r="K11">
            <v>10</v>
          </cell>
          <cell r="L11">
            <v>30</v>
          </cell>
          <cell r="N11">
            <v>20</v>
          </cell>
          <cell r="Q11">
            <v>30</v>
          </cell>
          <cell r="R11">
            <v>30</v>
          </cell>
          <cell r="S11">
            <v>21.349</v>
          </cell>
          <cell r="T11">
            <v>30</v>
          </cell>
          <cell r="U11">
            <v>11.948147454213313</v>
          </cell>
          <cell r="V11">
            <v>4.9220572392149515</v>
          </cell>
          <cell r="Y11">
            <v>24.4116</v>
          </cell>
          <cell r="Z11">
            <v>20.476400000000002</v>
          </cell>
          <cell r="AA11">
            <v>26.142800000000001</v>
          </cell>
          <cell r="AB11">
            <v>27.091999999999999</v>
          </cell>
          <cell r="AC11">
            <v>0</v>
          </cell>
          <cell r="AD11">
            <v>0</v>
          </cell>
        </row>
        <row r="12">
          <cell r="A12" t="str">
            <v>4786 КОЛБ.СНЭКИ Папа может в/к мгс 1/70_5  ОСТАНКИНО</v>
          </cell>
          <cell r="B12" t="str">
            <v>шт</v>
          </cell>
          <cell r="C12">
            <v>7</v>
          </cell>
          <cell r="E12">
            <v>0</v>
          </cell>
          <cell r="G12">
            <v>0</v>
          </cell>
          <cell r="H12">
            <v>120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вывод</v>
          </cell>
          <cell r="AD12" t="str">
            <v>костик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456.05500000000001</v>
          </cell>
          <cell r="D13">
            <v>607.76900000000001</v>
          </cell>
          <cell r="E13">
            <v>429.14400000000001</v>
          </cell>
          <cell r="F13">
            <v>624.00699999999995</v>
          </cell>
          <cell r="G13">
            <v>1</v>
          </cell>
          <cell r="H13">
            <v>60</v>
          </cell>
          <cell r="I13">
            <v>419.9</v>
          </cell>
          <cell r="J13">
            <v>9.2440000000000282</v>
          </cell>
          <cell r="K13">
            <v>100</v>
          </cell>
          <cell r="L13">
            <v>100</v>
          </cell>
          <cell r="N13">
            <v>100</v>
          </cell>
          <cell r="R13">
            <v>100</v>
          </cell>
          <cell r="S13">
            <v>85.828800000000001</v>
          </cell>
          <cell r="T13">
            <v>200</v>
          </cell>
          <cell r="U13">
            <v>14.261028932013497</v>
          </cell>
          <cell r="V13">
            <v>7.2703684544115719</v>
          </cell>
          <cell r="Y13">
            <v>100.61580000000001</v>
          </cell>
          <cell r="Z13">
            <v>101.6688</v>
          </cell>
          <cell r="AA13">
            <v>136.29339999999999</v>
          </cell>
          <cell r="AB13">
            <v>107.72</v>
          </cell>
          <cell r="AC13">
            <v>0</v>
          </cell>
          <cell r="AD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646</v>
          </cell>
          <cell r="D14">
            <v>166</v>
          </cell>
          <cell r="E14">
            <v>424</v>
          </cell>
          <cell r="F14">
            <v>382</v>
          </cell>
          <cell r="G14">
            <v>0.25</v>
          </cell>
          <cell r="H14">
            <v>120</v>
          </cell>
          <cell r="I14">
            <v>427</v>
          </cell>
          <cell r="J14">
            <v>-3</v>
          </cell>
          <cell r="K14">
            <v>80</v>
          </cell>
          <cell r="L14">
            <v>200</v>
          </cell>
          <cell r="Q14">
            <v>200</v>
          </cell>
          <cell r="S14">
            <v>84.8</v>
          </cell>
          <cell r="T14">
            <v>600</v>
          </cell>
          <cell r="U14">
            <v>17.240566037735849</v>
          </cell>
          <cell r="V14">
            <v>4.5047169811320753</v>
          </cell>
          <cell r="Y14">
            <v>80</v>
          </cell>
          <cell r="Z14">
            <v>83.2</v>
          </cell>
          <cell r="AA14">
            <v>108.4</v>
          </cell>
          <cell r="AB14">
            <v>101</v>
          </cell>
          <cell r="AC14">
            <v>0</v>
          </cell>
          <cell r="AD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11.954000000000001</v>
          </cell>
          <cell r="D15">
            <v>67.551000000000002</v>
          </cell>
          <cell r="E15">
            <v>41.851999999999997</v>
          </cell>
          <cell r="G15">
            <v>1</v>
          </cell>
          <cell r="H15">
            <v>30</v>
          </cell>
          <cell r="I15">
            <v>41.2</v>
          </cell>
          <cell r="J15">
            <v>0.65199999999999392</v>
          </cell>
          <cell r="K15">
            <v>20</v>
          </cell>
          <cell r="L15">
            <v>30</v>
          </cell>
          <cell r="R15">
            <v>10</v>
          </cell>
          <cell r="S15">
            <v>8.3704000000000001</v>
          </cell>
          <cell r="T15">
            <v>10</v>
          </cell>
          <cell r="U15">
            <v>8.362802255567237</v>
          </cell>
          <cell r="V15">
            <v>0</v>
          </cell>
          <cell r="Y15">
            <v>8.4049999999999994</v>
          </cell>
          <cell r="Z15">
            <v>8.9730000000000008</v>
          </cell>
          <cell r="AA15">
            <v>7.8203999999999994</v>
          </cell>
          <cell r="AB15">
            <v>2.9820000000000002</v>
          </cell>
          <cell r="AC15" t="str">
            <v>Витал</v>
          </cell>
          <cell r="AD15" t="str">
            <v>склад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31.736999999999998</v>
          </cell>
          <cell r="D16">
            <v>13.284000000000001</v>
          </cell>
          <cell r="E16">
            <v>33.009</v>
          </cell>
          <cell r="G16">
            <v>1</v>
          </cell>
          <cell r="H16">
            <v>30</v>
          </cell>
          <cell r="I16">
            <v>35.6</v>
          </cell>
          <cell r="J16">
            <v>-2.5910000000000011</v>
          </cell>
          <cell r="K16">
            <v>30</v>
          </cell>
          <cell r="L16">
            <v>20</v>
          </cell>
          <cell r="S16">
            <v>6.6017999999999999</v>
          </cell>
          <cell r="T16">
            <v>10</v>
          </cell>
          <cell r="U16">
            <v>9.0884304280650738</v>
          </cell>
          <cell r="V16">
            <v>0</v>
          </cell>
          <cell r="Y16">
            <v>8.4084000000000003</v>
          </cell>
          <cell r="Z16">
            <v>6.9159999999999995</v>
          </cell>
          <cell r="AA16">
            <v>5.7187999999999999</v>
          </cell>
          <cell r="AB16">
            <v>0</v>
          </cell>
          <cell r="AC16" t="str">
            <v>Вит</v>
          </cell>
          <cell r="AD16" t="e">
            <v>#N/A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1166</v>
          </cell>
          <cell r="D17">
            <v>580</v>
          </cell>
          <cell r="E17">
            <v>852</v>
          </cell>
          <cell r="F17">
            <v>827</v>
          </cell>
          <cell r="G17">
            <v>0.25</v>
          </cell>
          <cell r="H17">
            <v>120</v>
          </cell>
          <cell r="I17">
            <v>905</v>
          </cell>
          <cell r="J17">
            <v>-53</v>
          </cell>
          <cell r="K17">
            <v>160</v>
          </cell>
          <cell r="L17">
            <v>200</v>
          </cell>
          <cell r="Q17">
            <v>400</v>
          </cell>
          <cell r="R17">
            <v>200</v>
          </cell>
          <cell r="S17">
            <v>170.4</v>
          </cell>
          <cell r="T17">
            <v>1200</v>
          </cell>
          <cell r="U17">
            <v>17.529342723004696</v>
          </cell>
          <cell r="V17">
            <v>4.853286384976526</v>
          </cell>
          <cell r="Y17">
            <v>145.19999999999999</v>
          </cell>
          <cell r="Z17">
            <v>125.4</v>
          </cell>
          <cell r="AA17">
            <v>216.8</v>
          </cell>
          <cell r="AB17">
            <v>266</v>
          </cell>
          <cell r="AC17">
            <v>0</v>
          </cell>
          <cell r="AD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616.16899999999998</v>
          </cell>
          <cell r="D18">
            <v>1834.172</v>
          </cell>
          <cell r="E18">
            <v>1008.622</v>
          </cell>
          <cell r="F18">
            <v>1434.19</v>
          </cell>
          <cell r="G18">
            <v>1</v>
          </cell>
          <cell r="H18">
            <v>45</v>
          </cell>
          <cell r="I18">
            <v>980.8</v>
          </cell>
          <cell r="J18">
            <v>27.822000000000003</v>
          </cell>
          <cell r="K18">
            <v>0</v>
          </cell>
          <cell r="L18">
            <v>0</v>
          </cell>
          <cell r="N18">
            <v>100</v>
          </cell>
          <cell r="Q18">
            <v>200</v>
          </cell>
          <cell r="R18">
            <v>300</v>
          </cell>
          <cell r="S18">
            <v>201.7244</v>
          </cell>
          <cell r="T18">
            <v>300</v>
          </cell>
          <cell r="U18">
            <v>11.571183257949956</v>
          </cell>
          <cell r="V18">
            <v>7.1096505925906834</v>
          </cell>
          <cell r="Y18">
            <v>194.88380000000001</v>
          </cell>
          <cell r="Z18">
            <v>243.98380000000003</v>
          </cell>
          <cell r="AA18">
            <v>274.10739999999998</v>
          </cell>
          <cell r="AB18">
            <v>302.63799999999998</v>
          </cell>
          <cell r="AC18" t="str">
            <v>увел</v>
          </cell>
          <cell r="AD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63</v>
          </cell>
          <cell r="D19">
            <v>399</v>
          </cell>
          <cell r="E19">
            <v>238</v>
          </cell>
          <cell r="F19">
            <v>188</v>
          </cell>
          <cell r="G19">
            <v>0.15</v>
          </cell>
          <cell r="H19">
            <v>60</v>
          </cell>
          <cell r="I19">
            <v>270</v>
          </cell>
          <cell r="J19">
            <v>-32</v>
          </cell>
          <cell r="K19">
            <v>40</v>
          </cell>
          <cell r="L19">
            <v>40</v>
          </cell>
          <cell r="N19">
            <v>40</v>
          </cell>
          <cell r="Q19">
            <v>120</v>
          </cell>
          <cell r="R19">
            <v>40</v>
          </cell>
          <cell r="S19">
            <v>47.6</v>
          </cell>
          <cell r="T19">
            <v>40</v>
          </cell>
          <cell r="U19">
            <v>10.672268907563025</v>
          </cell>
          <cell r="V19">
            <v>3.9495798319327728</v>
          </cell>
          <cell r="Y19">
            <v>45.2</v>
          </cell>
          <cell r="Z19">
            <v>41.4</v>
          </cell>
          <cell r="AA19">
            <v>56.2</v>
          </cell>
          <cell r="AB19">
            <v>44</v>
          </cell>
          <cell r="AC19" t="str">
            <v>увел</v>
          </cell>
          <cell r="AD19" t="str">
            <v>увел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1088</v>
          </cell>
          <cell r="D20">
            <v>2896</v>
          </cell>
          <cell r="E20">
            <v>2009</v>
          </cell>
          <cell r="F20">
            <v>1932</v>
          </cell>
          <cell r="G20">
            <v>0.12</v>
          </cell>
          <cell r="H20">
            <v>60</v>
          </cell>
          <cell r="I20">
            <v>2038</v>
          </cell>
          <cell r="J20">
            <v>-29</v>
          </cell>
          <cell r="K20">
            <v>400</v>
          </cell>
          <cell r="L20">
            <v>400</v>
          </cell>
          <cell r="N20">
            <v>200</v>
          </cell>
          <cell r="Q20">
            <v>600</v>
          </cell>
          <cell r="R20">
            <v>480</v>
          </cell>
          <cell r="S20">
            <v>401.8</v>
          </cell>
          <cell r="T20">
            <v>400</v>
          </cell>
          <cell r="U20">
            <v>10.980587356893977</v>
          </cell>
          <cell r="V20">
            <v>4.8083623693379787</v>
          </cell>
          <cell r="Y20">
            <v>413</v>
          </cell>
          <cell r="Z20">
            <v>415.4</v>
          </cell>
          <cell r="AA20">
            <v>521.20000000000005</v>
          </cell>
          <cell r="AB20">
            <v>470</v>
          </cell>
          <cell r="AC20">
            <v>0</v>
          </cell>
          <cell r="AD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1110</v>
          </cell>
          <cell r="D21">
            <v>435</v>
          </cell>
          <cell r="E21">
            <v>692</v>
          </cell>
          <cell r="F21">
            <v>825</v>
          </cell>
          <cell r="G21">
            <v>0.25</v>
          </cell>
          <cell r="H21">
            <v>120</v>
          </cell>
          <cell r="I21">
            <v>717</v>
          </cell>
          <cell r="J21">
            <v>-25</v>
          </cell>
          <cell r="K21">
            <v>120</v>
          </cell>
          <cell r="L21">
            <v>200</v>
          </cell>
          <cell r="R21">
            <v>200</v>
          </cell>
          <cell r="S21">
            <v>138.4</v>
          </cell>
          <cell r="T21">
            <v>1000</v>
          </cell>
          <cell r="U21">
            <v>16.943641618497111</v>
          </cell>
          <cell r="V21">
            <v>5.9609826589595372</v>
          </cell>
          <cell r="Y21">
            <v>142</v>
          </cell>
          <cell r="Z21">
            <v>120</v>
          </cell>
          <cell r="AA21">
            <v>199</v>
          </cell>
          <cell r="AB21">
            <v>165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0.251</v>
          </cell>
          <cell r="D22">
            <v>194.767</v>
          </cell>
          <cell r="E22">
            <v>37.469000000000001</v>
          </cell>
          <cell r="F22">
            <v>126.86199999999999</v>
          </cell>
          <cell r="G22">
            <v>1</v>
          </cell>
          <cell r="H22">
            <v>120</v>
          </cell>
          <cell r="I22">
            <v>38.9</v>
          </cell>
          <cell r="J22">
            <v>-1.4309999999999974</v>
          </cell>
          <cell r="K22">
            <v>0</v>
          </cell>
          <cell r="L22">
            <v>0</v>
          </cell>
          <cell r="S22">
            <v>7.4938000000000002</v>
          </cell>
          <cell r="U22">
            <v>16.928927913742026</v>
          </cell>
          <cell r="V22">
            <v>16.928927913742026</v>
          </cell>
          <cell r="Y22">
            <v>7.8823999999999996</v>
          </cell>
          <cell r="Z22">
            <v>7.7824</v>
          </cell>
          <cell r="AA22">
            <v>19.699199999999998</v>
          </cell>
          <cell r="AB22">
            <v>13.932</v>
          </cell>
          <cell r="AC22" t="str">
            <v>увел</v>
          </cell>
          <cell r="AD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319.25400000000002</v>
          </cell>
          <cell r="D23">
            <v>302.55399999999997</v>
          </cell>
          <cell r="E23">
            <v>286.625</v>
          </cell>
          <cell r="F23">
            <v>332.50799999999998</v>
          </cell>
          <cell r="G23">
            <v>1</v>
          </cell>
          <cell r="H23">
            <v>60</v>
          </cell>
          <cell r="I23">
            <v>277.10000000000002</v>
          </cell>
          <cell r="J23">
            <v>9.5249999999999773</v>
          </cell>
          <cell r="K23">
            <v>50</v>
          </cell>
          <cell r="L23">
            <v>100</v>
          </cell>
          <cell r="N23">
            <v>60</v>
          </cell>
          <cell r="R23">
            <v>100</v>
          </cell>
          <cell r="S23">
            <v>57.325000000000003</v>
          </cell>
          <cell r="T23">
            <v>100</v>
          </cell>
          <cell r="U23">
            <v>12.952603576101177</v>
          </cell>
          <cell r="V23">
            <v>5.8004012211077187</v>
          </cell>
          <cell r="Y23">
            <v>74.488399999999999</v>
          </cell>
          <cell r="Z23">
            <v>61.921199999999999</v>
          </cell>
          <cell r="AA23">
            <v>79.476399999999998</v>
          </cell>
          <cell r="AB23">
            <v>63.061999999999998</v>
          </cell>
          <cell r="AC23">
            <v>0</v>
          </cell>
          <cell r="AD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1651</v>
          </cell>
          <cell r="D24">
            <v>446</v>
          </cell>
          <cell r="E24">
            <v>1149</v>
          </cell>
          <cell r="F24">
            <v>833</v>
          </cell>
          <cell r="G24">
            <v>0.22</v>
          </cell>
          <cell r="H24">
            <v>120</v>
          </cell>
          <cell r="I24">
            <v>1250</v>
          </cell>
          <cell r="J24">
            <v>-101</v>
          </cell>
          <cell r="K24">
            <v>160</v>
          </cell>
          <cell r="L24">
            <v>400</v>
          </cell>
          <cell r="N24">
            <v>400</v>
          </cell>
          <cell r="Q24">
            <v>480</v>
          </cell>
          <cell r="R24">
            <v>400</v>
          </cell>
          <cell r="S24">
            <v>229.8</v>
          </cell>
          <cell r="T24">
            <v>1200</v>
          </cell>
          <cell r="U24">
            <v>16.85378590078329</v>
          </cell>
          <cell r="V24">
            <v>3.6248912097476063</v>
          </cell>
          <cell r="Y24">
            <v>191.6</v>
          </cell>
          <cell r="Z24">
            <v>180.2</v>
          </cell>
          <cell r="AA24">
            <v>254.4</v>
          </cell>
          <cell r="AB24">
            <v>334</v>
          </cell>
          <cell r="AC24" t="str">
            <v>костик</v>
          </cell>
          <cell r="AD24" t="str">
            <v>костик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527</v>
          </cell>
          <cell r="D25">
            <v>761</v>
          </cell>
          <cell r="E25">
            <v>838</v>
          </cell>
          <cell r="F25">
            <v>449</v>
          </cell>
          <cell r="G25">
            <v>0.4</v>
          </cell>
          <cell r="H25" t="e">
            <v>#N/A</v>
          </cell>
          <cell r="I25">
            <v>839</v>
          </cell>
          <cell r="J25">
            <v>-1</v>
          </cell>
          <cell r="K25">
            <v>200</v>
          </cell>
          <cell r="L25">
            <v>600</v>
          </cell>
          <cell r="N25">
            <v>120</v>
          </cell>
          <cell r="Q25">
            <v>120</v>
          </cell>
          <cell r="R25">
            <v>320</v>
          </cell>
          <cell r="S25">
            <v>167.6</v>
          </cell>
          <cell r="T25">
            <v>240</v>
          </cell>
          <cell r="U25">
            <v>12.225536992840096</v>
          </cell>
          <cell r="V25">
            <v>2.6789976133651554</v>
          </cell>
          <cell r="Y25">
            <v>21.2</v>
          </cell>
          <cell r="Z25">
            <v>175.2</v>
          </cell>
          <cell r="AA25">
            <v>114</v>
          </cell>
          <cell r="AB25">
            <v>147</v>
          </cell>
          <cell r="AC25" t="str">
            <v>Витал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210</v>
          </cell>
          <cell r="D26">
            <v>456</v>
          </cell>
          <cell r="E26">
            <v>350</v>
          </cell>
          <cell r="F26">
            <v>301</v>
          </cell>
          <cell r="G26">
            <v>0.09</v>
          </cell>
          <cell r="H26" t="e">
            <v>#N/A</v>
          </cell>
          <cell r="I26">
            <v>361</v>
          </cell>
          <cell r="J26">
            <v>-11</v>
          </cell>
          <cell r="K26">
            <v>80</v>
          </cell>
          <cell r="L26">
            <v>120</v>
          </cell>
          <cell r="N26">
            <v>80</v>
          </cell>
          <cell r="Q26">
            <v>80</v>
          </cell>
          <cell r="R26">
            <v>80</v>
          </cell>
          <cell r="S26">
            <v>70</v>
          </cell>
          <cell r="T26">
            <v>40</v>
          </cell>
          <cell r="U26">
            <v>11.157142857142857</v>
          </cell>
          <cell r="V26">
            <v>4.3</v>
          </cell>
          <cell r="Y26">
            <v>65.599999999999994</v>
          </cell>
          <cell r="Z26">
            <v>50.6</v>
          </cell>
          <cell r="AA26">
            <v>90.8</v>
          </cell>
          <cell r="AB26">
            <v>66</v>
          </cell>
          <cell r="AC26" t="str">
            <v>увел</v>
          </cell>
          <cell r="AD26" t="str">
            <v>м160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194</v>
          </cell>
          <cell r="D27">
            <v>419</v>
          </cell>
          <cell r="E27">
            <v>359</v>
          </cell>
          <cell r="F27">
            <v>245</v>
          </cell>
          <cell r="G27">
            <v>0.09</v>
          </cell>
          <cell r="H27">
            <v>45</v>
          </cell>
          <cell r="I27">
            <v>360</v>
          </cell>
          <cell r="J27">
            <v>-1</v>
          </cell>
          <cell r="K27">
            <v>60</v>
          </cell>
          <cell r="L27">
            <v>160</v>
          </cell>
          <cell r="N27">
            <v>80</v>
          </cell>
          <cell r="Q27">
            <v>100</v>
          </cell>
          <cell r="R27">
            <v>120</v>
          </cell>
          <cell r="S27">
            <v>71.8</v>
          </cell>
          <cell r="T27">
            <v>40</v>
          </cell>
          <cell r="U27">
            <v>11.211699164345404</v>
          </cell>
          <cell r="V27">
            <v>3.4122562674094707</v>
          </cell>
          <cell r="Y27">
            <v>64.8</v>
          </cell>
          <cell r="Z27">
            <v>69</v>
          </cell>
          <cell r="AA27">
            <v>81.8</v>
          </cell>
          <cell r="AB27">
            <v>84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52</v>
          </cell>
          <cell r="D28">
            <v>124</v>
          </cell>
          <cell r="E28">
            <v>63</v>
          </cell>
          <cell r="F28">
            <v>109</v>
          </cell>
          <cell r="G28">
            <v>0.4</v>
          </cell>
          <cell r="H28">
            <v>60</v>
          </cell>
          <cell r="I28">
            <v>67</v>
          </cell>
          <cell r="J28">
            <v>-4</v>
          </cell>
          <cell r="K28">
            <v>0</v>
          </cell>
          <cell r="L28">
            <v>0</v>
          </cell>
          <cell r="S28">
            <v>12.6</v>
          </cell>
          <cell r="T28">
            <v>40</v>
          </cell>
          <cell r="U28">
            <v>11.825396825396826</v>
          </cell>
          <cell r="V28">
            <v>8.6507936507936503</v>
          </cell>
          <cell r="Y28">
            <v>23.4</v>
          </cell>
          <cell r="Z28">
            <v>15.4</v>
          </cell>
          <cell r="AA28">
            <v>22.4</v>
          </cell>
          <cell r="AB28">
            <v>8</v>
          </cell>
          <cell r="AC28" t="str">
            <v>увел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158</v>
          </cell>
          <cell r="D29">
            <v>840</v>
          </cell>
          <cell r="E29">
            <v>387</v>
          </cell>
          <cell r="F29">
            <v>604</v>
          </cell>
          <cell r="G29">
            <v>0.4</v>
          </cell>
          <cell r="H29">
            <v>60</v>
          </cell>
          <cell r="I29">
            <v>394</v>
          </cell>
          <cell r="J29">
            <v>-7</v>
          </cell>
          <cell r="K29">
            <v>120</v>
          </cell>
          <cell r="L29">
            <v>0</v>
          </cell>
          <cell r="N29">
            <v>80</v>
          </cell>
          <cell r="R29">
            <v>40</v>
          </cell>
          <cell r="S29">
            <v>77.400000000000006</v>
          </cell>
          <cell r="U29">
            <v>10.90439276485788</v>
          </cell>
          <cell r="V29">
            <v>7.8036175710594309</v>
          </cell>
          <cell r="Y29">
            <v>71.599999999999994</v>
          </cell>
          <cell r="Z29">
            <v>76.400000000000006</v>
          </cell>
          <cell r="AA29">
            <v>105.4</v>
          </cell>
          <cell r="AB29">
            <v>93</v>
          </cell>
          <cell r="AC29" t="str">
            <v>м280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124</v>
          </cell>
          <cell r="D30">
            <v>416</v>
          </cell>
          <cell r="E30">
            <v>310</v>
          </cell>
          <cell r="F30">
            <v>214</v>
          </cell>
          <cell r="G30">
            <v>0.15</v>
          </cell>
          <cell r="H30" t="e">
            <v>#N/A</v>
          </cell>
          <cell r="I30">
            <v>320</v>
          </cell>
          <cell r="J30">
            <v>-10</v>
          </cell>
          <cell r="K30">
            <v>80</v>
          </cell>
          <cell r="L30">
            <v>80</v>
          </cell>
          <cell r="N30">
            <v>80</v>
          </cell>
          <cell r="Q30">
            <v>120</v>
          </cell>
          <cell r="R30">
            <v>120</v>
          </cell>
          <cell r="S30">
            <v>62</v>
          </cell>
          <cell r="U30">
            <v>11.193548387096774</v>
          </cell>
          <cell r="V30">
            <v>3.4516129032258065</v>
          </cell>
          <cell r="Y30">
            <v>60.4</v>
          </cell>
          <cell r="Z30">
            <v>61.4</v>
          </cell>
          <cell r="AA30">
            <v>71.599999999999994</v>
          </cell>
          <cell r="AB30">
            <v>73</v>
          </cell>
          <cell r="AC30" t="str">
            <v>костик</v>
          </cell>
          <cell r="AD30" t="str">
            <v>костик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296.10899999999998</v>
          </cell>
          <cell r="D31">
            <v>352.07600000000002</v>
          </cell>
          <cell r="E31">
            <v>417.51499999999999</v>
          </cell>
          <cell r="F31">
            <v>229.148</v>
          </cell>
          <cell r="G31">
            <v>1</v>
          </cell>
          <cell r="H31">
            <v>45</v>
          </cell>
          <cell r="I31">
            <v>407.6</v>
          </cell>
          <cell r="J31">
            <v>9.9149999999999636</v>
          </cell>
          <cell r="K31">
            <v>60</v>
          </cell>
          <cell r="L31">
            <v>300</v>
          </cell>
          <cell r="N31">
            <v>60</v>
          </cell>
          <cell r="Q31">
            <v>80</v>
          </cell>
          <cell r="R31">
            <v>120</v>
          </cell>
          <cell r="S31">
            <v>83.503</v>
          </cell>
          <cell r="T31">
            <v>70</v>
          </cell>
          <cell r="U31">
            <v>11.007365004850126</v>
          </cell>
          <cell r="V31">
            <v>2.7441888315389864</v>
          </cell>
          <cell r="Y31">
            <v>73.229799999999997</v>
          </cell>
          <cell r="Z31">
            <v>90.953400000000002</v>
          </cell>
          <cell r="AA31">
            <v>85.636200000000002</v>
          </cell>
          <cell r="AB31">
            <v>100.852</v>
          </cell>
          <cell r="AC31" t="str">
            <v>увел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191</v>
          </cell>
          <cell r="D32">
            <v>4</v>
          </cell>
          <cell r="E32">
            <v>79</v>
          </cell>
          <cell r="F32">
            <v>112</v>
          </cell>
          <cell r="G32">
            <v>0.4</v>
          </cell>
          <cell r="H32">
            <v>60</v>
          </cell>
          <cell r="I32">
            <v>83</v>
          </cell>
          <cell r="J32">
            <v>-4</v>
          </cell>
          <cell r="K32">
            <v>0</v>
          </cell>
          <cell r="L32">
            <v>40</v>
          </cell>
          <cell r="N32">
            <v>40</v>
          </cell>
          <cell r="S32">
            <v>15.8</v>
          </cell>
          <cell r="U32">
            <v>12.151898734177214</v>
          </cell>
          <cell r="V32">
            <v>7.0886075949367084</v>
          </cell>
          <cell r="Y32">
            <v>20.2</v>
          </cell>
          <cell r="Z32">
            <v>30</v>
          </cell>
          <cell r="AA32">
            <v>21.4</v>
          </cell>
          <cell r="AB32">
            <v>9</v>
          </cell>
          <cell r="AC32" t="str">
            <v>Витал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458</v>
          </cell>
          <cell r="D33">
            <v>3463</v>
          </cell>
          <cell r="E33">
            <v>1486</v>
          </cell>
          <cell r="F33">
            <v>2378</v>
          </cell>
          <cell r="G33">
            <v>0.4</v>
          </cell>
          <cell r="H33">
            <v>60</v>
          </cell>
          <cell r="I33">
            <v>1542</v>
          </cell>
          <cell r="J33">
            <v>-56</v>
          </cell>
          <cell r="K33">
            <v>600</v>
          </cell>
          <cell r="L33">
            <v>0</v>
          </cell>
          <cell r="N33">
            <v>600</v>
          </cell>
          <cell r="S33">
            <v>297.2</v>
          </cell>
          <cell r="T33">
            <v>400</v>
          </cell>
          <cell r="U33">
            <v>13.384925975773891</v>
          </cell>
          <cell r="V33">
            <v>8.0013458950201883</v>
          </cell>
          <cell r="Y33">
            <v>209.6</v>
          </cell>
          <cell r="Z33">
            <v>269.2</v>
          </cell>
          <cell r="AA33">
            <v>407</v>
          </cell>
          <cell r="AB33">
            <v>305</v>
          </cell>
          <cell r="AC33" t="str">
            <v>м1600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5170</v>
          </cell>
          <cell r="D34">
            <v>5378</v>
          </cell>
          <cell r="E34">
            <v>4694</v>
          </cell>
          <cell r="F34">
            <v>5701</v>
          </cell>
          <cell r="G34">
            <v>0.4</v>
          </cell>
          <cell r="H34">
            <v>60</v>
          </cell>
          <cell r="I34">
            <v>4827</v>
          </cell>
          <cell r="J34">
            <v>-133</v>
          </cell>
          <cell r="K34">
            <v>400</v>
          </cell>
          <cell r="L34">
            <v>1200</v>
          </cell>
          <cell r="N34">
            <v>2200</v>
          </cell>
          <cell r="Q34">
            <v>400</v>
          </cell>
          <cell r="R34">
            <v>1600</v>
          </cell>
          <cell r="S34">
            <v>938.8</v>
          </cell>
          <cell r="T34">
            <v>2200</v>
          </cell>
          <cell r="U34">
            <v>14.594162760971454</v>
          </cell>
          <cell r="V34">
            <v>6.0726459309757139</v>
          </cell>
          <cell r="Y34">
            <v>1005.2</v>
          </cell>
          <cell r="Z34">
            <v>1107.2</v>
          </cell>
          <cell r="AA34">
            <v>1317.8</v>
          </cell>
          <cell r="AB34">
            <v>959</v>
          </cell>
          <cell r="AC34" t="str">
            <v>кор</v>
          </cell>
          <cell r="AD34" t="str">
            <v>кор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362</v>
          </cell>
          <cell r="D35">
            <v>206</v>
          </cell>
          <cell r="E35">
            <v>464</v>
          </cell>
          <cell r="F35">
            <v>62</v>
          </cell>
          <cell r="G35">
            <v>0.5</v>
          </cell>
          <cell r="H35" t="e">
            <v>#N/A</v>
          </cell>
          <cell r="I35">
            <v>502</v>
          </cell>
          <cell r="J35">
            <v>-38</v>
          </cell>
          <cell r="K35">
            <v>80</v>
          </cell>
          <cell r="L35">
            <v>200</v>
          </cell>
          <cell r="Q35">
            <v>200</v>
          </cell>
          <cell r="R35">
            <v>400</v>
          </cell>
          <cell r="S35">
            <v>92.8</v>
          </cell>
          <cell r="T35">
            <v>200</v>
          </cell>
          <cell r="U35">
            <v>12.306034482758621</v>
          </cell>
          <cell r="V35">
            <v>0.6681034482758621</v>
          </cell>
          <cell r="Y35">
            <v>71.8</v>
          </cell>
          <cell r="Z35">
            <v>83.8</v>
          </cell>
          <cell r="AA35">
            <v>70.599999999999994</v>
          </cell>
          <cell r="AB35">
            <v>149</v>
          </cell>
          <cell r="AC35" t="str">
            <v>костик</v>
          </cell>
          <cell r="AD35" t="str">
            <v>костик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1208</v>
          </cell>
          <cell r="D36">
            <v>2040</v>
          </cell>
          <cell r="E36">
            <v>1844</v>
          </cell>
          <cell r="F36">
            <v>1374</v>
          </cell>
          <cell r="G36">
            <v>0.4</v>
          </cell>
          <cell r="H36">
            <v>60</v>
          </cell>
          <cell r="I36">
            <v>1932</v>
          </cell>
          <cell r="J36">
            <v>-88</v>
          </cell>
          <cell r="K36">
            <v>600</v>
          </cell>
          <cell r="L36">
            <v>400</v>
          </cell>
          <cell r="N36">
            <v>1000</v>
          </cell>
          <cell r="Q36">
            <v>400</v>
          </cell>
          <cell r="R36">
            <v>800</v>
          </cell>
          <cell r="S36">
            <v>368.8</v>
          </cell>
          <cell r="T36">
            <v>800</v>
          </cell>
          <cell r="U36">
            <v>14.571583514099782</v>
          </cell>
          <cell r="V36">
            <v>3.7255965292841648</v>
          </cell>
          <cell r="Y36">
            <v>411.8</v>
          </cell>
          <cell r="Z36">
            <v>385.2</v>
          </cell>
          <cell r="AA36">
            <v>503</v>
          </cell>
          <cell r="AB36">
            <v>427</v>
          </cell>
          <cell r="AC36" t="str">
            <v>м1600</v>
          </cell>
          <cell r="AD36" t="str">
            <v>м1400з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3836</v>
          </cell>
          <cell r="D37">
            <v>3530</v>
          </cell>
          <cell r="E37">
            <v>3797</v>
          </cell>
          <cell r="F37">
            <v>3449</v>
          </cell>
          <cell r="G37">
            <v>0.4</v>
          </cell>
          <cell r="H37">
            <v>60</v>
          </cell>
          <cell r="I37">
            <v>3894</v>
          </cell>
          <cell r="J37">
            <v>-97</v>
          </cell>
          <cell r="K37">
            <v>0</v>
          </cell>
          <cell r="L37">
            <v>1200</v>
          </cell>
          <cell r="N37">
            <v>1800</v>
          </cell>
          <cell r="Q37">
            <v>1400</v>
          </cell>
          <cell r="R37">
            <v>1400</v>
          </cell>
          <cell r="S37">
            <v>759.4</v>
          </cell>
          <cell r="T37">
            <v>1800</v>
          </cell>
          <cell r="U37">
            <v>14.549644456149592</v>
          </cell>
          <cell r="V37">
            <v>4.5417434816960762</v>
          </cell>
          <cell r="Y37">
            <v>882.6</v>
          </cell>
          <cell r="Z37">
            <v>776.6</v>
          </cell>
          <cell r="AA37">
            <v>872.4</v>
          </cell>
          <cell r="AB37">
            <v>1024</v>
          </cell>
          <cell r="AC37" t="str">
            <v>кор</v>
          </cell>
          <cell r="AD37" t="str">
            <v>пуд8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806</v>
          </cell>
          <cell r="D38">
            <v>492</v>
          </cell>
          <cell r="E38">
            <v>1538</v>
          </cell>
          <cell r="F38">
            <v>2199</v>
          </cell>
          <cell r="G38">
            <v>0.3</v>
          </cell>
          <cell r="H38">
            <v>60</v>
          </cell>
          <cell r="I38">
            <v>1119</v>
          </cell>
          <cell r="J38">
            <v>419</v>
          </cell>
          <cell r="K38">
            <v>480</v>
          </cell>
          <cell r="L38">
            <v>400</v>
          </cell>
          <cell r="N38">
            <v>280</v>
          </cell>
          <cell r="S38">
            <v>307.60000000000002</v>
          </cell>
          <cell r="T38">
            <v>600</v>
          </cell>
          <cell r="U38">
            <v>12.870611183355006</v>
          </cell>
          <cell r="V38">
            <v>7.1488946684005192</v>
          </cell>
          <cell r="Y38">
            <v>317.8</v>
          </cell>
          <cell r="Z38">
            <v>345</v>
          </cell>
          <cell r="AA38">
            <v>426.6</v>
          </cell>
          <cell r="AB38">
            <v>44</v>
          </cell>
          <cell r="AC38" t="str">
            <v>костик</v>
          </cell>
          <cell r="AD38" t="str">
            <v>костик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77</v>
          </cell>
          <cell r="D39">
            <v>363</v>
          </cell>
          <cell r="E39">
            <v>230</v>
          </cell>
          <cell r="F39">
            <v>207</v>
          </cell>
          <cell r="G39">
            <v>0.1</v>
          </cell>
          <cell r="H39" t="e">
            <v>#N/A</v>
          </cell>
          <cell r="I39">
            <v>229</v>
          </cell>
          <cell r="J39">
            <v>1</v>
          </cell>
          <cell r="K39">
            <v>60</v>
          </cell>
          <cell r="L39">
            <v>80</v>
          </cell>
          <cell r="N39">
            <v>40</v>
          </cell>
          <cell r="Q39">
            <v>40</v>
          </cell>
          <cell r="R39">
            <v>40</v>
          </cell>
          <cell r="S39">
            <v>46</v>
          </cell>
          <cell r="T39">
            <v>40</v>
          </cell>
          <cell r="U39">
            <v>11.021739130434783</v>
          </cell>
          <cell r="V39">
            <v>4.5</v>
          </cell>
          <cell r="Y39">
            <v>45.4</v>
          </cell>
          <cell r="Z39">
            <v>45.8</v>
          </cell>
          <cell r="AA39">
            <v>59.4</v>
          </cell>
          <cell r="AB39">
            <v>22</v>
          </cell>
          <cell r="AC39" t="str">
            <v>Витал</v>
          </cell>
          <cell r="AD39" t="str">
            <v>костик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629</v>
          </cell>
          <cell r="D40">
            <v>2734</v>
          </cell>
          <cell r="E40">
            <v>1700</v>
          </cell>
          <cell r="F40">
            <v>1599</v>
          </cell>
          <cell r="G40">
            <v>0.1</v>
          </cell>
          <cell r="H40">
            <v>60</v>
          </cell>
          <cell r="I40">
            <v>1733</v>
          </cell>
          <cell r="J40">
            <v>-33</v>
          </cell>
          <cell r="K40">
            <v>280</v>
          </cell>
          <cell r="L40">
            <v>420</v>
          </cell>
          <cell r="N40">
            <v>420</v>
          </cell>
          <cell r="Q40">
            <v>420</v>
          </cell>
          <cell r="R40">
            <v>420</v>
          </cell>
          <cell r="S40">
            <v>340</v>
          </cell>
          <cell r="T40">
            <v>280</v>
          </cell>
          <cell r="U40">
            <v>11.291176470588235</v>
          </cell>
          <cell r="V40">
            <v>4.7029411764705884</v>
          </cell>
          <cell r="Y40">
            <v>317.2</v>
          </cell>
          <cell r="Z40">
            <v>341.6</v>
          </cell>
          <cell r="AA40">
            <v>425.8</v>
          </cell>
          <cell r="AB40">
            <v>344</v>
          </cell>
          <cell r="AC40" t="str">
            <v>костик</v>
          </cell>
          <cell r="AD40" t="str">
            <v>костик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178</v>
          </cell>
          <cell r="D41">
            <v>2854</v>
          </cell>
          <cell r="E41">
            <v>1516</v>
          </cell>
          <cell r="F41">
            <v>1472</v>
          </cell>
          <cell r="G41">
            <v>0.1</v>
          </cell>
          <cell r="H41">
            <v>60</v>
          </cell>
          <cell r="I41">
            <v>1558</v>
          </cell>
          <cell r="J41">
            <v>-42</v>
          </cell>
          <cell r="K41">
            <v>480</v>
          </cell>
          <cell r="L41">
            <v>140</v>
          </cell>
          <cell r="N41">
            <v>280</v>
          </cell>
          <cell r="Q41">
            <v>420</v>
          </cell>
          <cell r="R41">
            <v>420</v>
          </cell>
          <cell r="S41">
            <v>303.2</v>
          </cell>
          <cell r="T41">
            <v>140</v>
          </cell>
          <cell r="U41">
            <v>11.055408970976254</v>
          </cell>
          <cell r="V41">
            <v>4.8548812664907652</v>
          </cell>
          <cell r="Y41">
            <v>315.8</v>
          </cell>
          <cell r="Z41">
            <v>277.2</v>
          </cell>
          <cell r="AA41">
            <v>433</v>
          </cell>
          <cell r="AB41">
            <v>346</v>
          </cell>
          <cell r="AC41" t="str">
            <v>костик</v>
          </cell>
          <cell r="AD41" t="str">
            <v>п90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101</v>
          </cell>
          <cell r="D42">
            <v>1237</v>
          </cell>
          <cell r="E42">
            <v>630</v>
          </cell>
          <cell r="F42">
            <v>674</v>
          </cell>
          <cell r="G42">
            <v>0.1</v>
          </cell>
          <cell r="H42" t="e">
            <v>#N/A</v>
          </cell>
          <cell r="I42">
            <v>658</v>
          </cell>
          <cell r="J42">
            <v>-28</v>
          </cell>
          <cell r="K42">
            <v>150</v>
          </cell>
          <cell r="L42">
            <v>70</v>
          </cell>
          <cell r="N42">
            <v>120</v>
          </cell>
          <cell r="Q42">
            <v>100</v>
          </cell>
          <cell r="R42">
            <v>200</v>
          </cell>
          <cell r="S42">
            <v>126</v>
          </cell>
          <cell r="T42">
            <v>60</v>
          </cell>
          <cell r="U42">
            <v>10.904761904761905</v>
          </cell>
          <cell r="V42">
            <v>5.3492063492063489</v>
          </cell>
          <cell r="Y42">
            <v>138.4</v>
          </cell>
          <cell r="Z42">
            <v>112</v>
          </cell>
          <cell r="AA42">
            <v>175.4</v>
          </cell>
          <cell r="AB42">
            <v>128</v>
          </cell>
          <cell r="AC42" t="str">
            <v>костик</v>
          </cell>
          <cell r="AD42" t="str">
            <v>костик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3.6930000000000001</v>
          </cell>
          <cell r="D43">
            <v>63.845999999999997</v>
          </cell>
          <cell r="E43">
            <v>27.646000000000001</v>
          </cell>
          <cell r="F43">
            <v>20.678000000000001</v>
          </cell>
          <cell r="G43">
            <v>1</v>
          </cell>
          <cell r="H43">
            <v>45</v>
          </cell>
          <cell r="I43">
            <v>30.1</v>
          </cell>
          <cell r="J43">
            <v>-2.4540000000000006</v>
          </cell>
          <cell r="K43">
            <v>10</v>
          </cell>
          <cell r="L43">
            <v>10</v>
          </cell>
          <cell r="N43">
            <v>10</v>
          </cell>
          <cell r="R43">
            <v>10</v>
          </cell>
          <cell r="S43">
            <v>5.5292000000000003</v>
          </cell>
          <cell r="U43">
            <v>10.974101135788178</v>
          </cell>
          <cell r="V43">
            <v>3.7397815235477103</v>
          </cell>
          <cell r="Y43">
            <v>6.0043999999999995</v>
          </cell>
          <cell r="Z43">
            <v>7.2279999999999998</v>
          </cell>
          <cell r="AA43">
            <v>7.7126000000000001</v>
          </cell>
          <cell r="AB43">
            <v>4.8550000000000004</v>
          </cell>
          <cell r="AC43" t="str">
            <v>увел</v>
          </cell>
          <cell r="AD43" t="str">
            <v>костик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81</v>
          </cell>
          <cell r="D44">
            <v>950</v>
          </cell>
          <cell r="E44">
            <v>428</v>
          </cell>
          <cell r="F44">
            <v>587</v>
          </cell>
          <cell r="G44">
            <v>0.3</v>
          </cell>
          <cell r="H44">
            <v>45</v>
          </cell>
          <cell r="I44">
            <v>461</v>
          </cell>
          <cell r="J44">
            <v>-33</v>
          </cell>
          <cell r="K44">
            <v>0</v>
          </cell>
          <cell r="L44">
            <v>90</v>
          </cell>
          <cell r="N44">
            <v>60</v>
          </cell>
          <cell r="R44">
            <v>120</v>
          </cell>
          <cell r="S44">
            <v>85.6</v>
          </cell>
          <cell r="T44">
            <v>60</v>
          </cell>
          <cell r="U44">
            <v>10.712616822429908</v>
          </cell>
          <cell r="V44">
            <v>6.8574766355140193</v>
          </cell>
          <cell r="Y44">
            <v>100.8</v>
          </cell>
          <cell r="Z44">
            <v>92.6</v>
          </cell>
          <cell r="AA44">
            <v>144</v>
          </cell>
          <cell r="AB44">
            <v>72</v>
          </cell>
          <cell r="AC44" t="str">
            <v>костик</v>
          </cell>
          <cell r="AD44" t="str">
            <v>костик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178.43299999999999</v>
          </cell>
          <cell r="D45">
            <v>617.98400000000004</v>
          </cell>
          <cell r="E45">
            <v>376.53699999999998</v>
          </cell>
          <cell r="F45">
            <v>418.83100000000002</v>
          </cell>
          <cell r="G45">
            <v>1</v>
          </cell>
          <cell r="H45">
            <v>45</v>
          </cell>
          <cell r="I45">
            <v>364.2</v>
          </cell>
          <cell r="J45">
            <v>12.336999999999989</v>
          </cell>
          <cell r="K45">
            <v>90</v>
          </cell>
          <cell r="L45">
            <v>60</v>
          </cell>
          <cell r="N45">
            <v>70</v>
          </cell>
          <cell r="Q45">
            <v>40</v>
          </cell>
          <cell r="R45">
            <v>110</v>
          </cell>
          <cell r="S45">
            <v>75.307400000000001</v>
          </cell>
          <cell r="T45">
            <v>50</v>
          </cell>
          <cell r="U45">
            <v>11.138759271997174</v>
          </cell>
          <cell r="V45">
            <v>5.5616181145544799</v>
          </cell>
          <cell r="Y45">
            <v>94.505399999999995</v>
          </cell>
          <cell r="Z45">
            <v>75.868399999999994</v>
          </cell>
          <cell r="AA45">
            <v>102.3656</v>
          </cell>
          <cell r="AB45">
            <v>72.090999999999994</v>
          </cell>
          <cell r="AC45">
            <v>0</v>
          </cell>
          <cell r="AD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15</v>
          </cell>
          <cell r="D46">
            <v>39</v>
          </cell>
          <cell r="E46">
            <v>18</v>
          </cell>
          <cell r="F46">
            <v>32</v>
          </cell>
          <cell r="G46">
            <v>0.4</v>
          </cell>
          <cell r="H46" t="e">
            <v>#N/A</v>
          </cell>
          <cell r="I46">
            <v>23</v>
          </cell>
          <cell r="J46">
            <v>-5</v>
          </cell>
          <cell r="K46">
            <v>0</v>
          </cell>
          <cell r="L46">
            <v>0</v>
          </cell>
          <cell r="S46">
            <v>3.6</v>
          </cell>
          <cell r="U46">
            <v>8.8888888888888893</v>
          </cell>
          <cell r="V46">
            <v>8.8888888888888893</v>
          </cell>
          <cell r="Y46">
            <v>5</v>
          </cell>
          <cell r="Z46">
            <v>1.4</v>
          </cell>
          <cell r="AA46">
            <v>7.6</v>
          </cell>
          <cell r="AB46">
            <v>3</v>
          </cell>
          <cell r="AC46" t="str">
            <v>увел</v>
          </cell>
          <cell r="AD46" t="e">
            <v>#N/A</v>
          </cell>
        </row>
        <row r="47">
          <cell r="A47" t="str">
            <v>6586 МРАМОРНАЯ И БАЛЫКОВАЯ в/к с/н мгс 1/90 ОСТАНКИНО</v>
          </cell>
          <cell r="B47" t="str">
            <v>шт</v>
          </cell>
          <cell r="C47">
            <v>189</v>
          </cell>
          <cell r="D47">
            <v>89</v>
          </cell>
          <cell r="E47">
            <v>183</v>
          </cell>
          <cell r="F47">
            <v>87</v>
          </cell>
          <cell r="G47">
            <v>0.09</v>
          </cell>
          <cell r="H47">
            <v>45</v>
          </cell>
          <cell r="I47">
            <v>187</v>
          </cell>
          <cell r="J47">
            <v>-4</v>
          </cell>
          <cell r="K47">
            <v>0</v>
          </cell>
          <cell r="L47">
            <v>120</v>
          </cell>
          <cell r="N47">
            <v>40</v>
          </cell>
          <cell r="Q47">
            <v>80</v>
          </cell>
          <cell r="R47">
            <v>80</v>
          </cell>
          <cell r="S47">
            <v>36.6</v>
          </cell>
          <cell r="U47">
            <v>11.120218579234972</v>
          </cell>
          <cell r="V47">
            <v>2.3770491803278686</v>
          </cell>
          <cell r="Y47">
            <v>45.6</v>
          </cell>
          <cell r="Z47">
            <v>30</v>
          </cell>
          <cell r="AA47">
            <v>34.4</v>
          </cell>
          <cell r="AB47">
            <v>40</v>
          </cell>
          <cell r="AC47" t="str">
            <v>Витал</v>
          </cell>
          <cell r="AD47" t="str">
            <v>костик</v>
          </cell>
        </row>
        <row r="48">
          <cell r="A48" t="str">
            <v>6609 С ГОВЯДИНОЙ ПМ сар б/о мгс 0.4кг_45с ОСТАНКИНО</v>
          </cell>
          <cell r="B48" t="str">
            <v>шт</v>
          </cell>
          <cell r="C48">
            <v>23</v>
          </cell>
          <cell r="D48">
            <v>62</v>
          </cell>
          <cell r="E48">
            <v>33</v>
          </cell>
          <cell r="F48">
            <v>42</v>
          </cell>
          <cell r="G48">
            <v>0.4</v>
          </cell>
          <cell r="H48" t="e">
            <v>#N/A</v>
          </cell>
          <cell r="I48">
            <v>40</v>
          </cell>
          <cell r="J48">
            <v>-7</v>
          </cell>
          <cell r="K48">
            <v>16</v>
          </cell>
          <cell r="L48">
            <v>0</v>
          </cell>
          <cell r="S48">
            <v>6.6</v>
          </cell>
          <cell r="U48">
            <v>8.787878787878789</v>
          </cell>
          <cell r="V48">
            <v>6.3636363636363642</v>
          </cell>
          <cell r="Y48">
            <v>8.6</v>
          </cell>
          <cell r="Z48">
            <v>8.4</v>
          </cell>
          <cell r="AA48">
            <v>10</v>
          </cell>
          <cell r="AB48">
            <v>8</v>
          </cell>
          <cell r="AC48" t="e">
            <v>#N/A</v>
          </cell>
          <cell r="AD48" t="e">
            <v>#N/A</v>
          </cell>
        </row>
        <row r="49">
          <cell r="A49" t="str">
            <v>6616 МОЛОЧНЫЕ КЛАССИЧЕСКИЕ сос п/о в/у 0.3кг  ОСТАНКИНО</v>
          </cell>
          <cell r="B49" t="str">
            <v>шт</v>
          </cell>
          <cell r="C49">
            <v>634</v>
          </cell>
          <cell r="D49">
            <v>1535</v>
          </cell>
          <cell r="E49">
            <v>1034</v>
          </cell>
          <cell r="F49">
            <v>799</v>
          </cell>
          <cell r="G49">
            <v>0.3</v>
          </cell>
          <cell r="H49" t="e">
            <v>#N/A</v>
          </cell>
          <cell r="I49">
            <v>998</v>
          </cell>
          <cell r="J49">
            <v>36</v>
          </cell>
          <cell r="K49">
            <v>160</v>
          </cell>
          <cell r="L49">
            <v>100</v>
          </cell>
          <cell r="N49">
            <v>120</v>
          </cell>
          <cell r="Q49">
            <v>360</v>
          </cell>
          <cell r="R49">
            <v>640</v>
          </cell>
          <cell r="S49">
            <v>206.8</v>
          </cell>
          <cell r="T49">
            <v>240</v>
          </cell>
          <cell r="U49">
            <v>11.697292069632494</v>
          </cell>
          <cell r="V49">
            <v>3.8636363636363633</v>
          </cell>
          <cell r="Y49">
            <v>191.4</v>
          </cell>
          <cell r="Z49">
            <v>214.8</v>
          </cell>
          <cell r="AA49">
            <v>239.6</v>
          </cell>
          <cell r="AB49">
            <v>225</v>
          </cell>
          <cell r="AC49" t="str">
            <v>Витал</v>
          </cell>
          <cell r="AD49" t="str">
            <v>нов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2537</v>
          </cell>
          <cell r="D50">
            <v>1844</v>
          </cell>
          <cell r="E50">
            <v>3258</v>
          </cell>
          <cell r="F50">
            <v>2768</v>
          </cell>
          <cell r="G50">
            <v>0.28000000000000003</v>
          </cell>
          <cell r="H50">
            <v>45</v>
          </cell>
          <cell r="I50">
            <v>3280</v>
          </cell>
          <cell r="J50">
            <v>-22</v>
          </cell>
          <cell r="K50">
            <v>600</v>
          </cell>
          <cell r="L50">
            <v>800</v>
          </cell>
          <cell r="N50">
            <v>1000</v>
          </cell>
          <cell r="Q50">
            <v>1200</v>
          </cell>
          <cell r="R50">
            <v>1200</v>
          </cell>
          <cell r="S50">
            <v>651.6</v>
          </cell>
          <cell r="T50">
            <v>1000</v>
          </cell>
          <cell r="U50">
            <v>13.149171270718231</v>
          </cell>
          <cell r="V50">
            <v>4.2480049109883362</v>
          </cell>
          <cell r="Y50">
            <v>626.20000000000005</v>
          </cell>
          <cell r="Z50">
            <v>715</v>
          </cell>
          <cell r="AA50">
            <v>810.2</v>
          </cell>
          <cell r="AB50">
            <v>889</v>
          </cell>
          <cell r="AC50" t="str">
            <v>борд</v>
          </cell>
          <cell r="AD50" t="str">
            <v>борд</v>
          </cell>
        </row>
        <row r="51">
          <cell r="A51" t="str">
            <v>6697 СЕРВЕЛАТ ФИНСКИЙ ПМ в/к в/у 0,35кг 8шт.  ОСТАНКИНО</v>
          </cell>
          <cell r="B51" t="str">
            <v>шт</v>
          </cell>
          <cell r="C51">
            <v>3788</v>
          </cell>
          <cell r="D51">
            <v>4966</v>
          </cell>
          <cell r="E51">
            <v>4181</v>
          </cell>
          <cell r="F51">
            <v>4414</v>
          </cell>
          <cell r="G51">
            <v>0.35</v>
          </cell>
          <cell r="H51">
            <v>45</v>
          </cell>
          <cell r="I51">
            <v>4308</v>
          </cell>
          <cell r="J51">
            <v>-127</v>
          </cell>
          <cell r="K51">
            <v>400</v>
          </cell>
          <cell r="L51">
            <v>1000</v>
          </cell>
          <cell r="N51">
            <v>1200</v>
          </cell>
          <cell r="Q51">
            <v>1000</v>
          </cell>
          <cell r="R51">
            <v>1400</v>
          </cell>
          <cell r="S51">
            <v>836.2</v>
          </cell>
          <cell r="T51">
            <v>1000</v>
          </cell>
          <cell r="U51">
            <v>12.453958383161922</v>
          </cell>
          <cell r="V51">
            <v>5.2786414733317386</v>
          </cell>
          <cell r="Y51">
            <v>937</v>
          </cell>
          <cell r="Z51">
            <v>945.8</v>
          </cell>
          <cell r="AA51">
            <v>1080.4000000000001</v>
          </cell>
          <cell r="AB51">
            <v>962</v>
          </cell>
          <cell r="AC51" t="str">
            <v>борд</v>
          </cell>
          <cell r="AD51" t="str">
            <v>пл600</v>
          </cell>
        </row>
        <row r="52">
          <cell r="A52" t="str">
            <v>6713 СОЧНЫЙ ГРИЛЬ ПМ сос п/о мгс 0.41кг 8шт.  ОСТАНКИНО</v>
          </cell>
          <cell r="B52" t="str">
            <v>шт</v>
          </cell>
          <cell r="C52">
            <v>1770</v>
          </cell>
          <cell r="D52">
            <v>3318</v>
          </cell>
          <cell r="E52">
            <v>2883</v>
          </cell>
          <cell r="F52">
            <v>2080</v>
          </cell>
          <cell r="G52">
            <v>0.41</v>
          </cell>
          <cell r="H52">
            <v>45</v>
          </cell>
          <cell r="I52">
            <v>2990</v>
          </cell>
          <cell r="J52">
            <v>-107</v>
          </cell>
          <cell r="K52">
            <v>0</v>
          </cell>
          <cell r="L52">
            <v>1200</v>
          </cell>
          <cell r="N52">
            <v>1080</v>
          </cell>
          <cell r="Q52">
            <v>840</v>
          </cell>
          <cell r="R52">
            <v>960</v>
          </cell>
          <cell r="S52">
            <v>576.6</v>
          </cell>
          <cell r="T52">
            <v>680</v>
          </cell>
          <cell r="U52">
            <v>11.862643080124869</v>
          </cell>
          <cell r="V52">
            <v>3.6073534512660421</v>
          </cell>
          <cell r="Y52">
            <v>383</v>
          </cell>
          <cell r="Z52">
            <v>583</v>
          </cell>
          <cell r="AA52">
            <v>404.2</v>
          </cell>
          <cell r="AB52">
            <v>660</v>
          </cell>
          <cell r="AC52" t="str">
            <v>м1000</v>
          </cell>
          <cell r="AD52" t="str">
            <v>плакат</v>
          </cell>
        </row>
        <row r="53">
          <cell r="A53" t="str">
            <v>6724 МОЛОЧНЫЕ ПМ сос п/о мгс 0.41кг 10шт.  ОСТАНКИНО</v>
          </cell>
          <cell r="B53" t="str">
            <v>шт</v>
          </cell>
          <cell r="C53">
            <v>221</v>
          </cell>
          <cell r="D53">
            <v>455</v>
          </cell>
          <cell r="E53">
            <v>399</v>
          </cell>
          <cell r="F53">
            <v>263</v>
          </cell>
          <cell r="G53">
            <v>0.41</v>
          </cell>
          <cell r="H53" t="e">
            <v>#N/A</v>
          </cell>
          <cell r="I53">
            <v>413</v>
          </cell>
          <cell r="J53">
            <v>-14</v>
          </cell>
          <cell r="K53">
            <v>80</v>
          </cell>
          <cell r="L53">
            <v>120</v>
          </cell>
          <cell r="N53">
            <v>120</v>
          </cell>
          <cell r="Q53">
            <v>120</v>
          </cell>
          <cell r="R53">
            <v>120</v>
          </cell>
          <cell r="S53">
            <v>79.8</v>
          </cell>
          <cell r="T53">
            <v>80</v>
          </cell>
          <cell r="U53">
            <v>11.315789473684211</v>
          </cell>
          <cell r="V53">
            <v>3.2957393483709274</v>
          </cell>
          <cell r="Y53">
            <v>89.8</v>
          </cell>
          <cell r="Z53">
            <v>81.2</v>
          </cell>
          <cell r="AA53">
            <v>94</v>
          </cell>
          <cell r="AB53">
            <v>67</v>
          </cell>
          <cell r="AC53" t="str">
            <v>Вит</v>
          </cell>
          <cell r="AD53" t="e">
            <v>#N/A</v>
          </cell>
        </row>
        <row r="54">
          <cell r="A54" t="str">
            <v>6762 СЛИВОЧНЫЕ сос ц/о мгс 0.41кг 8шт.  ОСТАНКИНО</v>
          </cell>
          <cell r="B54" t="str">
            <v>шт</v>
          </cell>
          <cell r="C54">
            <v>-1</v>
          </cell>
          <cell r="D54">
            <v>90</v>
          </cell>
          <cell r="E54">
            <v>56</v>
          </cell>
          <cell r="G54">
            <v>0.41</v>
          </cell>
          <cell r="H54" t="e">
            <v>#N/A</v>
          </cell>
          <cell r="I54">
            <v>52</v>
          </cell>
          <cell r="J54">
            <v>4</v>
          </cell>
          <cell r="K54">
            <v>24</v>
          </cell>
          <cell r="L54">
            <v>40</v>
          </cell>
          <cell r="R54">
            <v>40</v>
          </cell>
          <cell r="S54">
            <v>11.2</v>
          </cell>
          <cell r="U54">
            <v>9.2857142857142865</v>
          </cell>
          <cell r="V54">
            <v>0</v>
          </cell>
          <cell r="Y54">
            <v>10</v>
          </cell>
          <cell r="Z54">
            <v>10.4</v>
          </cell>
          <cell r="AA54">
            <v>11.6</v>
          </cell>
          <cell r="AB54">
            <v>0</v>
          </cell>
          <cell r="AC54" t="str">
            <v>увел</v>
          </cell>
          <cell r="AD54" t="str">
            <v>увел</v>
          </cell>
        </row>
        <row r="55">
          <cell r="A55" t="str">
            <v>6765 РУБЛЕНЫЕ сос ц/о мгс 0.36кг 6шт.  ОСТАНКИНО</v>
          </cell>
          <cell r="B55" t="str">
            <v>шт</v>
          </cell>
          <cell r="C55">
            <v>430</v>
          </cell>
          <cell r="D55">
            <v>434</v>
          </cell>
          <cell r="E55">
            <v>417</v>
          </cell>
          <cell r="F55">
            <v>434</v>
          </cell>
          <cell r="G55">
            <v>0.36</v>
          </cell>
          <cell r="H55" t="e">
            <v>#N/A</v>
          </cell>
          <cell r="I55">
            <v>424</v>
          </cell>
          <cell r="J55">
            <v>-7</v>
          </cell>
          <cell r="K55">
            <v>120</v>
          </cell>
          <cell r="L55">
            <v>30</v>
          </cell>
          <cell r="N55">
            <v>90</v>
          </cell>
          <cell r="Q55">
            <v>80</v>
          </cell>
          <cell r="R55">
            <v>120</v>
          </cell>
          <cell r="S55">
            <v>83.4</v>
          </cell>
          <cell r="T55">
            <v>30</v>
          </cell>
          <cell r="U55">
            <v>10.839328537170264</v>
          </cell>
          <cell r="V55">
            <v>5.2038369304556351</v>
          </cell>
          <cell r="Y55">
            <v>135.80000000000001</v>
          </cell>
          <cell r="Z55">
            <v>117.4</v>
          </cell>
          <cell r="AA55">
            <v>115.2</v>
          </cell>
          <cell r="AB55">
            <v>78</v>
          </cell>
          <cell r="AC55" t="str">
            <v>к720</v>
          </cell>
          <cell r="AD55" t="str">
            <v>к720</v>
          </cell>
        </row>
        <row r="56">
          <cell r="A56" t="str">
            <v>6773 САЛЯМИ Папа может п/к в/у 0,28кг 8шт.  ОСТАНКИНО</v>
          </cell>
          <cell r="B56" t="str">
            <v>шт</v>
          </cell>
          <cell r="C56">
            <v>-10</v>
          </cell>
          <cell r="D56">
            <v>18</v>
          </cell>
          <cell r="E56">
            <v>4</v>
          </cell>
          <cell r="G56">
            <v>0</v>
          </cell>
          <cell r="H56" t="e">
            <v>#N/A</v>
          </cell>
          <cell r="I56">
            <v>7</v>
          </cell>
          <cell r="J56">
            <v>-3</v>
          </cell>
          <cell r="K56">
            <v>0</v>
          </cell>
          <cell r="L56">
            <v>0</v>
          </cell>
          <cell r="S56">
            <v>0.8</v>
          </cell>
          <cell r="U56">
            <v>0</v>
          </cell>
          <cell r="V56">
            <v>0</v>
          </cell>
          <cell r="Y56">
            <v>119.4</v>
          </cell>
          <cell r="Z56">
            <v>137.19999999999999</v>
          </cell>
          <cell r="AA56">
            <v>126</v>
          </cell>
          <cell r="AB56">
            <v>0</v>
          </cell>
          <cell r="AC56" t="str">
            <v>м10з</v>
          </cell>
          <cell r="AD56" t="str">
            <v>м10з</v>
          </cell>
        </row>
        <row r="57">
          <cell r="A57" t="str">
            <v>6785 ВЕНСКАЯ САЛЯМИ п/к в/у 0.33кг 8шт.  ОСТАНКИНО</v>
          </cell>
          <cell r="B57" t="str">
            <v>шт</v>
          </cell>
          <cell r="C57">
            <v>247</v>
          </cell>
          <cell r="D57">
            <v>140</v>
          </cell>
          <cell r="E57">
            <v>186</v>
          </cell>
          <cell r="F57">
            <v>181</v>
          </cell>
          <cell r="G57">
            <v>0.33</v>
          </cell>
          <cell r="H57" t="e">
            <v>#N/A</v>
          </cell>
          <cell r="I57">
            <v>204</v>
          </cell>
          <cell r="J57">
            <v>-18</v>
          </cell>
          <cell r="K57">
            <v>80</v>
          </cell>
          <cell r="L57">
            <v>0</v>
          </cell>
          <cell r="N57">
            <v>40</v>
          </cell>
          <cell r="Q57">
            <v>40</v>
          </cell>
          <cell r="R57">
            <v>40</v>
          </cell>
          <cell r="S57">
            <v>37.200000000000003</v>
          </cell>
          <cell r="T57">
            <v>40</v>
          </cell>
          <cell r="U57">
            <v>11.317204301075268</v>
          </cell>
          <cell r="V57">
            <v>4.865591397849462</v>
          </cell>
          <cell r="Y57">
            <v>45.4</v>
          </cell>
          <cell r="Z57">
            <v>57.8</v>
          </cell>
          <cell r="AA57">
            <v>51.2</v>
          </cell>
          <cell r="AB57">
            <v>45</v>
          </cell>
          <cell r="AC57" t="str">
            <v>увел</v>
          </cell>
          <cell r="AD57" t="str">
            <v>костик</v>
          </cell>
        </row>
        <row r="58">
          <cell r="A58" t="str">
            <v>6787 СЕРВЕЛАТ КРЕМЛЕВСКИЙ в/к в/у 0,33кг 8шт.  ОСТАНКИНО</v>
          </cell>
          <cell r="B58" t="str">
            <v>шт</v>
          </cell>
          <cell r="C58">
            <v>16</v>
          </cell>
          <cell r="D58">
            <v>484</v>
          </cell>
          <cell r="E58">
            <v>163</v>
          </cell>
          <cell r="F58">
            <v>333</v>
          </cell>
          <cell r="G58">
            <v>0.33</v>
          </cell>
          <cell r="H58" t="e">
            <v>#N/A</v>
          </cell>
          <cell r="I58">
            <v>180</v>
          </cell>
          <cell r="J58">
            <v>-17</v>
          </cell>
          <cell r="K58">
            <v>80</v>
          </cell>
          <cell r="L58">
            <v>0</v>
          </cell>
          <cell r="S58">
            <v>32.6</v>
          </cell>
          <cell r="U58">
            <v>12.668711656441717</v>
          </cell>
          <cell r="V58">
            <v>10.214723926380367</v>
          </cell>
          <cell r="Y58">
            <v>41.6</v>
          </cell>
          <cell r="Z58">
            <v>37.799999999999997</v>
          </cell>
          <cell r="AA58">
            <v>67.400000000000006</v>
          </cell>
          <cell r="AB58">
            <v>50</v>
          </cell>
          <cell r="AC58" t="str">
            <v>костик</v>
          </cell>
          <cell r="AD58" t="str">
            <v>костик</v>
          </cell>
        </row>
        <row r="59">
          <cell r="A59" t="str">
            <v>6793 БАЛЫКОВАЯ в/к в/у 0,33кг 8шт.  ОСТАНКИНО</v>
          </cell>
          <cell r="B59" t="str">
            <v>шт</v>
          </cell>
          <cell r="C59">
            <v>269</v>
          </cell>
          <cell r="D59">
            <v>583</v>
          </cell>
          <cell r="E59">
            <v>426</v>
          </cell>
          <cell r="F59">
            <v>403</v>
          </cell>
          <cell r="G59">
            <v>0.33</v>
          </cell>
          <cell r="H59" t="e">
            <v>#N/A</v>
          </cell>
          <cell r="I59">
            <v>449</v>
          </cell>
          <cell r="J59">
            <v>-23</v>
          </cell>
          <cell r="K59">
            <v>120</v>
          </cell>
          <cell r="L59">
            <v>120</v>
          </cell>
          <cell r="N59">
            <v>80</v>
          </cell>
          <cell r="Q59">
            <v>40</v>
          </cell>
          <cell r="R59">
            <v>120</v>
          </cell>
          <cell r="S59">
            <v>85.2</v>
          </cell>
          <cell r="T59">
            <v>40</v>
          </cell>
          <cell r="U59">
            <v>10.833333333333332</v>
          </cell>
          <cell r="V59">
            <v>4.7300469483568071</v>
          </cell>
          <cell r="Y59">
            <v>89.2</v>
          </cell>
          <cell r="Z59">
            <v>92</v>
          </cell>
          <cell r="AA59">
            <v>114.2</v>
          </cell>
          <cell r="AB59">
            <v>86</v>
          </cell>
          <cell r="AC59" t="str">
            <v>костик</v>
          </cell>
          <cell r="AD59" t="str">
            <v>костик</v>
          </cell>
        </row>
        <row r="60">
          <cell r="A60" t="str">
            <v>6822 ИЗ ОТБОРНОГО МЯСА ПМ сос п/о мгс 0,36кг  ОСТАНКИНО</v>
          </cell>
          <cell r="B60" t="str">
            <v>шт</v>
          </cell>
          <cell r="C60">
            <v>142</v>
          </cell>
          <cell r="E60">
            <v>74</v>
          </cell>
          <cell r="F60">
            <v>68</v>
          </cell>
          <cell r="G60">
            <v>0</v>
          </cell>
          <cell r="H60" t="e">
            <v>#N/A</v>
          </cell>
          <cell r="I60">
            <v>75</v>
          </cell>
          <cell r="J60">
            <v>-1</v>
          </cell>
          <cell r="K60">
            <v>0</v>
          </cell>
          <cell r="L60">
            <v>0</v>
          </cell>
          <cell r="S60">
            <v>14.8</v>
          </cell>
          <cell r="U60">
            <v>4.5945945945945947</v>
          </cell>
          <cell r="V60">
            <v>4.5945945945945947</v>
          </cell>
          <cell r="Y60">
            <v>0</v>
          </cell>
          <cell r="Z60">
            <v>0</v>
          </cell>
          <cell r="AA60">
            <v>2</v>
          </cell>
          <cell r="AB60">
            <v>30</v>
          </cell>
          <cell r="AC60" t="str">
            <v>Витал</v>
          </cell>
          <cell r="AD60" t="str">
            <v>Вывод</v>
          </cell>
        </row>
        <row r="61">
          <cell r="A61" t="str">
            <v>6829 МОЛОЧНЫЕ КЛАССИЧЕСКИЕ сос п/о мгс 2*4_С  ОСТАНКИНО</v>
          </cell>
          <cell r="B61" t="str">
            <v>кг</v>
          </cell>
          <cell r="C61">
            <v>326.024</v>
          </cell>
          <cell r="D61">
            <v>656.27800000000002</v>
          </cell>
          <cell r="E61">
            <v>564.31100000000004</v>
          </cell>
          <cell r="F61">
            <v>547</v>
          </cell>
          <cell r="G61">
            <v>1</v>
          </cell>
          <cell r="H61" t="e">
            <v>#N/A</v>
          </cell>
          <cell r="I61">
            <v>535.20000000000005</v>
          </cell>
          <cell r="J61">
            <v>29.11099999999999</v>
          </cell>
          <cell r="K61">
            <v>120</v>
          </cell>
          <cell r="L61">
            <v>120</v>
          </cell>
          <cell r="N61">
            <v>90</v>
          </cell>
          <cell r="Q61">
            <v>120</v>
          </cell>
          <cell r="R61">
            <v>160</v>
          </cell>
          <cell r="S61">
            <v>112.8622</v>
          </cell>
          <cell r="T61">
            <v>80</v>
          </cell>
          <cell r="U61">
            <v>10.96026836265818</v>
          </cell>
          <cell r="V61">
            <v>4.8466182654600036</v>
          </cell>
          <cell r="Y61">
            <v>118.2</v>
          </cell>
          <cell r="Z61">
            <v>129.19999999999999</v>
          </cell>
          <cell r="AA61">
            <v>149.19999999999999</v>
          </cell>
          <cell r="AB61">
            <v>115.767</v>
          </cell>
          <cell r="AC61" t="str">
            <v>Витал</v>
          </cell>
          <cell r="AD61" t="str">
            <v>костик</v>
          </cell>
        </row>
        <row r="62">
          <cell r="A62" t="str">
            <v>6837 ФИЛЕЙНЫЕ Папа Может сос ц/о мгс 0.4кг  ОСТАНКИНО</v>
          </cell>
          <cell r="B62" t="str">
            <v>шт</v>
          </cell>
          <cell r="C62">
            <v>888</v>
          </cell>
          <cell r="D62">
            <v>1622</v>
          </cell>
          <cell r="E62">
            <v>934</v>
          </cell>
          <cell r="F62">
            <v>1180</v>
          </cell>
          <cell r="G62">
            <v>0.4</v>
          </cell>
          <cell r="H62" t="e">
            <v>#N/A</v>
          </cell>
          <cell r="I62">
            <v>923</v>
          </cell>
          <cell r="J62">
            <v>11</v>
          </cell>
          <cell r="K62">
            <v>154</v>
          </cell>
          <cell r="L62">
            <v>0</v>
          </cell>
          <cell r="N62">
            <v>120</v>
          </cell>
          <cell r="Q62">
            <v>120</v>
          </cell>
          <cell r="R62">
            <v>360</v>
          </cell>
          <cell r="S62">
            <v>186.8</v>
          </cell>
          <cell r="T62">
            <v>120</v>
          </cell>
          <cell r="U62">
            <v>10.995717344753746</v>
          </cell>
          <cell r="V62">
            <v>6.3169164882226978</v>
          </cell>
          <cell r="Y62">
            <v>215.8</v>
          </cell>
          <cell r="Z62">
            <v>243.6</v>
          </cell>
          <cell r="AA62">
            <v>246.6</v>
          </cell>
          <cell r="AB62">
            <v>324</v>
          </cell>
          <cell r="AC62" t="e">
            <v>#N/A</v>
          </cell>
          <cell r="AD62" t="e">
            <v>#N/A</v>
          </cell>
        </row>
        <row r="63">
          <cell r="A63" t="str">
            <v>6842 ДЫМОВИЦА ИЗ ОКОРОКА к/в мл/к в/у 0,3кг  ОСТАНКИНО</v>
          </cell>
          <cell r="B63" t="str">
            <v>шт</v>
          </cell>
          <cell r="C63">
            <v>33</v>
          </cell>
          <cell r="D63">
            <v>60</v>
          </cell>
          <cell r="E63">
            <v>52</v>
          </cell>
          <cell r="F63">
            <v>41</v>
          </cell>
          <cell r="G63">
            <v>0.3</v>
          </cell>
          <cell r="H63" t="e">
            <v>#N/A</v>
          </cell>
          <cell r="I63">
            <v>55</v>
          </cell>
          <cell r="J63">
            <v>-3</v>
          </cell>
          <cell r="K63">
            <v>16</v>
          </cell>
          <cell r="L63">
            <v>40</v>
          </cell>
          <cell r="S63">
            <v>10.4</v>
          </cell>
          <cell r="U63">
            <v>9.3269230769230766</v>
          </cell>
          <cell r="V63">
            <v>3.9423076923076921</v>
          </cell>
          <cell r="Y63">
            <v>11.8</v>
          </cell>
          <cell r="Z63">
            <v>14.4</v>
          </cell>
          <cell r="AA63">
            <v>13.6</v>
          </cell>
          <cell r="AB63">
            <v>3</v>
          </cell>
          <cell r="AC63" t="str">
            <v>витал</v>
          </cell>
          <cell r="AD63" t="str">
            <v>костик</v>
          </cell>
        </row>
        <row r="64">
          <cell r="A64" t="str">
            <v>6861 ДОМАШНИЙ РЕЦЕПТ Коровино вар п/о  ОСТАНКИНО</v>
          </cell>
          <cell r="B64" t="str">
            <v>кг</v>
          </cell>
          <cell r="C64">
            <v>88.007000000000005</v>
          </cell>
          <cell r="D64">
            <v>114.40300000000001</v>
          </cell>
          <cell r="E64">
            <v>151.71899999999999</v>
          </cell>
          <cell r="F64">
            <v>50.691000000000003</v>
          </cell>
          <cell r="G64">
            <v>1</v>
          </cell>
          <cell r="H64" t="e">
            <v>#N/A</v>
          </cell>
          <cell r="I64">
            <v>176.4</v>
          </cell>
          <cell r="J64">
            <v>-24.681000000000012</v>
          </cell>
          <cell r="K64">
            <v>0</v>
          </cell>
          <cell r="L64">
            <v>120</v>
          </cell>
          <cell r="N64">
            <v>50</v>
          </cell>
          <cell r="Q64">
            <v>70</v>
          </cell>
          <cell r="R64">
            <v>50</v>
          </cell>
          <cell r="S64">
            <v>30.343799999999998</v>
          </cell>
          <cell r="T64">
            <v>30</v>
          </cell>
          <cell r="U64">
            <v>12.21636709970406</v>
          </cell>
          <cell r="V64">
            <v>1.6705554347181304</v>
          </cell>
          <cell r="Y64">
            <v>43.012</v>
          </cell>
          <cell r="Z64">
            <v>39.503399999999999</v>
          </cell>
          <cell r="AA64">
            <v>52.677399999999999</v>
          </cell>
          <cell r="AB64">
            <v>25.597000000000001</v>
          </cell>
          <cell r="AC64" t="str">
            <v>?</v>
          </cell>
          <cell r="AD64" t="str">
            <v>увел</v>
          </cell>
        </row>
        <row r="65">
          <cell r="A65" t="str">
            <v>6866 ВЕТЧ.НЕЖНАЯ Коровино п/о_Маяк  ОСТАНКИНО</v>
          </cell>
          <cell r="B65" t="str">
            <v>кг</v>
          </cell>
          <cell r="C65">
            <v>33.148000000000003</v>
          </cell>
          <cell r="D65">
            <v>261.19400000000002</v>
          </cell>
          <cell r="E65">
            <v>168.15199999999999</v>
          </cell>
          <cell r="F65">
            <v>123.185</v>
          </cell>
          <cell r="G65">
            <v>1</v>
          </cell>
          <cell r="H65" t="e">
            <v>#N/A</v>
          </cell>
          <cell r="I65">
            <v>165.5</v>
          </cell>
          <cell r="J65">
            <v>2.6519999999999868</v>
          </cell>
          <cell r="K65">
            <v>40</v>
          </cell>
          <cell r="L65">
            <v>0</v>
          </cell>
          <cell r="N65">
            <v>50</v>
          </cell>
          <cell r="Q65">
            <v>100</v>
          </cell>
          <cell r="R65">
            <v>60</v>
          </cell>
          <cell r="S65">
            <v>33.630399999999995</v>
          </cell>
          <cell r="T65">
            <v>30</v>
          </cell>
          <cell r="U65">
            <v>11.988706646367575</v>
          </cell>
          <cell r="V65">
            <v>3.6629061801227469</v>
          </cell>
          <cell r="Y65">
            <v>24.785800000000002</v>
          </cell>
          <cell r="Z65">
            <v>25.988999999999997</v>
          </cell>
          <cell r="AA65">
            <v>38.460999999999999</v>
          </cell>
          <cell r="AB65">
            <v>64.466999999999999</v>
          </cell>
          <cell r="AC65" t="str">
            <v>Витал</v>
          </cell>
          <cell r="AD65" t="str">
            <v>Витал</v>
          </cell>
        </row>
        <row r="66">
          <cell r="A66" t="str">
            <v>6877 В ОБВЯЗКЕ вар п/о  ОСТАНКИНО</v>
          </cell>
          <cell r="B66" t="str">
            <v>кг</v>
          </cell>
          <cell r="C66">
            <v>13.417999999999999</v>
          </cell>
          <cell r="E66">
            <v>5.2480000000000002</v>
          </cell>
          <cell r="F66">
            <v>8.17</v>
          </cell>
          <cell r="G66">
            <v>1</v>
          </cell>
          <cell r="H66" t="e">
            <v>#N/A</v>
          </cell>
          <cell r="I66">
            <v>5.2</v>
          </cell>
          <cell r="J66">
            <v>4.8000000000000043E-2</v>
          </cell>
          <cell r="K66">
            <v>10</v>
          </cell>
          <cell r="L66">
            <v>0</v>
          </cell>
          <cell r="S66">
            <v>1.0496000000000001</v>
          </cell>
          <cell r="U66">
            <v>17.311356707317074</v>
          </cell>
          <cell r="V66">
            <v>7.7839176829268286</v>
          </cell>
          <cell r="Y66">
            <v>1.8620000000000001</v>
          </cell>
          <cell r="Z66">
            <v>3.9802</v>
          </cell>
          <cell r="AA66">
            <v>5.0693999999999999</v>
          </cell>
          <cell r="AB66">
            <v>0</v>
          </cell>
          <cell r="AC66" t="str">
            <v>увел</v>
          </cell>
          <cell r="AD66" t="e">
            <v>#N/A</v>
          </cell>
        </row>
        <row r="67">
          <cell r="A67" t="str">
            <v>6888 С ГРУДИНКОЙ вар б/о в/у срез 0.4кг 8шт.  ОСТАНКИНО</v>
          </cell>
          <cell r="B67" t="str">
            <v>шт</v>
          </cell>
          <cell r="C67">
            <v>1</v>
          </cell>
          <cell r="E67">
            <v>0</v>
          </cell>
          <cell r="G67">
            <v>0.4</v>
          </cell>
          <cell r="H67" t="e">
            <v>#N/A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S67">
            <v>0</v>
          </cell>
          <cell r="U67" t="e">
            <v>#DIV/0!</v>
          </cell>
          <cell r="V67" t="e">
            <v>#DIV/0!</v>
          </cell>
          <cell r="Y67">
            <v>2</v>
          </cell>
          <cell r="Z67">
            <v>0.2</v>
          </cell>
          <cell r="AA67">
            <v>0</v>
          </cell>
          <cell r="AB67">
            <v>0</v>
          </cell>
          <cell r="AC67" t="str">
            <v>увел</v>
          </cell>
          <cell r="AD67" t="e">
            <v>#N/A</v>
          </cell>
        </row>
        <row r="68">
          <cell r="A68" t="str">
            <v>6909 ДЛЯ ДЕТЕЙ сос п/о мгс 0.33кг 8шт.  ОСТАНКИНО</v>
          </cell>
          <cell r="B68" t="str">
            <v>шт</v>
          </cell>
          <cell r="C68">
            <v>85</v>
          </cell>
          <cell r="D68">
            <v>345</v>
          </cell>
          <cell r="E68">
            <v>222</v>
          </cell>
          <cell r="F68">
            <v>208</v>
          </cell>
          <cell r="G68">
            <v>0.33</v>
          </cell>
          <cell r="H68">
            <v>30</v>
          </cell>
          <cell r="I68">
            <v>222</v>
          </cell>
          <cell r="J68">
            <v>0</v>
          </cell>
          <cell r="K68">
            <v>60</v>
          </cell>
          <cell r="L68">
            <v>0</v>
          </cell>
          <cell r="N68">
            <v>30</v>
          </cell>
          <cell r="Q68">
            <v>60</v>
          </cell>
          <cell r="R68">
            <v>30</v>
          </cell>
          <cell r="S68">
            <v>44.4</v>
          </cell>
          <cell r="T68">
            <v>30</v>
          </cell>
          <cell r="U68">
            <v>9.4144144144144146</v>
          </cell>
          <cell r="V68">
            <v>4.6846846846846848</v>
          </cell>
          <cell r="Y68">
            <v>58.8</v>
          </cell>
          <cell r="Z68">
            <v>54.4</v>
          </cell>
          <cell r="AA68">
            <v>64.599999999999994</v>
          </cell>
          <cell r="AB68">
            <v>29</v>
          </cell>
          <cell r="AC68" t="str">
            <v>Витал</v>
          </cell>
          <cell r="AD68" t="str">
            <v>Витал</v>
          </cell>
        </row>
        <row r="69">
          <cell r="A69" t="str">
            <v>6962 МЯСНИКС ПМ сос б/о мгс 1/160 10шт.  ОСТАНКИНО</v>
          </cell>
          <cell r="B69" t="str">
            <v>шт</v>
          </cell>
          <cell r="C69">
            <v>2</v>
          </cell>
          <cell r="E69">
            <v>0</v>
          </cell>
          <cell r="G69">
            <v>0</v>
          </cell>
          <cell r="H69" t="e">
            <v>#N/A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S69">
            <v>0</v>
          </cell>
          <cell r="U69" t="e">
            <v>#DIV/0!</v>
          </cell>
          <cell r="V69" t="e">
            <v>#DIV/0!</v>
          </cell>
          <cell r="Y69">
            <v>3</v>
          </cell>
          <cell r="Z69">
            <v>0</v>
          </cell>
          <cell r="AA69">
            <v>0</v>
          </cell>
          <cell r="AB69">
            <v>0</v>
          </cell>
          <cell r="AC69" t="str">
            <v>увел</v>
          </cell>
          <cell r="AD69" t="str">
            <v>Вывод</v>
          </cell>
        </row>
        <row r="70">
          <cell r="A70" t="str">
            <v>6987 СУПЕР СЫТНЫЕ ПМ сос п/о мгс 0.6кг 8 шт.  ОСТАНКИНО</v>
          </cell>
          <cell r="B70" t="str">
            <v>шт</v>
          </cell>
          <cell r="C70">
            <v>19</v>
          </cell>
          <cell r="D70">
            <v>32</v>
          </cell>
          <cell r="E70">
            <v>35</v>
          </cell>
          <cell r="F70">
            <v>16</v>
          </cell>
          <cell r="G70">
            <v>0</v>
          </cell>
          <cell r="H70" t="e">
            <v>#N/A</v>
          </cell>
          <cell r="I70">
            <v>37</v>
          </cell>
          <cell r="J70">
            <v>-2</v>
          </cell>
          <cell r="K70">
            <v>0</v>
          </cell>
          <cell r="L70">
            <v>0</v>
          </cell>
          <cell r="S70">
            <v>7</v>
          </cell>
          <cell r="U70">
            <v>2.2857142857142856</v>
          </cell>
          <cell r="V70">
            <v>2.2857142857142856</v>
          </cell>
          <cell r="Y70">
            <v>5.8</v>
          </cell>
          <cell r="Z70">
            <v>7</v>
          </cell>
          <cell r="AA70">
            <v>7.8</v>
          </cell>
          <cell r="AB70">
            <v>10</v>
          </cell>
          <cell r="AC70" t="str">
            <v>увел</v>
          </cell>
          <cell r="AD70" t="str">
            <v>Вывод</v>
          </cell>
        </row>
        <row r="71">
          <cell r="A71" t="str">
            <v>7001 КЛАССИЧЕСКИЕ Папа может сар б/о мгс 1*3  ОСТАНКИНО</v>
          </cell>
          <cell r="B71" t="str">
            <v>кг</v>
          </cell>
          <cell r="C71">
            <v>180.524</v>
          </cell>
          <cell r="D71">
            <v>90.144999999999996</v>
          </cell>
          <cell r="E71">
            <v>171.07400000000001</v>
          </cell>
          <cell r="F71">
            <v>95.504999999999995</v>
          </cell>
          <cell r="G71">
            <v>1</v>
          </cell>
          <cell r="H71" t="e">
            <v>#N/A</v>
          </cell>
          <cell r="I71">
            <v>171.7</v>
          </cell>
          <cell r="J71">
            <v>-0.62599999999997635</v>
          </cell>
          <cell r="K71">
            <v>40</v>
          </cell>
          <cell r="L71">
            <v>80</v>
          </cell>
          <cell r="N71">
            <v>30</v>
          </cell>
          <cell r="Q71">
            <v>60</v>
          </cell>
          <cell r="R71">
            <v>50</v>
          </cell>
          <cell r="S71">
            <v>34.214800000000004</v>
          </cell>
          <cell r="T71">
            <v>30</v>
          </cell>
          <cell r="U71">
            <v>11.267200158995522</v>
          </cell>
          <cell r="V71">
            <v>2.7913359131136231</v>
          </cell>
          <cell r="Y71">
            <v>38.531799999999997</v>
          </cell>
          <cell r="Z71">
            <v>37.066199999999995</v>
          </cell>
          <cell r="AA71">
            <v>35.623800000000003</v>
          </cell>
          <cell r="AB71">
            <v>36.311999999999998</v>
          </cell>
          <cell r="AC71" t="str">
            <v>зв60</v>
          </cell>
          <cell r="AD71" t="e">
            <v>#N/A</v>
          </cell>
        </row>
        <row r="72">
          <cell r="A72" t="str">
            <v>7035 ВЕТЧ.КЛАССИЧЕСКАЯ ПМ п/о 0.35кг 8шт.  ОСТАНКИНО</v>
          </cell>
          <cell r="B72" t="str">
            <v>шт</v>
          </cell>
          <cell r="C72">
            <v>31</v>
          </cell>
          <cell r="D72">
            <v>4</v>
          </cell>
          <cell r="E72">
            <v>30</v>
          </cell>
          <cell r="G72">
            <v>0.35</v>
          </cell>
          <cell r="H72">
            <v>60</v>
          </cell>
          <cell r="I72">
            <v>44</v>
          </cell>
          <cell r="J72">
            <v>-14</v>
          </cell>
          <cell r="K72">
            <v>40</v>
          </cell>
          <cell r="L72">
            <v>200</v>
          </cell>
          <cell r="S72">
            <v>6</v>
          </cell>
          <cell r="U72">
            <v>40</v>
          </cell>
          <cell r="V72">
            <v>0</v>
          </cell>
          <cell r="Y72">
            <v>57.2</v>
          </cell>
          <cell r="Z72">
            <v>21.2</v>
          </cell>
          <cell r="AA72">
            <v>33</v>
          </cell>
          <cell r="AB72">
            <v>-2</v>
          </cell>
          <cell r="AC72" t="str">
            <v>Витал</v>
          </cell>
          <cell r="AD72" t="str">
            <v>м-280</v>
          </cell>
        </row>
        <row r="73">
          <cell r="A73" t="str">
            <v>7038 С ГОВЯДИНОЙ ПМ сос п/о мгс 1.5*4  ОСТАНКИНО</v>
          </cell>
          <cell r="B73" t="str">
            <v>кг</v>
          </cell>
          <cell r="C73">
            <v>30.827000000000002</v>
          </cell>
          <cell r="D73">
            <v>312.64299999999997</v>
          </cell>
          <cell r="E73">
            <v>106.53700000000001</v>
          </cell>
          <cell r="F73">
            <v>235.39099999999999</v>
          </cell>
          <cell r="G73">
            <v>1</v>
          </cell>
          <cell r="H73" t="e">
            <v>#N/A</v>
          </cell>
          <cell r="I73">
            <v>107.7</v>
          </cell>
          <cell r="J73">
            <v>-1.1629999999999967</v>
          </cell>
          <cell r="K73">
            <v>40</v>
          </cell>
          <cell r="L73">
            <v>0</v>
          </cell>
          <cell r="S73">
            <v>21.307400000000001</v>
          </cell>
          <cell r="U73">
            <v>12.924664670490062</v>
          </cell>
          <cell r="V73">
            <v>11.047382599472483</v>
          </cell>
          <cell r="Y73">
            <v>30.722000000000001</v>
          </cell>
          <cell r="Z73">
            <v>28.0334</v>
          </cell>
          <cell r="AA73">
            <v>44.222999999999999</v>
          </cell>
          <cell r="AB73">
            <v>14</v>
          </cell>
          <cell r="AC73" t="str">
            <v>костик</v>
          </cell>
          <cell r="AD73" t="e">
            <v>#N/A</v>
          </cell>
        </row>
        <row r="74">
          <cell r="A74" t="str">
            <v>7040 С ИНДЕЙКОЙ ПМ сос ц/о в/у 1/270 8шт.  ОСТАНКИНО</v>
          </cell>
          <cell r="B74" t="str">
            <v>шт</v>
          </cell>
          <cell r="C74">
            <v>58</v>
          </cell>
          <cell r="D74">
            <v>54</v>
          </cell>
          <cell r="E74">
            <v>49</v>
          </cell>
          <cell r="F74">
            <v>16</v>
          </cell>
          <cell r="G74">
            <v>0.27</v>
          </cell>
          <cell r="H74" t="e">
            <v>#N/A</v>
          </cell>
          <cell r="I74">
            <v>91</v>
          </cell>
          <cell r="J74">
            <v>-42</v>
          </cell>
          <cell r="K74">
            <v>0</v>
          </cell>
          <cell r="L74">
            <v>80</v>
          </cell>
          <cell r="S74">
            <v>9.8000000000000007</v>
          </cell>
          <cell r="U74">
            <v>9.7959183673469372</v>
          </cell>
          <cell r="V74">
            <v>1.6326530612244896</v>
          </cell>
          <cell r="Y74">
            <v>30.6</v>
          </cell>
          <cell r="Z74">
            <v>26</v>
          </cell>
          <cell r="AA74">
            <v>36</v>
          </cell>
          <cell r="AB74">
            <v>0</v>
          </cell>
          <cell r="AC74" t="str">
            <v>вит</v>
          </cell>
          <cell r="AD74" t="e">
            <v>#N/A</v>
          </cell>
        </row>
        <row r="75">
          <cell r="A75" t="str">
            <v>7059 ШПИКАЧКИ СОЧНЫЕ С БЕК. п/о мгс 0.3кг_60с  ОСТАНКИНО</v>
          </cell>
          <cell r="B75" t="str">
            <v>шт</v>
          </cell>
          <cell r="C75">
            <v>24</v>
          </cell>
          <cell r="D75">
            <v>177</v>
          </cell>
          <cell r="E75">
            <v>129</v>
          </cell>
          <cell r="F75">
            <v>71</v>
          </cell>
          <cell r="G75">
            <v>0.3</v>
          </cell>
          <cell r="H75" t="e">
            <v>#N/A</v>
          </cell>
          <cell r="I75">
            <v>130</v>
          </cell>
          <cell r="J75">
            <v>-1</v>
          </cell>
          <cell r="K75">
            <v>40</v>
          </cell>
          <cell r="L75">
            <v>0</v>
          </cell>
          <cell r="Q75">
            <v>80</v>
          </cell>
          <cell r="R75">
            <v>40</v>
          </cell>
          <cell r="S75">
            <v>25.8</v>
          </cell>
          <cell r="T75">
            <v>40</v>
          </cell>
          <cell r="U75">
            <v>10.503875968992247</v>
          </cell>
          <cell r="V75">
            <v>2.751937984496124</v>
          </cell>
          <cell r="Y75">
            <v>26.8</v>
          </cell>
          <cell r="Z75">
            <v>25.8</v>
          </cell>
          <cell r="AA75">
            <v>29.8</v>
          </cell>
          <cell r="AB75">
            <v>38</v>
          </cell>
          <cell r="AC75" t="str">
            <v>вит</v>
          </cell>
          <cell r="AD75" t="e">
            <v>#N/A</v>
          </cell>
        </row>
        <row r="76">
          <cell r="A76" t="str">
            <v>7066 СОЧНЫЕ ПМ сос п/о мгс 0.41кг 10шт_50с  ОСТАНКИНО</v>
          </cell>
          <cell r="B76" t="str">
            <v>шт</v>
          </cell>
          <cell r="C76">
            <v>6467</v>
          </cell>
          <cell r="D76">
            <v>3147</v>
          </cell>
          <cell r="E76">
            <v>5671</v>
          </cell>
          <cell r="F76">
            <v>5358</v>
          </cell>
          <cell r="G76">
            <v>0.41</v>
          </cell>
          <cell r="H76" t="e">
            <v>#N/A</v>
          </cell>
          <cell r="I76">
            <v>5761</v>
          </cell>
          <cell r="J76">
            <v>-90</v>
          </cell>
          <cell r="K76">
            <v>1100</v>
          </cell>
          <cell r="L76">
            <v>645</v>
          </cell>
          <cell r="M76">
            <v>-1000</v>
          </cell>
          <cell r="N76">
            <v>2400</v>
          </cell>
          <cell r="Q76">
            <v>2000</v>
          </cell>
          <cell r="R76">
            <v>2600</v>
          </cell>
          <cell r="S76">
            <v>1134.2</v>
          </cell>
          <cell r="T76">
            <v>2800</v>
          </cell>
          <cell r="U76">
            <v>14.021336624933873</v>
          </cell>
          <cell r="V76">
            <v>4.724034561805678</v>
          </cell>
          <cell r="Y76">
            <v>1385.4</v>
          </cell>
          <cell r="Z76">
            <v>1399.2</v>
          </cell>
          <cell r="AA76">
            <v>1464</v>
          </cell>
          <cell r="AB76">
            <v>1296</v>
          </cell>
          <cell r="AC76" t="str">
            <v>м1600</v>
          </cell>
          <cell r="AD76" t="e">
            <v>#N/A</v>
          </cell>
        </row>
        <row r="77">
          <cell r="A77" t="str">
            <v>7070 СОЧНЫЕ ПМ сос п/о мгс 1.5*4_А_50с  ОСТАНКИНО</v>
          </cell>
          <cell r="B77" t="str">
            <v>кг</v>
          </cell>
          <cell r="C77">
            <v>2923.241</v>
          </cell>
          <cell r="D77">
            <v>2993.5390000000002</v>
          </cell>
          <cell r="E77">
            <v>2757</v>
          </cell>
          <cell r="F77">
            <v>2942</v>
          </cell>
          <cell r="G77">
            <v>1</v>
          </cell>
          <cell r="H77" t="e">
            <v>#N/A</v>
          </cell>
          <cell r="I77">
            <v>2515.3000000000002</v>
          </cell>
          <cell r="J77">
            <v>241.69999999999982</v>
          </cell>
          <cell r="K77">
            <v>1000</v>
          </cell>
          <cell r="L77">
            <v>0</v>
          </cell>
          <cell r="M77">
            <v>-700</v>
          </cell>
          <cell r="N77">
            <v>1200</v>
          </cell>
          <cell r="Q77">
            <v>400</v>
          </cell>
          <cell r="R77">
            <v>1300</v>
          </cell>
          <cell r="S77">
            <v>551.4</v>
          </cell>
          <cell r="T77">
            <v>1600</v>
          </cell>
          <cell r="U77">
            <v>14.040623866521582</v>
          </cell>
          <cell r="V77">
            <v>5.33550961189699</v>
          </cell>
          <cell r="Y77">
            <v>760.6</v>
          </cell>
          <cell r="Z77">
            <v>638.79999999999995</v>
          </cell>
          <cell r="AA77">
            <v>845</v>
          </cell>
          <cell r="AB77">
            <v>621.18499999999995</v>
          </cell>
          <cell r="AC77" t="str">
            <v>м2400</v>
          </cell>
          <cell r="AD77" t="e">
            <v>#N/A</v>
          </cell>
        </row>
        <row r="78">
          <cell r="A78" t="str">
            <v>7073 МОЛОЧ.ПРЕМИУМ ПМ сос п/о в/у 1/350_50с  ОСТАНКИНО</v>
          </cell>
          <cell r="B78" t="str">
            <v>шт</v>
          </cell>
          <cell r="C78">
            <v>1528</v>
          </cell>
          <cell r="D78">
            <v>2385</v>
          </cell>
          <cell r="E78">
            <v>1877</v>
          </cell>
          <cell r="F78">
            <v>1515</v>
          </cell>
          <cell r="G78">
            <v>0.35</v>
          </cell>
          <cell r="H78" t="e">
            <v>#N/A</v>
          </cell>
          <cell r="I78">
            <v>1972</v>
          </cell>
          <cell r="J78">
            <v>-95</v>
          </cell>
          <cell r="K78">
            <v>360</v>
          </cell>
          <cell r="L78">
            <v>720</v>
          </cell>
          <cell r="N78">
            <v>640</v>
          </cell>
          <cell r="Q78">
            <v>480</v>
          </cell>
          <cell r="R78">
            <v>480</v>
          </cell>
          <cell r="S78">
            <v>375.4</v>
          </cell>
          <cell r="T78">
            <v>480</v>
          </cell>
          <cell r="U78">
            <v>12.453383058071392</v>
          </cell>
          <cell r="V78">
            <v>4.0356952583910495</v>
          </cell>
          <cell r="Y78">
            <v>449.6</v>
          </cell>
          <cell r="Z78">
            <v>440.2</v>
          </cell>
          <cell r="AA78">
            <v>477.6</v>
          </cell>
          <cell r="AB78">
            <v>453</v>
          </cell>
          <cell r="AC78" t="str">
            <v>м960</v>
          </cell>
          <cell r="AD78" t="e">
            <v>#N/A</v>
          </cell>
        </row>
        <row r="79">
          <cell r="A79" t="str">
            <v>7074 МОЛОЧ.ПРЕМИУМ ПМ сос п/о мгс 0.6кг_50с  ОСТАНКИНО</v>
          </cell>
          <cell r="B79" t="str">
            <v>шт</v>
          </cell>
          <cell r="C79">
            <v>55</v>
          </cell>
          <cell r="D79">
            <v>149</v>
          </cell>
          <cell r="E79">
            <v>71</v>
          </cell>
          <cell r="F79">
            <v>122</v>
          </cell>
          <cell r="G79">
            <v>0.6</v>
          </cell>
          <cell r="H79" t="e">
            <v>#N/A</v>
          </cell>
          <cell r="I79">
            <v>84</v>
          </cell>
          <cell r="J79">
            <v>-13</v>
          </cell>
          <cell r="K79">
            <v>40</v>
          </cell>
          <cell r="L79">
            <v>0</v>
          </cell>
          <cell r="N79">
            <v>20</v>
          </cell>
          <cell r="S79">
            <v>14.2</v>
          </cell>
          <cell r="U79">
            <v>12.816901408450704</v>
          </cell>
          <cell r="V79">
            <v>8.591549295774648</v>
          </cell>
          <cell r="Y79">
            <v>37</v>
          </cell>
          <cell r="Z79">
            <v>31.4</v>
          </cell>
          <cell r="AA79">
            <v>51.6</v>
          </cell>
          <cell r="AB79">
            <v>12</v>
          </cell>
          <cell r="AC79" t="str">
            <v>увел</v>
          </cell>
          <cell r="AD79" t="e">
            <v>#N/A</v>
          </cell>
        </row>
        <row r="80">
          <cell r="A80" t="str">
            <v>7075 МОЛОЧ.ПРЕМИУМ ПМ сос п/о мгс 1.5*4_О_50с  ОСТАНКИНО</v>
          </cell>
          <cell r="B80" t="str">
            <v>кг</v>
          </cell>
          <cell r="C80">
            <v>144.07499999999999</v>
          </cell>
          <cell r="D80">
            <v>118.554</v>
          </cell>
          <cell r="E80">
            <v>115.709</v>
          </cell>
          <cell r="F80">
            <v>146.91999999999999</v>
          </cell>
          <cell r="G80">
            <v>1</v>
          </cell>
          <cell r="H80" t="e">
            <v>#N/A</v>
          </cell>
          <cell r="I80">
            <v>112.6</v>
          </cell>
          <cell r="J80">
            <v>3.1090000000000089</v>
          </cell>
          <cell r="K80">
            <v>20</v>
          </cell>
          <cell r="L80">
            <v>0</v>
          </cell>
          <cell r="N80">
            <v>30</v>
          </cell>
          <cell r="Q80">
            <v>20</v>
          </cell>
          <cell r="R80">
            <v>40</v>
          </cell>
          <cell r="S80">
            <v>23.1418</v>
          </cell>
          <cell r="T80">
            <v>20</v>
          </cell>
          <cell r="U80">
            <v>11.9662256177134</v>
          </cell>
          <cell r="V80">
            <v>6.348685063391784</v>
          </cell>
          <cell r="Y80">
            <v>25.707600000000003</v>
          </cell>
          <cell r="Z80">
            <v>32.507199999999997</v>
          </cell>
          <cell r="AA80">
            <v>32.709800000000001</v>
          </cell>
          <cell r="AB80">
            <v>28.495000000000001</v>
          </cell>
          <cell r="AC80" t="str">
            <v>увел</v>
          </cell>
          <cell r="AD80" t="e">
            <v>#N/A</v>
          </cell>
        </row>
        <row r="81">
          <cell r="A81" t="str">
            <v>7077 МЯСНЫЕ С ГОВЯД.ПМ сос п/о мгс 0.4кг_50с  ОСТАНКИНО</v>
          </cell>
          <cell r="B81" t="str">
            <v>шт</v>
          </cell>
          <cell r="C81">
            <v>866</v>
          </cell>
          <cell r="D81">
            <v>1281</v>
          </cell>
          <cell r="E81">
            <v>1125</v>
          </cell>
          <cell r="F81">
            <v>941</v>
          </cell>
          <cell r="G81">
            <v>0.4</v>
          </cell>
          <cell r="H81" t="e">
            <v>#N/A</v>
          </cell>
          <cell r="I81">
            <v>1200</v>
          </cell>
          <cell r="J81">
            <v>-75</v>
          </cell>
          <cell r="K81">
            <v>240</v>
          </cell>
          <cell r="L81">
            <v>30</v>
          </cell>
          <cell r="N81">
            <v>640</v>
          </cell>
          <cell r="Q81">
            <v>600</v>
          </cell>
          <cell r="R81">
            <v>360</v>
          </cell>
          <cell r="S81">
            <v>225</v>
          </cell>
          <cell r="T81">
            <v>120</v>
          </cell>
          <cell r="U81">
            <v>13.026666666666667</v>
          </cell>
          <cell r="V81">
            <v>4.1822222222222223</v>
          </cell>
          <cell r="Y81">
            <v>251.4</v>
          </cell>
          <cell r="Z81">
            <v>248.4</v>
          </cell>
          <cell r="AA81">
            <v>287.8</v>
          </cell>
          <cell r="AB81">
            <v>339</v>
          </cell>
          <cell r="AC81" t="str">
            <v>м840</v>
          </cell>
          <cell r="AD81" t="e">
            <v>#N/A</v>
          </cell>
        </row>
        <row r="82">
          <cell r="A82" t="str">
            <v>7080 СЛИВОЧНЫЕ ПМ сос п/о мгс 0.41кг 10шт. 50с  ОСТАНКИНО</v>
          </cell>
          <cell r="B82" t="str">
            <v>шт</v>
          </cell>
          <cell r="C82">
            <v>3752</v>
          </cell>
          <cell r="D82">
            <v>3130</v>
          </cell>
          <cell r="E82">
            <v>2834</v>
          </cell>
          <cell r="F82">
            <v>2607</v>
          </cell>
          <cell r="G82">
            <v>0.41</v>
          </cell>
          <cell r="H82" t="e">
            <v>#N/A</v>
          </cell>
          <cell r="I82">
            <v>2891</v>
          </cell>
          <cell r="J82">
            <v>-57</v>
          </cell>
          <cell r="K82">
            <v>600</v>
          </cell>
          <cell r="L82">
            <v>1400</v>
          </cell>
          <cell r="N82">
            <v>1200</v>
          </cell>
          <cell r="R82">
            <v>1000</v>
          </cell>
          <cell r="S82">
            <v>566.79999999999995</v>
          </cell>
          <cell r="T82">
            <v>1100</v>
          </cell>
          <cell r="U82">
            <v>13.950247000705717</v>
          </cell>
          <cell r="V82">
            <v>4.599505998588568</v>
          </cell>
          <cell r="Y82">
            <v>670.6</v>
          </cell>
          <cell r="Z82">
            <v>861.6</v>
          </cell>
          <cell r="AA82">
            <v>727.4</v>
          </cell>
          <cell r="AB82">
            <v>582</v>
          </cell>
          <cell r="AC82" t="str">
            <v>Витмаг</v>
          </cell>
          <cell r="AD82" t="e">
            <v>#N/A</v>
          </cell>
        </row>
        <row r="83">
          <cell r="A83" t="str">
            <v>7082 СЛИВОЧНЫЕ ПМ сос п/о мгс 1.5*4_50с  ОСТАНКИНО</v>
          </cell>
          <cell r="B83" t="str">
            <v>кг</v>
          </cell>
          <cell r="C83">
            <v>118.46299999999999</v>
          </cell>
          <cell r="D83">
            <v>89.16</v>
          </cell>
          <cell r="E83">
            <v>99.710999999999999</v>
          </cell>
          <cell r="F83">
            <v>106.34099999999999</v>
          </cell>
          <cell r="G83">
            <v>1</v>
          </cell>
          <cell r="H83" t="e">
            <v>#N/A</v>
          </cell>
          <cell r="I83">
            <v>97.6</v>
          </cell>
          <cell r="J83">
            <v>2.1110000000000042</v>
          </cell>
          <cell r="K83">
            <v>20</v>
          </cell>
          <cell r="L83">
            <v>40</v>
          </cell>
          <cell r="N83">
            <v>10</v>
          </cell>
          <cell r="R83">
            <v>30</v>
          </cell>
          <cell r="S83">
            <v>19.9422</v>
          </cell>
          <cell r="T83">
            <v>20</v>
          </cell>
          <cell r="U83">
            <v>11.34985106959112</v>
          </cell>
          <cell r="V83">
            <v>5.3324608117459453</v>
          </cell>
          <cell r="Y83">
            <v>29.666399999999999</v>
          </cell>
          <cell r="Z83">
            <v>24.562999999999999</v>
          </cell>
          <cell r="AA83">
            <v>26.993400000000001</v>
          </cell>
          <cell r="AB83">
            <v>18.193000000000001</v>
          </cell>
          <cell r="AC83" t="e">
            <v>#N/A</v>
          </cell>
          <cell r="AD83" t="e">
            <v>#N/A</v>
          </cell>
        </row>
        <row r="84">
          <cell r="A84" t="str">
            <v>7087 ШПИК С ЧЕСНОК.И ПЕРЦЕМ к/в в/у 0.3кг_50с  ОСТАНКИНО</v>
          </cell>
          <cell r="B84" t="str">
            <v>шт</v>
          </cell>
          <cell r="C84">
            <v>213</v>
          </cell>
          <cell r="D84">
            <v>108</v>
          </cell>
          <cell r="E84">
            <v>104</v>
          </cell>
          <cell r="F84">
            <v>211</v>
          </cell>
          <cell r="G84">
            <v>0.3</v>
          </cell>
          <cell r="H84" t="e">
            <v>#N/A</v>
          </cell>
          <cell r="I84">
            <v>110</v>
          </cell>
          <cell r="J84">
            <v>-6</v>
          </cell>
          <cell r="K84">
            <v>0</v>
          </cell>
          <cell r="L84">
            <v>0</v>
          </cell>
          <cell r="N84">
            <v>40</v>
          </cell>
          <cell r="S84">
            <v>20.8</v>
          </cell>
          <cell r="U84">
            <v>12.067307692307692</v>
          </cell>
          <cell r="V84">
            <v>10.144230769230768</v>
          </cell>
          <cell r="Y84">
            <v>35.4</v>
          </cell>
          <cell r="Z84">
            <v>46.8</v>
          </cell>
          <cell r="AA84">
            <v>33.799999999999997</v>
          </cell>
          <cell r="AB84">
            <v>25</v>
          </cell>
          <cell r="AC84" t="str">
            <v>увел</v>
          </cell>
          <cell r="AD84" t="e">
            <v>#N/A</v>
          </cell>
        </row>
        <row r="85">
          <cell r="A85" t="str">
            <v>7090 СВИНИНА ПО-ДОМ. к/в мл/к в/у 0.3кг_50с  ОСТАНКИНО</v>
          </cell>
          <cell r="B85" t="str">
            <v>шт</v>
          </cell>
          <cell r="C85">
            <v>367</v>
          </cell>
          <cell r="D85">
            <v>758</v>
          </cell>
          <cell r="E85">
            <v>690</v>
          </cell>
          <cell r="F85">
            <v>405</v>
          </cell>
          <cell r="G85">
            <v>0.3</v>
          </cell>
          <cell r="H85" t="e">
            <v>#N/A</v>
          </cell>
          <cell r="I85">
            <v>693</v>
          </cell>
          <cell r="J85">
            <v>-3</v>
          </cell>
          <cell r="K85">
            <v>120</v>
          </cell>
          <cell r="L85">
            <v>480</v>
          </cell>
          <cell r="N85">
            <v>120</v>
          </cell>
          <cell r="Q85">
            <v>120</v>
          </cell>
          <cell r="R85">
            <v>240</v>
          </cell>
          <cell r="S85">
            <v>138</v>
          </cell>
          <cell r="T85">
            <v>120</v>
          </cell>
          <cell r="U85">
            <v>11.630434782608695</v>
          </cell>
          <cell r="V85">
            <v>2.9347826086956523</v>
          </cell>
          <cell r="Y85">
            <v>104.2</v>
          </cell>
          <cell r="Z85">
            <v>127.2</v>
          </cell>
          <cell r="AA85">
            <v>147</v>
          </cell>
          <cell r="AB85">
            <v>137</v>
          </cell>
          <cell r="AC85" t="e">
            <v>#N/A</v>
          </cell>
          <cell r="AD85" t="e">
            <v>#N/A</v>
          </cell>
        </row>
        <row r="86">
          <cell r="A86" t="str">
            <v>7092 БЕКОН Папа может с/к с/н в/у 1/140_50с  ОСТАНКИНО</v>
          </cell>
          <cell r="B86" t="str">
            <v>шт</v>
          </cell>
          <cell r="C86">
            <v>54</v>
          </cell>
          <cell r="D86">
            <v>1942</v>
          </cell>
          <cell r="E86">
            <v>899</v>
          </cell>
          <cell r="F86">
            <v>1077</v>
          </cell>
          <cell r="G86">
            <v>0.14000000000000001</v>
          </cell>
          <cell r="H86" t="e">
            <v>#N/A</v>
          </cell>
          <cell r="I86">
            <v>904</v>
          </cell>
          <cell r="J86">
            <v>-5</v>
          </cell>
          <cell r="K86">
            <v>320</v>
          </cell>
          <cell r="L86">
            <v>0</v>
          </cell>
          <cell r="N86">
            <v>120</v>
          </cell>
          <cell r="R86">
            <v>360</v>
          </cell>
          <cell r="S86">
            <v>179.8</v>
          </cell>
          <cell r="T86">
            <v>120</v>
          </cell>
          <cell r="U86">
            <v>11.106785317018909</v>
          </cell>
          <cell r="V86">
            <v>5.9899888765294769</v>
          </cell>
          <cell r="Y86">
            <v>213</v>
          </cell>
          <cell r="Z86">
            <v>172</v>
          </cell>
          <cell r="AA86">
            <v>278.39999999999998</v>
          </cell>
          <cell r="AB86">
            <v>185</v>
          </cell>
          <cell r="AC86" t="e">
            <v>#N/A</v>
          </cell>
          <cell r="AD86" t="e">
            <v>#N/A</v>
          </cell>
        </row>
        <row r="87">
          <cell r="A87" t="str">
            <v>7103 БЕКОН с/к с/н в/у 1/180 10шт.  ОСТАНКИНО</v>
          </cell>
          <cell r="B87" t="str">
            <v>шт</v>
          </cell>
          <cell r="D87">
            <v>6</v>
          </cell>
          <cell r="E87">
            <v>0</v>
          </cell>
          <cell r="G87">
            <v>0</v>
          </cell>
          <cell r="H87" t="e">
            <v>#N/A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S87">
            <v>0</v>
          </cell>
          <cell r="U87" t="e">
            <v>#DIV/0!</v>
          </cell>
          <cell r="V87" t="e">
            <v>#DIV/0!</v>
          </cell>
          <cell r="Y87">
            <v>0.6</v>
          </cell>
          <cell r="Z87">
            <v>0</v>
          </cell>
          <cell r="AA87">
            <v>0</v>
          </cell>
          <cell r="AB87">
            <v>0</v>
          </cell>
          <cell r="AC87" t="str">
            <v>вывод</v>
          </cell>
          <cell r="AD87" t="e">
            <v>#N/A</v>
          </cell>
        </row>
        <row r="88">
          <cell r="A88" t="str">
            <v>7105 МИЛАНО с/к с/н мгс 1/90 12шт.  ОСТАНКИНО</v>
          </cell>
          <cell r="B88" t="str">
            <v>шт</v>
          </cell>
          <cell r="C88">
            <v>13</v>
          </cell>
          <cell r="D88">
            <v>290</v>
          </cell>
          <cell r="E88">
            <v>62</v>
          </cell>
          <cell r="F88">
            <v>239</v>
          </cell>
          <cell r="G88">
            <v>0.09</v>
          </cell>
          <cell r="H88">
            <v>60</v>
          </cell>
          <cell r="I88">
            <v>74</v>
          </cell>
          <cell r="J88">
            <v>-12</v>
          </cell>
          <cell r="K88">
            <v>0</v>
          </cell>
          <cell r="L88">
            <v>0</v>
          </cell>
          <cell r="S88">
            <v>12.4</v>
          </cell>
          <cell r="U88">
            <v>19.274193548387096</v>
          </cell>
          <cell r="V88">
            <v>19.274193548387096</v>
          </cell>
          <cell r="Y88">
            <v>18</v>
          </cell>
          <cell r="Z88">
            <v>17.600000000000001</v>
          </cell>
          <cell r="AA88">
            <v>35.4</v>
          </cell>
          <cell r="AB88">
            <v>18</v>
          </cell>
          <cell r="AC88" t="e">
            <v>#N/A</v>
          </cell>
          <cell r="AD88" t="e">
            <v>#N/A</v>
          </cell>
        </row>
        <row r="89">
          <cell r="A89" t="str">
            <v>7106 ТОСКАНО с/к с/н мгс 1/90 12шт.  ОСТАНКИНО</v>
          </cell>
          <cell r="B89" t="str">
            <v>шт</v>
          </cell>
          <cell r="C89">
            <v>164</v>
          </cell>
          <cell r="D89">
            <v>299</v>
          </cell>
          <cell r="E89">
            <v>185</v>
          </cell>
          <cell r="F89">
            <v>267</v>
          </cell>
          <cell r="G89">
            <v>0.09</v>
          </cell>
          <cell r="H89">
            <v>60</v>
          </cell>
          <cell r="I89">
            <v>186</v>
          </cell>
          <cell r="J89">
            <v>-1</v>
          </cell>
          <cell r="K89">
            <v>0</v>
          </cell>
          <cell r="L89">
            <v>80</v>
          </cell>
          <cell r="R89">
            <v>40</v>
          </cell>
          <cell r="S89">
            <v>37</v>
          </cell>
          <cell r="T89">
            <v>80</v>
          </cell>
          <cell r="U89">
            <v>12.621621621621621</v>
          </cell>
          <cell r="V89">
            <v>7.2162162162162158</v>
          </cell>
          <cell r="Y89">
            <v>23.8</v>
          </cell>
          <cell r="Z89">
            <v>44.4</v>
          </cell>
          <cell r="AA89">
            <v>51</v>
          </cell>
          <cell r="AB89">
            <v>36</v>
          </cell>
          <cell r="AC89" t="str">
            <v>Витал</v>
          </cell>
          <cell r="AD89" t="e">
            <v>#N/A</v>
          </cell>
        </row>
        <row r="90">
          <cell r="A90" t="str">
            <v>7107 САН-РЕМО с/в с/н мгс 1/90 12шт.  ОСТАНКИНО</v>
          </cell>
          <cell r="B90" t="str">
            <v>шт</v>
          </cell>
          <cell r="C90">
            <v>111</v>
          </cell>
          <cell r="D90">
            <v>177</v>
          </cell>
          <cell r="E90">
            <v>162</v>
          </cell>
          <cell r="F90">
            <v>117</v>
          </cell>
          <cell r="G90">
            <v>0.09</v>
          </cell>
          <cell r="H90">
            <v>60</v>
          </cell>
          <cell r="I90">
            <v>163</v>
          </cell>
          <cell r="J90">
            <v>-1</v>
          </cell>
          <cell r="K90">
            <v>0</v>
          </cell>
          <cell r="L90">
            <v>160</v>
          </cell>
          <cell r="R90">
            <v>40</v>
          </cell>
          <cell r="S90">
            <v>32.4</v>
          </cell>
          <cell r="T90">
            <v>80</v>
          </cell>
          <cell r="U90">
            <v>12.253086419753087</v>
          </cell>
          <cell r="V90">
            <v>3.6111111111111112</v>
          </cell>
          <cell r="Y90">
            <v>11</v>
          </cell>
          <cell r="Z90">
            <v>21.8</v>
          </cell>
          <cell r="AA90">
            <v>34.200000000000003</v>
          </cell>
          <cell r="AB90">
            <v>34</v>
          </cell>
          <cell r="AC90" t="str">
            <v>Витал</v>
          </cell>
          <cell r="AD90" t="e">
            <v>#N/A</v>
          </cell>
        </row>
        <row r="91">
          <cell r="A91" t="str">
            <v>7126 МОЛОЧНАЯ Останкино вар п/о 0.4кг 8шт.  ОСТАНКИНО</v>
          </cell>
          <cell r="B91" t="str">
            <v>шт</v>
          </cell>
          <cell r="C91">
            <v>102</v>
          </cell>
          <cell r="D91">
            <v>1</v>
          </cell>
          <cell r="E91">
            <v>80</v>
          </cell>
          <cell r="F91">
            <v>22</v>
          </cell>
          <cell r="G91">
            <v>0.4</v>
          </cell>
          <cell r="H91" t="e">
            <v>#N/A</v>
          </cell>
          <cell r="I91">
            <v>81</v>
          </cell>
          <cell r="J91">
            <v>-1</v>
          </cell>
          <cell r="K91">
            <v>0</v>
          </cell>
          <cell r="L91">
            <v>0</v>
          </cell>
          <cell r="S91">
            <v>16</v>
          </cell>
          <cell r="T91">
            <v>40</v>
          </cell>
          <cell r="U91">
            <v>3.875</v>
          </cell>
          <cell r="V91">
            <v>1.375</v>
          </cell>
          <cell r="Y91">
            <v>6.4</v>
          </cell>
          <cell r="Z91">
            <v>8.6</v>
          </cell>
          <cell r="AA91">
            <v>6.2</v>
          </cell>
          <cell r="AB91">
            <v>24</v>
          </cell>
          <cell r="AC91" t="str">
            <v>увел</v>
          </cell>
          <cell r="AD91" t="e">
            <v>#N/A</v>
          </cell>
        </row>
        <row r="92">
          <cell r="A92" t="str">
            <v>7131 БАЛЫКОВАЯ в/к в/у 0,84кг ВЕС ОСТАНКИНО</v>
          </cell>
          <cell r="B92" t="str">
            <v>кг</v>
          </cell>
          <cell r="C92">
            <v>29.753</v>
          </cell>
          <cell r="E92">
            <v>6.8159999999999998</v>
          </cell>
          <cell r="F92">
            <v>22.937000000000001</v>
          </cell>
          <cell r="G92">
            <v>0</v>
          </cell>
          <cell r="H92">
            <v>45</v>
          </cell>
          <cell r="I92">
            <v>5.5</v>
          </cell>
          <cell r="J92">
            <v>1.3159999999999998</v>
          </cell>
          <cell r="K92">
            <v>0</v>
          </cell>
          <cell r="L92">
            <v>0</v>
          </cell>
          <cell r="S92">
            <v>1.3632</v>
          </cell>
          <cell r="U92">
            <v>16.825850938967136</v>
          </cell>
          <cell r="V92">
            <v>16.825850938967136</v>
          </cell>
          <cell r="Y92">
            <v>0</v>
          </cell>
          <cell r="Z92">
            <v>0</v>
          </cell>
          <cell r="AA92">
            <v>0</v>
          </cell>
          <cell r="AB92">
            <v>6.8159999999999998</v>
          </cell>
          <cell r="AC92" t="str">
            <v>Витал</v>
          </cell>
          <cell r="AD92" t="e">
            <v>#N/A</v>
          </cell>
        </row>
        <row r="93">
          <cell r="A93" t="str">
            <v>7143 БРАУНШВЕЙГСКАЯ ГОСТ с/к в/у 1/220 8шт. ОСТАНКИНО</v>
          </cell>
          <cell r="B93" t="str">
            <v>шт</v>
          </cell>
          <cell r="C93">
            <v>135</v>
          </cell>
          <cell r="D93">
            <v>1</v>
          </cell>
          <cell r="E93">
            <v>7</v>
          </cell>
          <cell r="F93">
            <v>128</v>
          </cell>
          <cell r="G93">
            <v>0</v>
          </cell>
          <cell r="H93">
            <v>120</v>
          </cell>
          <cell r="I93">
            <v>8</v>
          </cell>
          <cell r="J93">
            <v>-1</v>
          </cell>
          <cell r="K93">
            <v>0</v>
          </cell>
          <cell r="L93">
            <v>0</v>
          </cell>
          <cell r="S93">
            <v>1.4</v>
          </cell>
          <cell r="U93">
            <v>91.428571428571431</v>
          </cell>
          <cell r="V93">
            <v>91.428571428571431</v>
          </cell>
          <cell r="Y93">
            <v>0</v>
          </cell>
          <cell r="Z93">
            <v>1.2</v>
          </cell>
          <cell r="AA93">
            <v>2.2000000000000002</v>
          </cell>
          <cell r="AB93">
            <v>2</v>
          </cell>
          <cell r="AC93" t="str">
            <v>Витал</v>
          </cell>
          <cell r="AD93" t="e">
            <v>#N/A</v>
          </cell>
        </row>
        <row r="94">
          <cell r="A94" t="str">
            <v>7149 БАЛЫКОВАЯ Коровино п/к в/у 0.84кг_50с  ОСТАНКИНО</v>
          </cell>
          <cell r="B94" t="str">
            <v>шт</v>
          </cell>
          <cell r="C94">
            <v>53</v>
          </cell>
          <cell r="D94">
            <v>35</v>
          </cell>
          <cell r="E94">
            <v>27</v>
          </cell>
          <cell r="F94">
            <v>56</v>
          </cell>
          <cell r="G94">
            <v>0.84</v>
          </cell>
          <cell r="H94">
            <v>50</v>
          </cell>
          <cell r="I94">
            <v>32</v>
          </cell>
          <cell r="J94">
            <v>-5</v>
          </cell>
          <cell r="K94">
            <v>0</v>
          </cell>
          <cell r="L94">
            <v>0</v>
          </cell>
          <cell r="S94">
            <v>5.4</v>
          </cell>
          <cell r="U94">
            <v>10.37037037037037</v>
          </cell>
          <cell r="V94">
            <v>10.37037037037037</v>
          </cell>
          <cell r="Y94">
            <v>4.2</v>
          </cell>
          <cell r="Z94">
            <v>7.4</v>
          </cell>
          <cell r="AA94">
            <v>11.8</v>
          </cell>
          <cell r="AB94">
            <v>5</v>
          </cell>
          <cell r="AC94" t="str">
            <v>увел</v>
          </cell>
          <cell r="AD94" t="e">
            <v>#N/A</v>
          </cell>
        </row>
        <row r="95">
          <cell r="A95" t="str">
            <v>7154 СЕРВЕЛАТ ЗЕРНИСТЫЙ ПМ в/к в/у 0.35кг_50с  ОСТАНКИНО</v>
          </cell>
          <cell r="B95" t="str">
            <v>шт</v>
          </cell>
          <cell r="C95">
            <v>2659</v>
          </cell>
          <cell r="D95">
            <v>3979</v>
          </cell>
          <cell r="E95">
            <v>2760</v>
          </cell>
          <cell r="F95">
            <v>3699</v>
          </cell>
          <cell r="G95">
            <v>0.35</v>
          </cell>
          <cell r="H95" t="e">
            <v>#N/A</v>
          </cell>
          <cell r="I95">
            <v>2911</v>
          </cell>
          <cell r="J95">
            <v>-151</v>
          </cell>
          <cell r="K95">
            <v>0</v>
          </cell>
          <cell r="L95">
            <v>0</v>
          </cell>
          <cell r="N95">
            <v>600</v>
          </cell>
          <cell r="Q95">
            <v>800</v>
          </cell>
          <cell r="R95">
            <v>1000</v>
          </cell>
          <cell r="S95">
            <v>552</v>
          </cell>
          <cell r="T95">
            <v>600</v>
          </cell>
          <cell r="U95">
            <v>12.135869565217391</v>
          </cell>
          <cell r="V95">
            <v>6.7010869565217392</v>
          </cell>
          <cell r="Y95">
            <v>591.4</v>
          </cell>
          <cell r="Z95">
            <v>644</v>
          </cell>
          <cell r="AA95">
            <v>772.2</v>
          </cell>
          <cell r="AB95">
            <v>708</v>
          </cell>
          <cell r="AC95" t="e">
            <v>#N/A</v>
          </cell>
          <cell r="AD95" t="e">
            <v>#N/A</v>
          </cell>
        </row>
        <row r="96">
          <cell r="A96" t="str">
            <v>7166 СЕРВЕЛТ ОХОТНИЧИЙ ПМ в/к в/у_50с  ОСТАНКИНО</v>
          </cell>
          <cell r="B96" t="str">
            <v>кг</v>
          </cell>
          <cell r="C96">
            <v>356.55200000000002</v>
          </cell>
          <cell r="D96">
            <v>811.64400000000001</v>
          </cell>
          <cell r="E96">
            <v>488.78699999999998</v>
          </cell>
          <cell r="F96">
            <v>666.90800000000002</v>
          </cell>
          <cell r="G96">
            <v>1</v>
          </cell>
          <cell r="H96" t="e">
            <v>#N/A</v>
          </cell>
          <cell r="I96">
            <v>474</v>
          </cell>
          <cell r="J96">
            <v>14.786999999999978</v>
          </cell>
          <cell r="K96">
            <v>0</v>
          </cell>
          <cell r="L96">
            <v>0</v>
          </cell>
          <cell r="N96">
            <v>100</v>
          </cell>
          <cell r="Q96">
            <v>400</v>
          </cell>
          <cell r="S96">
            <v>97.75739999999999</v>
          </cell>
          <cell r="U96">
            <v>11.936774095874073</v>
          </cell>
          <cell r="V96">
            <v>6.822071781778158</v>
          </cell>
          <cell r="Y96">
            <v>86.150400000000005</v>
          </cell>
          <cell r="Z96">
            <v>105.62539999999998</v>
          </cell>
          <cell r="AA96">
            <v>137.69120000000001</v>
          </cell>
          <cell r="AB96">
            <v>164.101</v>
          </cell>
          <cell r="AC96" t="e">
            <v>#N/A</v>
          </cell>
          <cell r="AD96" t="e">
            <v>#N/A</v>
          </cell>
        </row>
        <row r="97">
          <cell r="A97" t="str">
            <v>7169 СЕРВЕЛАТ ОХОТНИЧИЙ ПМ в/к в/у 0.35кг_50с  ОСТАНКИНО</v>
          </cell>
          <cell r="B97" t="str">
            <v>шт</v>
          </cell>
          <cell r="C97">
            <v>3797</v>
          </cell>
          <cell r="D97">
            <v>3276</v>
          </cell>
          <cell r="E97">
            <v>3144</v>
          </cell>
          <cell r="F97">
            <v>3848</v>
          </cell>
          <cell r="G97">
            <v>0.35</v>
          </cell>
          <cell r="H97" t="e">
            <v>#N/A</v>
          </cell>
          <cell r="I97">
            <v>3187</v>
          </cell>
          <cell r="J97">
            <v>-43</v>
          </cell>
          <cell r="K97">
            <v>400</v>
          </cell>
          <cell r="L97">
            <v>800</v>
          </cell>
          <cell r="N97">
            <v>1200</v>
          </cell>
          <cell r="R97">
            <v>1400</v>
          </cell>
          <cell r="S97">
            <v>628.79999999999995</v>
          </cell>
          <cell r="T97">
            <v>600</v>
          </cell>
          <cell r="U97">
            <v>13.117048346055981</v>
          </cell>
          <cell r="V97">
            <v>6.1195928753180668</v>
          </cell>
          <cell r="Y97">
            <v>723.8</v>
          </cell>
          <cell r="Z97">
            <v>764.2</v>
          </cell>
          <cell r="AA97">
            <v>897.4</v>
          </cell>
          <cell r="AB97">
            <v>629</v>
          </cell>
          <cell r="AC97" t="e">
            <v>#N/A</v>
          </cell>
          <cell r="AD97" t="e">
            <v>#N/A</v>
          </cell>
        </row>
        <row r="98">
          <cell r="A98" t="str">
            <v>7173 БОЯNСКАЯ ПМ п/к в/у 0.28кг 8шт_50с  ОСТАНКИНО</v>
          </cell>
          <cell r="B98" t="str">
            <v>шт</v>
          </cell>
          <cell r="C98">
            <v>-2</v>
          </cell>
          <cell r="D98">
            <v>15</v>
          </cell>
          <cell r="E98">
            <v>7</v>
          </cell>
          <cell r="G98">
            <v>0</v>
          </cell>
          <cell r="H98" t="e">
            <v>#N/A</v>
          </cell>
          <cell r="I98">
            <v>20</v>
          </cell>
          <cell r="J98">
            <v>-13</v>
          </cell>
          <cell r="K98">
            <v>0</v>
          </cell>
          <cell r="L98">
            <v>0</v>
          </cell>
          <cell r="S98">
            <v>1.4</v>
          </cell>
          <cell r="U98">
            <v>0</v>
          </cell>
          <cell r="V98">
            <v>0</v>
          </cell>
          <cell r="Y98">
            <v>254.8</v>
          </cell>
          <cell r="Z98">
            <v>285.39999999999998</v>
          </cell>
          <cell r="AA98">
            <v>307.2</v>
          </cell>
          <cell r="AB98">
            <v>0</v>
          </cell>
          <cell r="AC98" t="e">
            <v>#N/A</v>
          </cell>
          <cell r="AD98" t="e">
            <v>#N/A</v>
          </cell>
        </row>
        <row r="99">
          <cell r="A99" t="str">
            <v>7187 ГРУДИНКА ПРЕМИУМ к/в мл/к в/у 0,3кг_50с ОСТАНКИНО</v>
          </cell>
          <cell r="B99" t="str">
            <v>шт</v>
          </cell>
          <cell r="C99">
            <v>391</v>
          </cell>
          <cell r="D99">
            <v>275</v>
          </cell>
          <cell r="E99">
            <v>516</v>
          </cell>
          <cell r="F99">
            <v>120</v>
          </cell>
          <cell r="G99">
            <v>0.3</v>
          </cell>
          <cell r="H99" t="e">
            <v>#N/A</v>
          </cell>
          <cell r="I99">
            <v>545</v>
          </cell>
          <cell r="J99">
            <v>-29</v>
          </cell>
          <cell r="K99">
            <v>120</v>
          </cell>
          <cell r="L99">
            <v>360</v>
          </cell>
          <cell r="N99">
            <v>80</v>
          </cell>
          <cell r="Q99">
            <v>240</v>
          </cell>
          <cell r="R99">
            <v>120</v>
          </cell>
          <cell r="S99">
            <v>103.2</v>
          </cell>
          <cell r="T99">
            <v>120</v>
          </cell>
          <cell r="U99">
            <v>11.24031007751938</v>
          </cell>
          <cell r="V99">
            <v>1.1627906976744187</v>
          </cell>
          <cell r="Y99">
            <v>72.8</v>
          </cell>
          <cell r="Z99">
            <v>90.8</v>
          </cell>
          <cell r="AA99">
            <v>83.2</v>
          </cell>
          <cell r="AB99">
            <v>88</v>
          </cell>
          <cell r="AC99" t="e">
            <v>#N/A</v>
          </cell>
          <cell r="AD99" t="e">
            <v>#N/A</v>
          </cell>
        </row>
        <row r="100">
          <cell r="A100" t="str">
            <v>7231 КЛАССИЧЕСКАЯ ПМ вар п/о 0,3кг 8шт_209к ОСТАНКИНО</v>
          </cell>
          <cell r="B100" t="str">
            <v>шт</v>
          </cell>
          <cell r="D100">
            <v>2952</v>
          </cell>
          <cell r="E100">
            <v>459</v>
          </cell>
          <cell r="F100">
            <v>2199</v>
          </cell>
          <cell r="G100">
            <v>0</v>
          </cell>
          <cell r="H100" t="e">
            <v>#N/A</v>
          </cell>
          <cell r="I100">
            <v>489</v>
          </cell>
          <cell r="J100">
            <v>-30</v>
          </cell>
          <cell r="K100">
            <v>0</v>
          </cell>
          <cell r="L100">
            <v>0</v>
          </cell>
          <cell r="S100">
            <v>91.8</v>
          </cell>
          <cell r="U100">
            <v>23.954248366013072</v>
          </cell>
          <cell r="V100">
            <v>23.954248366013072</v>
          </cell>
          <cell r="Y100">
            <v>0</v>
          </cell>
          <cell r="Z100">
            <v>0</v>
          </cell>
          <cell r="AA100">
            <v>0</v>
          </cell>
          <cell r="AB100">
            <v>363</v>
          </cell>
          <cell r="AC100" t="e">
            <v>#N/A</v>
          </cell>
          <cell r="AD100" t="e">
            <v>#N/A</v>
          </cell>
        </row>
        <row r="101">
          <cell r="A101" t="str">
            <v>7232 БОЯNСКАЯ ПМ п/к в/у 0,28кг 8шт_209к ОСТАНКИНО</v>
          </cell>
          <cell r="B101" t="str">
            <v>шт</v>
          </cell>
          <cell r="C101">
            <v>1258</v>
          </cell>
          <cell r="D101">
            <v>1091</v>
          </cell>
          <cell r="E101">
            <v>1364</v>
          </cell>
          <cell r="F101">
            <v>948</v>
          </cell>
          <cell r="G101">
            <v>0.28000000000000003</v>
          </cell>
          <cell r="H101" t="e">
            <v>#N/A</v>
          </cell>
          <cell r="I101">
            <v>1389</v>
          </cell>
          <cell r="J101">
            <v>-25</v>
          </cell>
          <cell r="K101">
            <v>200</v>
          </cell>
          <cell r="L101">
            <v>480</v>
          </cell>
          <cell r="N101">
            <v>400</v>
          </cell>
          <cell r="Q101">
            <v>480</v>
          </cell>
          <cell r="R101">
            <v>600</v>
          </cell>
          <cell r="S101">
            <v>272.8</v>
          </cell>
          <cell r="T101">
            <v>280</v>
          </cell>
          <cell r="U101">
            <v>12.419354838709676</v>
          </cell>
          <cell r="V101">
            <v>3.4750733137829912</v>
          </cell>
          <cell r="Y101">
            <v>254.8</v>
          </cell>
          <cell r="Z101">
            <v>285.39999999999998</v>
          </cell>
          <cell r="AA101">
            <v>307.2</v>
          </cell>
          <cell r="AB101">
            <v>318</v>
          </cell>
          <cell r="AC101" t="e">
            <v>#N/A</v>
          </cell>
          <cell r="AD101" t="e">
            <v>#N/A</v>
          </cell>
        </row>
        <row r="102">
          <cell r="A102" t="str">
            <v>7236 СЕРВЕЛАТ КАРЕЛЬСКИЙ в/к в/у 0,28кг_209к ОСТАНКИНО</v>
          </cell>
          <cell r="B102" t="str">
            <v>шт</v>
          </cell>
          <cell r="D102">
            <v>2898</v>
          </cell>
          <cell r="E102">
            <v>83</v>
          </cell>
          <cell r="F102">
            <v>2768</v>
          </cell>
          <cell r="G102">
            <v>0</v>
          </cell>
          <cell r="H102" t="e">
            <v>#N/A</v>
          </cell>
          <cell r="I102">
            <v>85</v>
          </cell>
          <cell r="J102">
            <v>-2</v>
          </cell>
          <cell r="K102">
            <v>0</v>
          </cell>
          <cell r="L102">
            <v>0</v>
          </cell>
          <cell r="S102">
            <v>16.600000000000001</v>
          </cell>
          <cell r="U102">
            <v>166.74698795180723</v>
          </cell>
          <cell r="V102">
            <v>166.74698795180723</v>
          </cell>
          <cell r="Y102">
            <v>0</v>
          </cell>
          <cell r="Z102">
            <v>0</v>
          </cell>
          <cell r="AA102">
            <v>0</v>
          </cell>
          <cell r="AB102">
            <v>26</v>
          </cell>
          <cell r="AC102" t="e">
            <v>#N/A</v>
          </cell>
          <cell r="AD102" t="e">
            <v>#N/A</v>
          </cell>
        </row>
        <row r="103">
          <cell r="A103" t="str">
            <v>7241 САЛЯМИ Папа может п/к в/у 0,28кг_209к ОСТАНКИНО</v>
          </cell>
          <cell r="B103" t="str">
            <v>шт</v>
          </cell>
          <cell r="C103">
            <v>588</v>
          </cell>
          <cell r="D103">
            <v>640</v>
          </cell>
          <cell r="E103">
            <v>620</v>
          </cell>
          <cell r="F103">
            <v>516</v>
          </cell>
          <cell r="G103">
            <v>0.28000000000000003</v>
          </cell>
          <cell r="H103" t="e">
            <v>#N/A</v>
          </cell>
          <cell r="I103">
            <v>691</v>
          </cell>
          <cell r="J103">
            <v>-71</v>
          </cell>
          <cell r="K103">
            <v>0</v>
          </cell>
          <cell r="L103">
            <v>0</v>
          </cell>
          <cell r="N103">
            <v>120</v>
          </cell>
          <cell r="Q103">
            <v>400</v>
          </cell>
          <cell r="R103">
            <v>280</v>
          </cell>
          <cell r="S103">
            <v>124</v>
          </cell>
          <cell r="T103">
            <v>40</v>
          </cell>
          <cell r="U103">
            <v>10.935483870967742</v>
          </cell>
          <cell r="V103">
            <v>4.161290322580645</v>
          </cell>
          <cell r="Y103">
            <v>119.4</v>
          </cell>
          <cell r="Z103">
            <v>137.19999999999999</v>
          </cell>
          <cell r="AA103">
            <v>126</v>
          </cell>
          <cell r="AB103">
            <v>246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в/у 0.3кг (6084)  ОСТАНКИНО</v>
          </cell>
          <cell r="B104" t="str">
            <v>шт</v>
          </cell>
          <cell r="C104">
            <v>64</v>
          </cell>
          <cell r="D104">
            <v>236</v>
          </cell>
          <cell r="E104">
            <v>53</v>
          </cell>
          <cell r="F104">
            <v>211</v>
          </cell>
          <cell r="G104">
            <v>0</v>
          </cell>
          <cell r="H104" t="e">
            <v>#N/A</v>
          </cell>
          <cell r="I104">
            <v>54</v>
          </cell>
          <cell r="J104">
            <v>-1</v>
          </cell>
          <cell r="K104">
            <v>0</v>
          </cell>
          <cell r="L104">
            <v>0</v>
          </cell>
          <cell r="S104">
            <v>10.6</v>
          </cell>
          <cell r="U104">
            <v>19.90566037735849</v>
          </cell>
          <cell r="V104">
            <v>19.90566037735849</v>
          </cell>
          <cell r="Y104">
            <v>6.6</v>
          </cell>
          <cell r="Z104">
            <v>10.8</v>
          </cell>
          <cell r="AA104">
            <v>10</v>
          </cell>
          <cell r="AB104">
            <v>17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мгс 2*4_С (4980)  ОСТАНКИНО</v>
          </cell>
          <cell r="B105" t="str">
            <v>кг</v>
          </cell>
          <cell r="C105">
            <v>143.08600000000001</v>
          </cell>
          <cell r="E105">
            <v>10.365</v>
          </cell>
          <cell r="F105">
            <v>132.721</v>
          </cell>
          <cell r="G105">
            <v>0</v>
          </cell>
          <cell r="H105" t="e">
            <v>#N/A</v>
          </cell>
          <cell r="I105">
            <v>10</v>
          </cell>
          <cell r="J105">
            <v>0.36500000000000021</v>
          </cell>
          <cell r="K105">
            <v>0</v>
          </cell>
          <cell r="L105">
            <v>0</v>
          </cell>
          <cell r="S105">
            <v>2.073</v>
          </cell>
          <cell r="U105">
            <v>64.023637240713938</v>
          </cell>
          <cell r="V105">
            <v>64.023637240713938</v>
          </cell>
          <cell r="Y105">
            <v>1.6783999999999999</v>
          </cell>
          <cell r="Z105">
            <v>3.3719999999999999</v>
          </cell>
          <cell r="AA105">
            <v>5.5031999999999996</v>
          </cell>
          <cell r="AB105">
            <v>4.1260000000000003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Папа может сос п/о мгс 1.5*4 (6954)  ОСТАНКИНО</v>
          </cell>
          <cell r="B106" t="str">
            <v>кг</v>
          </cell>
          <cell r="C106">
            <v>147.99299999999999</v>
          </cell>
          <cell r="D106">
            <v>400</v>
          </cell>
          <cell r="E106">
            <v>193.322</v>
          </cell>
          <cell r="F106">
            <v>354.67099999999999</v>
          </cell>
          <cell r="G106">
            <v>0</v>
          </cell>
          <cell r="H106" t="e">
            <v>#N/A</v>
          </cell>
          <cell r="I106">
            <v>190.5</v>
          </cell>
          <cell r="J106">
            <v>2.8220000000000027</v>
          </cell>
          <cell r="K106">
            <v>0</v>
          </cell>
          <cell r="L106">
            <v>0</v>
          </cell>
          <cell r="S106">
            <v>38.664400000000001</v>
          </cell>
          <cell r="U106">
            <v>9.1730635933830609</v>
          </cell>
          <cell r="V106">
            <v>9.1730635933830609</v>
          </cell>
          <cell r="Y106">
            <v>72.5458</v>
          </cell>
          <cell r="Z106">
            <v>44.3202</v>
          </cell>
          <cell r="AA106">
            <v>75.352599999999995</v>
          </cell>
          <cell r="AB106">
            <v>41.863999999999997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сос п/о мгс 0.41кг_UZ (6087)  ОСТАНКИНО</v>
          </cell>
          <cell r="B107" t="str">
            <v>шт</v>
          </cell>
          <cell r="C107">
            <v>1544</v>
          </cell>
          <cell r="D107">
            <v>2</v>
          </cell>
          <cell r="E107">
            <v>34</v>
          </cell>
          <cell r="F107">
            <v>1511</v>
          </cell>
          <cell r="G107">
            <v>0</v>
          </cell>
          <cell r="H107">
            <v>0</v>
          </cell>
          <cell r="I107">
            <v>35</v>
          </cell>
          <cell r="J107">
            <v>-1</v>
          </cell>
          <cell r="K107">
            <v>0</v>
          </cell>
          <cell r="L107">
            <v>0</v>
          </cell>
          <cell r="S107">
            <v>6.8</v>
          </cell>
          <cell r="U107">
            <v>222.20588235294119</v>
          </cell>
          <cell r="V107">
            <v>222.20588235294119</v>
          </cell>
          <cell r="Y107">
            <v>16.600000000000001</v>
          </cell>
          <cell r="Z107">
            <v>16</v>
          </cell>
          <cell r="AA107">
            <v>25.4</v>
          </cell>
          <cell r="AB107">
            <v>3</v>
          </cell>
          <cell r="AC107">
            <v>0</v>
          </cell>
          <cell r="A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25.04.2025 - 01.05.2025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472.548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3.45</v>
          </cell>
          <cell r="F9">
            <v>575.51099999999997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15.9</v>
          </cell>
          <cell r="F10">
            <v>1873.616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788</v>
          </cell>
          <cell r="F11">
            <v>3259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689</v>
          </cell>
          <cell r="F12">
            <v>5155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1551</v>
          </cell>
          <cell r="F13">
            <v>5530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59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9</v>
          </cell>
          <cell r="F15">
            <v>263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9</v>
          </cell>
          <cell r="F16">
            <v>350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16</v>
          </cell>
          <cell r="F17">
            <v>1217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</v>
          </cell>
          <cell r="F18">
            <v>763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127</v>
          </cell>
          <cell r="F19">
            <v>264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207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</v>
          </cell>
          <cell r="F21">
            <v>530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</v>
          </cell>
          <cell r="F22">
            <v>504.80399999999997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63</v>
          </cell>
          <cell r="F23">
            <v>4465.4009999999998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6.8</v>
          </cell>
          <cell r="F24">
            <v>399.39400000000001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730.83399999999995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598.27800000000002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</v>
          </cell>
          <cell r="F27">
            <v>178.96600000000001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</v>
          </cell>
          <cell r="F28">
            <v>198.59100000000001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4.05</v>
          </cell>
          <cell r="F29">
            <v>558.31500000000005</v>
          </cell>
        </row>
        <row r="30">
          <cell r="A30" t="str">
            <v xml:space="preserve"> 247  Сардельки Нежные, ВЕС.  ПОКОМ</v>
          </cell>
          <cell r="D30">
            <v>2.65</v>
          </cell>
          <cell r="F30">
            <v>161.87799999999999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148.99600000000001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25.35</v>
          </cell>
          <cell r="F32">
            <v>1310.462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1.35</v>
          </cell>
          <cell r="F33">
            <v>69.506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143.751</v>
          </cell>
        </row>
        <row r="35">
          <cell r="A35" t="str">
            <v xml:space="preserve"> 263  Шпикачки Стародворские, ВЕС.  ПОКОМ</v>
          </cell>
          <cell r="D35">
            <v>2.65</v>
          </cell>
          <cell r="F35">
            <v>146.46199999999999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18.800999999999998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18.800999999999998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23.303000000000001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</v>
          </cell>
          <cell r="F39">
            <v>955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762</v>
          </cell>
          <cell r="F40">
            <v>3834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1252</v>
          </cell>
          <cell r="F41">
            <v>4155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21.3</v>
          </cell>
          <cell r="F43">
            <v>431.45299999999997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589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8</v>
          </cell>
          <cell r="F45">
            <v>1359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2.2999999999999998</v>
          </cell>
          <cell r="F46">
            <v>229.631</v>
          </cell>
        </row>
        <row r="47">
          <cell r="A47" t="str">
            <v xml:space="preserve"> 298  Колбаса Сливушка ТМ Вязанка, 0,375кг,  ПОКОМ</v>
          </cell>
          <cell r="D47">
            <v>1</v>
          </cell>
          <cell r="F47">
            <v>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19</v>
          </cell>
          <cell r="F48">
            <v>1076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19</v>
          </cell>
          <cell r="F49">
            <v>2373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18.7</v>
          </cell>
          <cell r="F51">
            <v>144.28100000000001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19.399999999999999</v>
          </cell>
          <cell r="F52">
            <v>482.036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14</v>
          </cell>
          <cell r="F53">
            <v>1335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14</v>
          </cell>
          <cell r="F54">
            <v>1906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16</v>
          </cell>
          <cell r="F55">
            <v>1228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</v>
          </cell>
          <cell r="F56">
            <v>279.59399999999999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</v>
          </cell>
          <cell r="F57">
            <v>712.33699999999999</v>
          </cell>
        </row>
        <row r="58">
          <cell r="A58" t="str">
            <v xml:space="preserve"> 316  Колбаса Нежная ТМ Зареченские ВЕС  ПОКОМ</v>
          </cell>
          <cell r="F58">
            <v>53.8</v>
          </cell>
        </row>
        <row r="59">
          <cell r="A59" t="str">
            <v xml:space="preserve"> 318  Сосиски Датские ТМ Зареченские, ВЕС  ПОКОМ</v>
          </cell>
          <cell r="D59">
            <v>7.8</v>
          </cell>
          <cell r="F59">
            <v>3748.8339999999998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1909</v>
          </cell>
          <cell r="F60">
            <v>5299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379</v>
          </cell>
          <cell r="F61">
            <v>3946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15</v>
          </cell>
          <cell r="F62">
            <v>1237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12</v>
          </cell>
          <cell r="F63">
            <v>451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12</v>
          </cell>
          <cell r="F64">
            <v>404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9.9009999999999998</v>
          </cell>
          <cell r="F65">
            <v>937.673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390</v>
          </cell>
        </row>
        <row r="67">
          <cell r="A67" t="str">
            <v xml:space="preserve"> 335  Колбаса Сливушка ТМ Вязанка. ВЕС.  ПОКОМ </v>
          </cell>
          <cell r="D67">
            <v>1.3009999999999999</v>
          </cell>
          <cell r="F67">
            <v>234.58199999999999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601</v>
          </cell>
          <cell r="F68">
            <v>3330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27</v>
          </cell>
          <cell r="F69">
            <v>2558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2.2010000000000001</v>
          </cell>
          <cell r="F70">
            <v>524.47900000000004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2.2010000000000001</v>
          </cell>
          <cell r="F71">
            <v>305.69200000000001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3.8</v>
          </cell>
          <cell r="F72">
            <v>835.83100000000002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3.851</v>
          </cell>
          <cell r="F73">
            <v>384.839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</v>
          </cell>
          <cell r="F74">
            <v>134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</v>
          </cell>
          <cell r="F75">
            <v>354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4</v>
          </cell>
          <cell r="F76">
            <v>472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118.157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3</v>
          </cell>
          <cell r="F78">
            <v>752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5</v>
          </cell>
          <cell r="F79">
            <v>947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6</v>
          </cell>
          <cell r="F80">
            <v>727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10</v>
          </cell>
          <cell r="F81">
            <v>782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6</v>
          </cell>
          <cell r="F82">
            <v>562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5</v>
          </cell>
          <cell r="F83">
            <v>279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1142</v>
          </cell>
          <cell r="F84">
            <v>6031</v>
          </cell>
        </row>
        <row r="85">
          <cell r="A85" t="str">
            <v xml:space="preserve"> 412  Сосиски Баварские ТМ Стародворье 0,35 кг ПОКОМ</v>
          </cell>
          <cell r="D85">
            <v>830</v>
          </cell>
          <cell r="F85">
            <v>5777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F86">
            <v>27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3</v>
          </cell>
          <cell r="F87">
            <v>366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411.952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F89">
            <v>21.55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2</v>
          </cell>
          <cell r="F90">
            <v>256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102.851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F92">
            <v>49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10</v>
          </cell>
          <cell r="F93">
            <v>839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6</v>
          </cell>
          <cell r="F94">
            <v>355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3.25</v>
          </cell>
          <cell r="F95">
            <v>357.90499999999997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17.5</v>
          </cell>
          <cell r="F96">
            <v>3802.1019999999999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45</v>
          </cell>
          <cell r="F97">
            <v>4801.375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10.000999999999999</v>
          </cell>
          <cell r="F98">
            <v>5004.7929999999997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F99">
            <v>5.35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F100">
            <v>235.357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</v>
          </cell>
          <cell r="F101">
            <v>122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F102">
            <v>2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48.601999999999997</v>
          </cell>
        </row>
        <row r="104">
          <cell r="A104" t="str">
            <v xml:space="preserve"> 479  Шпикачки Зареченские ВЕС ТМ Зареченские  ПОКОМ</v>
          </cell>
          <cell r="F104">
            <v>1.3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12</v>
          </cell>
          <cell r="F105">
            <v>1185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11</v>
          </cell>
          <cell r="F106">
            <v>776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12</v>
          </cell>
          <cell r="F107">
            <v>976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11</v>
          </cell>
          <cell r="F108">
            <v>686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F109">
            <v>9.3000000000000007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F110">
            <v>14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2.7</v>
          </cell>
          <cell r="F111">
            <v>13.3</v>
          </cell>
        </row>
        <row r="112">
          <cell r="A112" t="str">
            <v xml:space="preserve"> 513  Колбаса вареная Стародворская 0,4кг ТМ Стародворье  ПОКОМ</v>
          </cell>
          <cell r="F112">
            <v>1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F113">
            <v>31</v>
          </cell>
        </row>
        <row r="114">
          <cell r="A114" t="str">
            <v xml:space="preserve"> 516  Сосиски Классические ТМ Ядрена копоть 0,3кг  ПОКОМ</v>
          </cell>
          <cell r="D114">
            <v>14</v>
          </cell>
          <cell r="F114">
            <v>111</v>
          </cell>
        </row>
        <row r="115">
          <cell r="A115" t="str">
            <v xml:space="preserve"> 519  Грудинка 0,12 кг нарезка ТМ Стародворье  ПОКОМ</v>
          </cell>
          <cell r="F115">
            <v>36</v>
          </cell>
        </row>
        <row r="116">
          <cell r="A116" t="str">
            <v>0447 Сыр Голландский 45% Нарезка 125г ТМ Папа может ОСТАНКИНО</v>
          </cell>
          <cell r="D116">
            <v>21</v>
          </cell>
          <cell r="F116">
            <v>21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40</v>
          </cell>
          <cell r="F117">
            <v>40</v>
          </cell>
        </row>
        <row r="118">
          <cell r="A118" t="str">
            <v>1244 Сыр Останкино "Алтайский Gold" 50% вес  ОСТАНКИНО</v>
          </cell>
          <cell r="D118">
            <v>1.2</v>
          </cell>
          <cell r="F118">
            <v>1.2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29.5</v>
          </cell>
          <cell r="F119">
            <v>29.5</v>
          </cell>
        </row>
        <row r="120">
          <cell r="A120" t="str">
            <v>3215 ВЕТЧ.МЯСНАЯ Папа может п/о 0.4кг 8шт.    ОСТАНКИНО</v>
          </cell>
          <cell r="D120">
            <v>809</v>
          </cell>
          <cell r="F120">
            <v>809</v>
          </cell>
        </row>
        <row r="121">
          <cell r="A121" t="str">
            <v>3684 ПРЕСИЖН с/к в/у 1/250 8шт.   ОСТАНКИНО</v>
          </cell>
          <cell r="D121">
            <v>188</v>
          </cell>
          <cell r="F121">
            <v>188</v>
          </cell>
        </row>
        <row r="122">
          <cell r="A122" t="str">
            <v>3798 Сыч/Прод Коровино Российский 50% 200г СЗМЖ  ОСТАНКИНО</v>
          </cell>
          <cell r="D122">
            <v>2554</v>
          </cell>
          <cell r="F122">
            <v>2554</v>
          </cell>
        </row>
        <row r="123">
          <cell r="A123" t="str">
            <v>3804 Сыч/Прод Коровино Тильзитер 50% 200г СЗМЖ  ОСТАНКИНО</v>
          </cell>
          <cell r="D123">
            <v>2200</v>
          </cell>
          <cell r="F123">
            <v>2200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203.1</v>
          </cell>
          <cell r="F124">
            <v>203.1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118.8</v>
          </cell>
          <cell r="F125">
            <v>118.8</v>
          </cell>
        </row>
        <row r="126">
          <cell r="A126" t="str">
            <v>4063 МЯСНАЯ Папа может вар п/о_Л   ОСТАНКИНО</v>
          </cell>
          <cell r="D126">
            <v>1627.25</v>
          </cell>
          <cell r="F126">
            <v>1627.25</v>
          </cell>
        </row>
        <row r="127">
          <cell r="A127" t="str">
            <v>4117 ЭКСТРА Папа может с/к в/у_Л   ОСТАНКИНО</v>
          </cell>
          <cell r="D127">
            <v>64.900000000000006</v>
          </cell>
          <cell r="F127">
            <v>64.900000000000006</v>
          </cell>
        </row>
        <row r="128">
          <cell r="A128" t="str">
            <v>4163 Сыр Боккончини копченый 40% 100 гр.  ОСТАНКИНО</v>
          </cell>
          <cell r="D128">
            <v>99</v>
          </cell>
          <cell r="F128">
            <v>99</v>
          </cell>
        </row>
        <row r="129">
          <cell r="A129" t="str">
            <v>4170 Сыр Скаморца свежий 40% 100 гр.  ОСТАНКИНО</v>
          </cell>
          <cell r="D129">
            <v>80</v>
          </cell>
          <cell r="F129">
            <v>80</v>
          </cell>
        </row>
        <row r="130">
          <cell r="A130" t="str">
            <v>4187 Сыр рассольный жирный Чечил 45% 100 гр  ОСТАНКИНО</v>
          </cell>
          <cell r="D130">
            <v>1</v>
          </cell>
          <cell r="F130">
            <v>1</v>
          </cell>
        </row>
        <row r="131">
          <cell r="A131" t="str">
            <v>4187 Сыр Чечил свежий 45% 100г/6шт ТМ Папа Может  ОСТАНКИНО</v>
          </cell>
          <cell r="D131">
            <v>211</v>
          </cell>
          <cell r="F131">
            <v>211</v>
          </cell>
        </row>
        <row r="132">
          <cell r="A132" t="str">
            <v>4194 Сыр рассольный жирный Чечил копченый 45% 100 гр  ОСТАНКИНО</v>
          </cell>
          <cell r="D132">
            <v>1</v>
          </cell>
          <cell r="F132">
            <v>1</v>
          </cell>
        </row>
        <row r="133">
          <cell r="A133" t="str">
            <v>4194 Сыр Чечил копченый 43% 100г/6шт ТМ Папа Может  ОСТАНКИНО</v>
          </cell>
          <cell r="D133">
            <v>190</v>
          </cell>
          <cell r="F133">
            <v>190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120.65</v>
          </cell>
          <cell r="F134">
            <v>120.65</v>
          </cell>
        </row>
        <row r="135">
          <cell r="A135" t="str">
            <v>4691 ШЕЙКА КОПЧЕНАЯ к/в мл/к в/у 300*6  ОСТАНКИНО</v>
          </cell>
          <cell r="D135">
            <v>1</v>
          </cell>
          <cell r="F135">
            <v>1</v>
          </cell>
        </row>
        <row r="136">
          <cell r="A136" t="str">
            <v>4813 ФИЛЕЙНАЯ Папа может вар п/о_Л   ОСТАНКИНО</v>
          </cell>
          <cell r="D136">
            <v>527.54999999999995</v>
          </cell>
          <cell r="F136">
            <v>527.54999999999995</v>
          </cell>
        </row>
        <row r="137">
          <cell r="A137" t="str">
            <v>4819 Сыр "Пармезан" 40% кусок 180 гр  ОСТАНКИНО</v>
          </cell>
          <cell r="D137">
            <v>11</v>
          </cell>
          <cell r="F137">
            <v>11</v>
          </cell>
        </row>
        <row r="138">
          <cell r="A138" t="str">
            <v>4903 Сыр Перлини 40% 100гр (8шт)  ОСТАНКИНО</v>
          </cell>
          <cell r="D138">
            <v>47</v>
          </cell>
          <cell r="F138">
            <v>47</v>
          </cell>
        </row>
        <row r="139">
          <cell r="A139" t="str">
            <v>4910 Сыр Перлини копченый 40% 100гр (8шт)  ОСТАНКИНО</v>
          </cell>
          <cell r="D139">
            <v>40</v>
          </cell>
          <cell r="F139">
            <v>40</v>
          </cell>
        </row>
        <row r="140">
          <cell r="A140" t="str">
            <v>4927 Сыр Перлини со вкусом Васаби 40% 100гр (8шт)  ОСТАНКИНО</v>
          </cell>
          <cell r="D140">
            <v>35</v>
          </cell>
          <cell r="F140">
            <v>35</v>
          </cell>
        </row>
        <row r="141">
          <cell r="A141" t="str">
            <v>4993 САЛЯМИ ИТАЛЬЯНСКАЯ с/к в/у 1/250*8_120c ОСТАНКИНО</v>
          </cell>
          <cell r="D141">
            <v>461</v>
          </cell>
          <cell r="F141">
            <v>461</v>
          </cell>
        </row>
        <row r="142">
          <cell r="A142" t="str">
            <v>5235 Сыр полутвердый "Голландский" 45%, брус ВЕС  ОСТАНКИНО</v>
          </cell>
          <cell r="D142">
            <v>63.1</v>
          </cell>
          <cell r="F142">
            <v>63.1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5.2</v>
          </cell>
          <cell r="F143">
            <v>5.2</v>
          </cell>
        </row>
        <row r="144">
          <cell r="A144" t="str">
            <v>5246 ДОКТОРСКАЯ ПРЕМИУМ вар б/о мгс_30с ОСТАНКИНО</v>
          </cell>
          <cell r="D144">
            <v>48.1</v>
          </cell>
          <cell r="F144">
            <v>48.1</v>
          </cell>
        </row>
        <row r="145">
          <cell r="A145" t="str">
            <v>5247 РУССКАЯ ПРЕМИУМ вар б/о мгс_30с ОСТАНКИНО</v>
          </cell>
          <cell r="D145">
            <v>37.5</v>
          </cell>
          <cell r="F145">
            <v>37.5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30</v>
          </cell>
          <cell r="F146">
            <v>30</v>
          </cell>
        </row>
        <row r="147">
          <cell r="A147" t="str">
            <v>5483 ЭКСТРА Папа может с/к в/у 1/250 8шт.   ОСТАНКИНО</v>
          </cell>
          <cell r="D147">
            <v>928</v>
          </cell>
          <cell r="F147">
            <v>928</v>
          </cell>
        </row>
        <row r="148">
          <cell r="A148" t="str">
            <v>5544 Сервелат Финский в/к в/у_45с НОВАЯ ОСТАНКИНО</v>
          </cell>
          <cell r="D148">
            <v>1301.5999999999999</v>
          </cell>
          <cell r="F148">
            <v>1301.5999999999999</v>
          </cell>
        </row>
        <row r="149">
          <cell r="A149" t="str">
            <v>5679 САЛЯМИ ИТАЛЬЯНСКАЯ с/к в/у 1/150_60с ОСТАНКИНО</v>
          </cell>
          <cell r="D149">
            <v>290</v>
          </cell>
          <cell r="F149">
            <v>290</v>
          </cell>
        </row>
        <row r="150">
          <cell r="A150" t="str">
            <v>5682 САЛЯМИ МЕЛКОЗЕРНЕНАЯ с/к в/у 1/120_60с   ОСТАНКИНО</v>
          </cell>
          <cell r="D150">
            <v>2617</v>
          </cell>
          <cell r="F150">
            <v>2617</v>
          </cell>
        </row>
        <row r="151">
          <cell r="A151" t="str">
            <v>5706 АРОМАТНАЯ Папа может с/к в/у 1/250 8шт.  ОСТАНКИНО</v>
          </cell>
          <cell r="D151">
            <v>788</v>
          </cell>
          <cell r="F151">
            <v>788</v>
          </cell>
        </row>
        <row r="152">
          <cell r="A152" t="str">
            <v>5708 ПОСОЛЬСКАЯ Папа может с/к в/у ОСТАНКИНО</v>
          </cell>
          <cell r="D152">
            <v>79.099999999999994</v>
          </cell>
          <cell r="F152">
            <v>79.099999999999994</v>
          </cell>
        </row>
        <row r="153">
          <cell r="A153" t="str">
            <v>5851 ЭКСТРА Папа может вар п/о   ОСТАНКИНО</v>
          </cell>
          <cell r="D153">
            <v>327.5</v>
          </cell>
          <cell r="F153">
            <v>327.5</v>
          </cell>
        </row>
        <row r="154">
          <cell r="A154" t="str">
            <v>5931 ОХОТНИЧЬЯ Папа может с/к в/у 1/220 8шт.   ОСТАНКИНО</v>
          </cell>
          <cell r="D154">
            <v>1315</v>
          </cell>
          <cell r="F154">
            <v>1315</v>
          </cell>
        </row>
        <row r="155">
          <cell r="A155" t="str">
            <v>5992 ВРЕМЯ ОКРОШКИ Папа может вар п/о 0.4кг   ОСТАНКИНО</v>
          </cell>
          <cell r="D155">
            <v>1030</v>
          </cell>
          <cell r="F155">
            <v>1030</v>
          </cell>
        </row>
        <row r="156">
          <cell r="A156" t="str">
            <v>6004 РАГУ СВИНОЕ 1кг 8шт.зам_120с ОСТАНКИНО</v>
          </cell>
          <cell r="D156">
            <v>133</v>
          </cell>
          <cell r="F156">
            <v>133</v>
          </cell>
        </row>
        <row r="157">
          <cell r="A157" t="str">
            <v>6221 НЕАПОЛИТАНСКИЙ ДУЭТ с/к с/н мгс 1/90  ОСТАНКИНО</v>
          </cell>
          <cell r="D157">
            <v>406</v>
          </cell>
          <cell r="F157">
            <v>406</v>
          </cell>
        </row>
        <row r="158">
          <cell r="A158" t="str">
            <v>6228 МЯСНОЕ АССОРТИ к/з с/н мгс 1/90 10шт.  ОСТАНКИНО</v>
          </cell>
          <cell r="D158">
            <v>512</v>
          </cell>
          <cell r="F158">
            <v>512</v>
          </cell>
        </row>
        <row r="159">
          <cell r="A159" t="str">
            <v>6247 ДОМАШНЯЯ Папа может вар п/о 0,4кг 8шт.  ОСТАНКИНО</v>
          </cell>
          <cell r="D159">
            <v>107</v>
          </cell>
          <cell r="F159">
            <v>107</v>
          </cell>
        </row>
        <row r="160">
          <cell r="A160" t="str">
            <v>6268 ГОВЯЖЬЯ Папа может вар п/о 0,4кг 8 шт.  ОСТАНКИНО</v>
          </cell>
          <cell r="D160">
            <v>510</v>
          </cell>
          <cell r="F160">
            <v>510</v>
          </cell>
        </row>
        <row r="161">
          <cell r="A161" t="str">
            <v>6279 КОРЕЙКА ПО-ОСТ.к/в в/с с/н в/у 1/150_45с  ОСТАНКИНО</v>
          </cell>
          <cell r="D161">
            <v>453</v>
          </cell>
          <cell r="F161">
            <v>453</v>
          </cell>
        </row>
        <row r="162">
          <cell r="A162" t="str">
            <v>6303 МЯСНЫЕ Папа может сос п/о мгс 1.5*3  ОСТАНКИНО</v>
          </cell>
          <cell r="D162">
            <v>497.2</v>
          </cell>
          <cell r="F162">
            <v>497.2</v>
          </cell>
        </row>
        <row r="163">
          <cell r="A163" t="str">
            <v>6324 ДОКТОРСКАЯ ГОСТ вар п/о 0.4кг 8шт.  ОСТАНКИНО</v>
          </cell>
          <cell r="D163">
            <v>167</v>
          </cell>
          <cell r="F163">
            <v>167</v>
          </cell>
        </row>
        <row r="164">
          <cell r="A164" t="str">
            <v>6325 ДОКТОРСКАЯ ПРЕМИУМ вар п/о 0.4кг 8шт.  ОСТАНКИНО</v>
          </cell>
          <cell r="D164">
            <v>1743</v>
          </cell>
          <cell r="F164">
            <v>1743</v>
          </cell>
        </row>
        <row r="165">
          <cell r="A165" t="str">
            <v>6333 МЯСНАЯ Папа может вар п/о 0.4кг 8шт.  ОСТАНКИНО</v>
          </cell>
          <cell r="D165">
            <v>5654</v>
          </cell>
          <cell r="F165">
            <v>5654</v>
          </cell>
        </row>
        <row r="166">
          <cell r="A166" t="str">
            <v>6340 ДОМАШНИЙ РЕЦЕПТ Коровино 0.5кг 8шт.  ОСТАНКИНО</v>
          </cell>
          <cell r="D166">
            <v>491</v>
          </cell>
          <cell r="F166">
            <v>491</v>
          </cell>
        </row>
        <row r="167">
          <cell r="A167" t="str">
            <v>6353 ЭКСТРА Папа может вар п/о 0.4кг 8шт.  ОСТАНКИНО</v>
          </cell>
          <cell r="D167">
            <v>2710</v>
          </cell>
          <cell r="F167">
            <v>2710</v>
          </cell>
        </row>
        <row r="168">
          <cell r="A168" t="str">
            <v>6392 ФИЛЕЙНАЯ Папа может вар п/о 0.4кг. ОСТАНКИНО</v>
          </cell>
          <cell r="D168">
            <v>5698</v>
          </cell>
          <cell r="F168">
            <v>5698</v>
          </cell>
        </row>
        <row r="169">
          <cell r="A169" t="str">
            <v>6411 ВЕТЧ.РУБЛЕНАЯ ПМ в/у срез 0.3кг 6шт.  ОСТАНКИНО</v>
          </cell>
          <cell r="D169">
            <v>2</v>
          </cell>
          <cell r="F169">
            <v>2</v>
          </cell>
        </row>
        <row r="170">
          <cell r="A170" t="str">
            <v>6426 КЛАССИЧЕСКАЯ ПМ вар п/о 0.3кг 8шт.  ОСТАНКИНО</v>
          </cell>
          <cell r="D170">
            <v>45</v>
          </cell>
          <cell r="F170">
            <v>45</v>
          </cell>
        </row>
        <row r="171">
          <cell r="A171" t="str">
            <v>6448 СВИНИНА МАДЕРА с/к с/н в/у 1/100 10шт.   ОСТАНКИНО</v>
          </cell>
          <cell r="D171">
            <v>236</v>
          </cell>
          <cell r="F171">
            <v>236</v>
          </cell>
        </row>
        <row r="172">
          <cell r="A172" t="str">
            <v>6453 ЭКСТРА Папа может с/к с/н в/у 1/100 14шт.   ОСТАНКИНО</v>
          </cell>
          <cell r="D172">
            <v>2167</v>
          </cell>
          <cell r="F172">
            <v>2167</v>
          </cell>
        </row>
        <row r="173">
          <cell r="A173" t="str">
            <v>6454 АРОМАТНАЯ с/к с/н в/у 1/100 14шт.  ОСТАНКИНО</v>
          </cell>
          <cell r="D173">
            <v>2216</v>
          </cell>
          <cell r="F173">
            <v>2216</v>
          </cell>
        </row>
        <row r="174">
          <cell r="A174" t="str">
            <v>6459 СЕРВЕЛАТ ШВЕЙЦАРСК. в/к с/н в/у 1/100*10  ОСТАНКИНО</v>
          </cell>
          <cell r="D174">
            <v>705</v>
          </cell>
          <cell r="F174">
            <v>705</v>
          </cell>
        </row>
        <row r="175">
          <cell r="A175" t="str">
            <v>6470 ВЕТЧ.МРАМОРНАЯ в/у_45с  ОСТАНКИНО</v>
          </cell>
          <cell r="D175">
            <v>51.7</v>
          </cell>
          <cell r="F175">
            <v>51.7</v>
          </cell>
        </row>
        <row r="176">
          <cell r="A176" t="str">
            <v>6495 ВЕТЧ.МРАМОРНАЯ в/у срез 0.3кг 6шт_45с  ОСТАНКИНО</v>
          </cell>
          <cell r="D176">
            <v>463</v>
          </cell>
          <cell r="F176">
            <v>463</v>
          </cell>
        </row>
        <row r="177">
          <cell r="A177" t="str">
            <v>6527 ШПИКАЧКИ СОЧНЫЕ ПМ сар б/о мгс 1*3 45с ОСТАНКИНО</v>
          </cell>
          <cell r="D177">
            <v>394.2</v>
          </cell>
          <cell r="F177">
            <v>394.2</v>
          </cell>
        </row>
        <row r="178">
          <cell r="A178" t="str">
            <v>6528 ШПИКАЧКИ СОЧНЫЕ ПМ сар б/о мгс 0.4кг 45с  ОСТАНКИНО</v>
          </cell>
          <cell r="D178">
            <v>33</v>
          </cell>
          <cell r="F178">
            <v>33</v>
          </cell>
        </row>
        <row r="179">
          <cell r="A179" t="str">
            <v>6586 МРАМОРНАЯ И БАЛЫКОВАЯ в/к с/н мгс 1/90 ОСТАНКИНО</v>
          </cell>
          <cell r="D179">
            <v>170</v>
          </cell>
          <cell r="F179">
            <v>170</v>
          </cell>
        </row>
        <row r="180">
          <cell r="A180" t="str">
            <v>6609 С ГОВЯДИНОЙ ПМ сар б/о мгс 0.4кг_45с ОСТАНКИНО</v>
          </cell>
          <cell r="D180">
            <v>45</v>
          </cell>
          <cell r="F180">
            <v>45</v>
          </cell>
        </row>
        <row r="181">
          <cell r="A181" t="str">
            <v>6616 МОЛОЧНЫЕ КЛАССИЧЕСКИЕ сос п/о в/у 0.3кг  ОСТАНКИНО</v>
          </cell>
          <cell r="D181">
            <v>1195</v>
          </cell>
          <cell r="F181">
            <v>1195</v>
          </cell>
        </row>
        <row r="182">
          <cell r="A182" t="str">
            <v>6683 СЕРВЕЛАТ ЗЕРНИСТЫЙ ПМ в/к в/у 0,35кг  ОСТАНКИНО</v>
          </cell>
          <cell r="D182">
            <v>4</v>
          </cell>
          <cell r="F182">
            <v>4</v>
          </cell>
        </row>
        <row r="183">
          <cell r="A183" t="str">
            <v>6684 СЕРВЕЛАТ КАРЕЛЬСКИЙ ПМ в/к в/у 0.28кг  ОСТАНКИНО</v>
          </cell>
          <cell r="D183">
            <v>970</v>
          </cell>
          <cell r="F183">
            <v>970</v>
          </cell>
        </row>
        <row r="184">
          <cell r="A184" t="str">
            <v>6689 СЕРВЕЛАТ ОХОТНИЧИЙ ПМ в/к в/у 0,35кг 8шт  ОСТАНКИНО</v>
          </cell>
          <cell r="D184">
            <v>1</v>
          </cell>
          <cell r="F184">
            <v>1</v>
          </cell>
        </row>
        <row r="185">
          <cell r="A185" t="str">
            <v>6697 СЕРВЕЛАТ ФИНСКИЙ ПМ в/к в/у 0,35кг 8шт.  ОСТАНКИНО</v>
          </cell>
          <cell r="D185">
            <v>5198</v>
          </cell>
          <cell r="F185">
            <v>5201</v>
          </cell>
        </row>
        <row r="186">
          <cell r="A186" t="str">
            <v>6713 СОЧНЫЙ ГРИЛЬ ПМ сос п/о мгс 0.41кг 8шт.  ОСТАНКИНО</v>
          </cell>
          <cell r="D186">
            <v>3455</v>
          </cell>
          <cell r="F186">
            <v>3455</v>
          </cell>
        </row>
        <row r="187">
          <cell r="A187" t="str">
            <v>6724 МОЛОЧНЫЕ ПМ сос п/о мгс 0.41кг 10шт.  ОСТАНКИНО</v>
          </cell>
          <cell r="D187">
            <v>457</v>
          </cell>
          <cell r="F187">
            <v>457</v>
          </cell>
        </row>
        <row r="188">
          <cell r="A188" t="str">
            <v>6762 СЛИВОЧНЫЕ сос ц/о мгс 0.41кг 8шт.  ОСТАНКИНО</v>
          </cell>
          <cell r="D188">
            <v>28</v>
          </cell>
          <cell r="F188">
            <v>28</v>
          </cell>
        </row>
        <row r="189">
          <cell r="A189" t="str">
            <v>6765 РУБЛЕНЫЕ сос ц/о мгс 0.36кг 6шт.  ОСТАНКИНО</v>
          </cell>
          <cell r="D189">
            <v>493</v>
          </cell>
          <cell r="F189">
            <v>493</v>
          </cell>
        </row>
        <row r="190">
          <cell r="A190" t="str">
            <v>6785 ВЕНСКАЯ САЛЯМИ п/к в/у 0.33кг 8шт.  ОСТАНКИНО</v>
          </cell>
          <cell r="D190">
            <v>246</v>
          </cell>
          <cell r="F190">
            <v>246</v>
          </cell>
        </row>
        <row r="191">
          <cell r="A191" t="str">
            <v>6787 СЕРВЕЛАТ КРЕМЛЕВСКИЙ в/к в/у 0,33кг 8шт.  ОСТАНКИНО</v>
          </cell>
          <cell r="D191">
            <v>239</v>
          </cell>
          <cell r="F191">
            <v>239</v>
          </cell>
        </row>
        <row r="192">
          <cell r="A192" t="str">
            <v>6793 БАЛЫКОВАЯ в/к в/у 0,33кг 8шт.  ОСТАНКИНО</v>
          </cell>
          <cell r="D192">
            <v>475</v>
          </cell>
          <cell r="F192">
            <v>475</v>
          </cell>
        </row>
        <row r="193">
          <cell r="A193" t="str">
            <v>6822 ИЗ ОТБОРНОГО МЯСА ПМ сос п/о мгс 0,36кг  ОСТАНКИНО</v>
          </cell>
          <cell r="D193">
            <v>94</v>
          </cell>
          <cell r="F193">
            <v>94</v>
          </cell>
        </row>
        <row r="194">
          <cell r="A194" t="str">
            <v>6829 МОЛОЧНЫЕ КЛАССИЧЕСКИЕ сос п/о мгс 2*4_С  ОСТАНКИНО</v>
          </cell>
          <cell r="D194">
            <v>715.1</v>
          </cell>
          <cell r="F194">
            <v>715.1</v>
          </cell>
        </row>
        <row r="195">
          <cell r="A195" t="str">
            <v>6837 ФИЛЕЙНЫЕ Папа Может сос ц/о мгс 0.4кг  ОСТАНКИНО</v>
          </cell>
          <cell r="D195">
            <v>1302</v>
          </cell>
          <cell r="F195">
            <v>1302</v>
          </cell>
        </row>
        <row r="196">
          <cell r="A196" t="str">
            <v>6842 ДЫМОВИЦА ИЗ ОКОРОКА к/в мл/к в/у 0,3кг  ОСТАНКИНО</v>
          </cell>
          <cell r="D196">
            <v>74</v>
          </cell>
          <cell r="F196">
            <v>74</v>
          </cell>
        </row>
        <row r="197">
          <cell r="A197" t="str">
            <v>6852 МОЛОЧНЫЕ ПРЕМИУМ ПМ сос п/о в/ у 1/350  ОСТАНКИНО</v>
          </cell>
          <cell r="D197">
            <v>1</v>
          </cell>
          <cell r="F197">
            <v>1</v>
          </cell>
        </row>
        <row r="198">
          <cell r="A198" t="str">
            <v>6861 ДОМАШНИЙ РЕЦЕПТ Коровино вар п/о  ОСТАНКИНО</v>
          </cell>
          <cell r="D198">
            <v>203.7</v>
          </cell>
          <cell r="F198">
            <v>203.7</v>
          </cell>
        </row>
        <row r="199">
          <cell r="A199" t="str">
            <v>6866 ВЕТЧ.НЕЖНАЯ Коровино п/о_Маяк  ОСТАНКИНО</v>
          </cell>
          <cell r="D199">
            <v>229.5</v>
          </cell>
          <cell r="F199">
            <v>229.5</v>
          </cell>
        </row>
        <row r="200">
          <cell r="A200" t="str">
            <v>6872 ШАШЛЫК ИЗ СВИНИНЫ зам. ВЕС ОСТАНКИНО</v>
          </cell>
          <cell r="D200">
            <v>68.397000000000006</v>
          </cell>
          <cell r="F200">
            <v>68.397000000000006</v>
          </cell>
        </row>
        <row r="201">
          <cell r="A201" t="str">
            <v>6877 В ОБВЯЗКЕ вар п/о  ОСТАНКИНО</v>
          </cell>
          <cell r="D201">
            <v>6.3</v>
          </cell>
          <cell r="F201">
            <v>6.3</v>
          </cell>
        </row>
        <row r="202">
          <cell r="A202" t="str">
            <v>6909 ДЛЯ ДЕТЕЙ сос п/о мгс 0.33кг 8шт.  ОСТАНКИНО</v>
          </cell>
          <cell r="D202">
            <v>215</v>
          </cell>
          <cell r="F202">
            <v>215</v>
          </cell>
        </row>
        <row r="203">
          <cell r="A203" t="str">
            <v>6987 СУПЕР СЫТНЫЕ ПМ сос п/о мгс 0.6кг 8 шт.  ОСТАНКИНО</v>
          </cell>
          <cell r="D203">
            <v>32</v>
          </cell>
          <cell r="F203">
            <v>32</v>
          </cell>
        </row>
        <row r="204">
          <cell r="A204" t="str">
            <v>7001 КЛАССИЧЕСКИЕ Папа может сар б/о мгс 1*3  ОСТАНКИНО</v>
          </cell>
          <cell r="D204">
            <v>239.1</v>
          </cell>
          <cell r="F204">
            <v>239.1</v>
          </cell>
        </row>
        <row r="205">
          <cell r="A205" t="str">
            <v>7035 ВЕТЧ.КЛАССИЧЕСКАЯ ПМ п/о 0.35кг 8шт.  ОСТАНКИНО</v>
          </cell>
          <cell r="D205">
            <v>7</v>
          </cell>
          <cell r="F205">
            <v>7</v>
          </cell>
        </row>
        <row r="206">
          <cell r="A206" t="str">
            <v>7038 С ГОВЯДИНОЙ ПМ сос п/о мгс 1.5*4  ОСТАНКИНО</v>
          </cell>
          <cell r="D206">
            <v>106.9</v>
          </cell>
          <cell r="F206">
            <v>106.9</v>
          </cell>
        </row>
        <row r="207">
          <cell r="A207" t="str">
            <v>7040 С ИНДЕЙКОЙ ПМ сос ц/о в/у 1/270 8шт.  ОСТАНКИНО</v>
          </cell>
          <cell r="D207">
            <v>44</v>
          </cell>
          <cell r="F207">
            <v>44</v>
          </cell>
        </row>
        <row r="208">
          <cell r="A208" t="str">
            <v>7059 ШПИКАЧКИ СОЧНЫЕ С БЕК. п/о мгс 0.3кг_60с  ОСТАНКИНО</v>
          </cell>
          <cell r="D208">
            <v>165</v>
          </cell>
          <cell r="F208">
            <v>165</v>
          </cell>
        </row>
        <row r="209">
          <cell r="A209" t="str">
            <v>7066 СОЧНЫЕ ПМ сос п/о мгс 0.41кг 10шт_50с  ОСТАНКИНО</v>
          </cell>
          <cell r="D209">
            <v>7516</v>
          </cell>
          <cell r="F209">
            <v>7516</v>
          </cell>
        </row>
        <row r="210">
          <cell r="A210" t="str">
            <v>7070 СОЧНЫЕ ПМ сос п/о мгс 1.5*4_А_50с  ОСТАНКИНО</v>
          </cell>
          <cell r="D210">
            <v>3818.4569999999999</v>
          </cell>
          <cell r="F210">
            <v>3818.4569999999999</v>
          </cell>
        </row>
        <row r="211">
          <cell r="A211" t="str">
            <v>7073 МОЛОЧ.ПРЕМИУМ ПМ сос п/о в/у 1/350_50с  ОСТАНКИНО</v>
          </cell>
          <cell r="D211">
            <v>2391</v>
          </cell>
          <cell r="F211">
            <v>2391</v>
          </cell>
        </row>
        <row r="212">
          <cell r="A212" t="str">
            <v>7074 МОЛОЧ.ПРЕМИУМ ПМ сос п/о мгс 0.6кг_50с  ОСТАНКИНО</v>
          </cell>
          <cell r="D212">
            <v>148</v>
          </cell>
          <cell r="F212">
            <v>148</v>
          </cell>
        </row>
        <row r="213">
          <cell r="A213" t="str">
            <v>7075 МОЛОЧ.ПРЕМИУМ ПМ сос п/о мгс 1.5*4_О_50с  ОСТАНКИНО</v>
          </cell>
          <cell r="D213">
            <v>142.6</v>
          </cell>
          <cell r="F213">
            <v>142.6</v>
          </cell>
        </row>
        <row r="214">
          <cell r="A214" t="str">
            <v>7077 МЯСНЫЕ С ГОВЯД.ПМ сос п/о мгс 0.4кг_50с  ОСТАНКИНО</v>
          </cell>
          <cell r="D214">
            <v>1902</v>
          </cell>
          <cell r="F214">
            <v>1902</v>
          </cell>
        </row>
        <row r="215">
          <cell r="A215" t="str">
            <v>7080 СЛИВОЧНЫЕ ПМ сос п/о мгс 0.41кг 10шт. 50с  ОСТАНКИНО</v>
          </cell>
          <cell r="D215">
            <v>4415</v>
          </cell>
          <cell r="F215">
            <v>4415</v>
          </cell>
        </row>
        <row r="216">
          <cell r="A216" t="str">
            <v>7082 СЛИВОЧНЫЕ ПМ сос п/о мгс 1.5*4_50с  ОСТАНКИНО</v>
          </cell>
          <cell r="D216">
            <v>126.1</v>
          </cell>
          <cell r="F216">
            <v>126.1</v>
          </cell>
        </row>
        <row r="217">
          <cell r="A217" t="str">
            <v>7087 ШПИК С ЧЕСНОК.И ПЕРЦЕМ к/в в/у 0.3кг_50с  ОСТАНКИНО</v>
          </cell>
          <cell r="D217">
            <v>158</v>
          </cell>
          <cell r="F217">
            <v>158</v>
          </cell>
        </row>
        <row r="218">
          <cell r="A218" t="str">
            <v>7090 СВИНИНА ПО-ДОМ. к/в мл/к в/у 0.3кг_50с  ОСТАНКИНО</v>
          </cell>
          <cell r="D218">
            <v>737</v>
          </cell>
          <cell r="F218">
            <v>737</v>
          </cell>
        </row>
        <row r="219">
          <cell r="A219" t="str">
            <v>7092 БЕКОН Папа может с/к с/н в/у 1/140_50с  ОСТАНКИНО</v>
          </cell>
          <cell r="D219">
            <v>1031</v>
          </cell>
          <cell r="F219">
            <v>1031</v>
          </cell>
        </row>
        <row r="220">
          <cell r="A220" t="str">
            <v>7105 МИЛАНО с/к с/н мгс 1/90 12шт.  ОСТАНКИНО</v>
          </cell>
          <cell r="D220">
            <v>118</v>
          </cell>
          <cell r="F220">
            <v>118</v>
          </cell>
        </row>
        <row r="221">
          <cell r="A221" t="str">
            <v>7106 ТОСКАНО с/к с/н мгс 1/90 12шт.  ОСТАНКИНО</v>
          </cell>
          <cell r="D221">
            <v>177</v>
          </cell>
          <cell r="F221">
            <v>177</v>
          </cell>
        </row>
        <row r="222">
          <cell r="A222" t="str">
            <v>7107 САН-РЕМО с/в с/н мгс 1/90 12шт.  ОСТАНКИНО</v>
          </cell>
          <cell r="D222">
            <v>167</v>
          </cell>
          <cell r="F222">
            <v>167</v>
          </cell>
        </row>
        <row r="223">
          <cell r="A223" t="str">
            <v>7126 МОЛОЧНАЯ Останкино вар п/о 0.4кг 8шт.  ОСТАНКИНО</v>
          </cell>
          <cell r="D223">
            <v>72</v>
          </cell>
          <cell r="F223">
            <v>72</v>
          </cell>
        </row>
        <row r="224">
          <cell r="A224" t="str">
            <v>7131 БАЛЫКОВАЯ в/к в/у 0,84кг ВЕС ОСТАНКИНО</v>
          </cell>
          <cell r="D224">
            <v>21.74</v>
          </cell>
          <cell r="F224">
            <v>21.74</v>
          </cell>
        </row>
        <row r="225">
          <cell r="A225" t="str">
            <v>7143 БРАУНШВЕЙГСКАЯ ГОСТ с/к в/у 1/220 8шт. ОСТАНКИНО</v>
          </cell>
          <cell r="D225">
            <v>5</v>
          </cell>
          <cell r="F225">
            <v>5</v>
          </cell>
        </row>
        <row r="226">
          <cell r="A226" t="str">
            <v>7149 БАЛЫКОВАЯ Коровино п/к в/у 0.84кг_50с  ОСТАНКИНО</v>
          </cell>
          <cell r="D226">
            <v>51</v>
          </cell>
          <cell r="F226">
            <v>51</v>
          </cell>
        </row>
        <row r="227">
          <cell r="A227" t="str">
            <v>7154 СЕРВЕЛАТ ЗЕРНИСТЫЙ ПМ в/к в/у 0.35кг_50с  ОСТАНКИНО</v>
          </cell>
          <cell r="D227">
            <v>3443</v>
          </cell>
          <cell r="F227">
            <v>3443</v>
          </cell>
        </row>
        <row r="228">
          <cell r="A228" t="str">
            <v>7166 СЕРВЕЛТ ОХОТНИЧИЙ ПМ в/к в/у_50с  ОСТАНКИНО</v>
          </cell>
          <cell r="D228">
            <v>602.6</v>
          </cell>
          <cell r="F228">
            <v>602.6</v>
          </cell>
        </row>
        <row r="229">
          <cell r="A229" t="str">
            <v>7169 СЕРВЕЛАТ ОХОТНИЧИЙ ПМ в/к в/у 0.35кг_50с  ОСТАНКИНО</v>
          </cell>
          <cell r="D229">
            <v>4157</v>
          </cell>
          <cell r="F229">
            <v>4157</v>
          </cell>
        </row>
        <row r="230">
          <cell r="A230" t="str">
            <v>7187 ГРУДИНКА ПРЕМИУМ к/в мл/к в/у 0,3кг_50с ОСТАНКИНО</v>
          </cell>
          <cell r="D230">
            <v>549</v>
          </cell>
          <cell r="F230">
            <v>549</v>
          </cell>
        </row>
        <row r="231">
          <cell r="A231" t="str">
            <v>7231 КЛАССИЧЕСКАЯ ПМ вар п/о 0,3кг 8шт_209к ОСТАНКИНО</v>
          </cell>
          <cell r="D231">
            <v>1760</v>
          </cell>
          <cell r="F231">
            <v>1760</v>
          </cell>
        </row>
        <row r="232">
          <cell r="A232" t="str">
            <v>7232 БОЯNСКАЯ ПМ п/к в/у 0,28кг 8шт_209к ОСТАНКИНО</v>
          </cell>
          <cell r="D232">
            <v>1704</v>
          </cell>
          <cell r="F232">
            <v>1704</v>
          </cell>
        </row>
        <row r="233">
          <cell r="A233" t="str">
            <v>7234 ФИЛЕЙНЫЕ ПМ сос ц/о в/у 1/495 8шт.  ОСТАНКИНО</v>
          </cell>
          <cell r="D233">
            <v>1</v>
          </cell>
          <cell r="F233">
            <v>1</v>
          </cell>
        </row>
        <row r="234">
          <cell r="A234" t="str">
            <v>7235 ВЕТЧ.КЛАССИЧЕСКАЯ ПМ п/о 0,35кг 8шт_209к ОСТАНКИНО</v>
          </cell>
          <cell r="D234">
            <v>15</v>
          </cell>
          <cell r="F234">
            <v>15</v>
          </cell>
        </row>
        <row r="235">
          <cell r="A235" t="str">
            <v>7236 СЕРВЕЛАТ КАРЕЛЬСКИЙ в/к в/у 0,28кг_209к ОСТАНКИНО</v>
          </cell>
          <cell r="D235">
            <v>2624</v>
          </cell>
          <cell r="F235">
            <v>2624</v>
          </cell>
        </row>
        <row r="236">
          <cell r="A236" t="str">
            <v>7241 САЛЯМИ Папа может п/к в/у 0,28кг_209к ОСТАНКИНО</v>
          </cell>
          <cell r="D236">
            <v>932</v>
          </cell>
          <cell r="F236">
            <v>932</v>
          </cell>
        </row>
        <row r="237">
          <cell r="A237" t="str">
            <v>7244 ФИЛЕЙНЫЕ Папа может сос ц/о мгс 0,72*4 ОСТАНКИНО</v>
          </cell>
          <cell r="D237">
            <v>2.1920000000000002</v>
          </cell>
          <cell r="F237">
            <v>2.1920000000000002</v>
          </cell>
        </row>
        <row r="238">
          <cell r="A238" t="str">
            <v>7245 ВЕТЧ.ФИЛЕЙНАЯ ПМ п/о 0,4кг 8шт ОСТАНКИНО</v>
          </cell>
          <cell r="D238">
            <v>52</v>
          </cell>
          <cell r="F238">
            <v>52</v>
          </cell>
        </row>
        <row r="239">
          <cell r="A239" t="str">
            <v>8377 Творожный Сыр 60% Сливочный  СТМ "ПапаМожет" - 140гр  ОСТАНКИНО</v>
          </cell>
          <cell r="D239">
            <v>183</v>
          </cell>
          <cell r="F239">
            <v>183</v>
          </cell>
        </row>
        <row r="240">
          <cell r="A240" t="str">
            <v>8391 Сыр творожный с зеленью 60% Папа может 140 гр.  ОСТАНКИНО</v>
          </cell>
          <cell r="D240">
            <v>62</v>
          </cell>
          <cell r="F240">
            <v>62</v>
          </cell>
        </row>
        <row r="241">
          <cell r="A241" t="str">
            <v>8398 Сыр ПАПА МОЖЕТ "Тильзитер" 45% 180 г  ОСТАНКИНО</v>
          </cell>
          <cell r="D241">
            <v>240</v>
          </cell>
          <cell r="F241">
            <v>240</v>
          </cell>
        </row>
        <row r="242">
          <cell r="A242" t="str">
            <v>8411 Сыр ПАПА МОЖЕТ "Гауда Голд" 45% 180 г  ОСТАНКИНО</v>
          </cell>
          <cell r="D242">
            <v>379</v>
          </cell>
          <cell r="F242">
            <v>379</v>
          </cell>
        </row>
        <row r="243">
          <cell r="A243" t="str">
            <v>8435 Сыр ПАПА МОЖЕТ "Российский традиционный" 45% 180 г  ОСТАНКИНО</v>
          </cell>
          <cell r="D243">
            <v>679</v>
          </cell>
          <cell r="F243">
            <v>679</v>
          </cell>
        </row>
        <row r="244">
          <cell r="A244" t="str">
            <v>8438 Плавленый Сыр 45% "С ветчиной" СТМ "ПапаМожет" 180гр  ОСТАНКИНО</v>
          </cell>
          <cell r="D244">
            <v>35</v>
          </cell>
          <cell r="F244">
            <v>35</v>
          </cell>
        </row>
        <row r="245">
          <cell r="A245" t="str">
            <v>8445 Плавленый Сыр 45% "С грибами" СТМ "ПапаМожет 180гр  ОСТАНКИНО</v>
          </cell>
          <cell r="D245">
            <v>27</v>
          </cell>
          <cell r="F245">
            <v>27</v>
          </cell>
        </row>
        <row r="246">
          <cell r="A246" t="str">
            <v>8452 Сыр колбасный копченый Папа Может 400 гр  ОСТАНКИНО</v>
          </cell>
          <cell r="D246">
            <v>8</v>
          </cell>
          <cell r="F246">
            <v>8</v>
          </cell>
        </row>
        <row r="247">
          <cell r="A247" t="str">
            <v>8459 Сыр ПАПА МОЖЕТ "Голландский традиционный" 45% 180 г  ОСТАНКИНО</v>
          </cell>
          <cell r="D247">
            <v>582</v>
          </cell>
          <cell r="F247">
            <v>582</v>
          </cell>
        </row>
        <row r="248">
          <cell r="A248" t="str">
            <v>8476 Продукт колбасный с сыром копченый Коровино 400 гр  ОСТАНКИНО</v>
          </cell>
          <cell r="D248">
            <v>5</v>
          </cell>
          <cell r="F248">
            <v>5</v>
          </cell>
        </row>
        <row r="249">
          <cell r="A249" t="str">
            <v>8572 Сыр Папа Может "Гауда Голд", 45% брусок ВЕС ОСТАНКИНО</v>
          </cell>
          <cell r="D249">
            <v>6</v>
          </cell>
          <cell r="F249">
            <v>6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41</v>
          </cell>
          <cell r="F250">
            <v>41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76</v>
          </cell>
          <cell r="F251">
            <v>76</v>
          </cell>
        </row>
        <row r="252">
          <cell r="A252" t="str">
            <v>8831 Сыр ПАПА МОЖЕТ "Министерский" 180гр, 45 %  ОСТАНКИНО</v>
          </cell>
          <cell r="D252">
            <v>96</v>
          </cell>
          <cell r="F252">
            <v>96</v>
          </cell>
        </row>
        <row r="253">
          <cell r="A253" t="str">
            <v>8855 Сыр ПАПА МОЖЕТ "Папин завтрак" 180гр, 45 %  ОСТАНКИНО</v>
          </cell>
          <cell r="D253">
            <v>63</v>
          </cell>
          <cell r="F253">
            <v>63</v>
          </cell>
        </row>
        <row r="254">
          <cell r="A254" t="str">
            <v>9796 Сыр Папа Может Голландский 45%, нарез, 125г (9 шт)  Останкино</v>
          </cell>
          <cell r="D254">
            <v>23</v>
          </cell>
          <cell r="F254">
            <v>23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161</v>
          </cell>
          <cell r="F255">
            <v>161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210</v>
          </cell>
          <cell r="F256">
            <v>210</v>
          </cell>
        </row>
        <row r="257">
          <cell r="A257" t="str">
            <v>Балыковая с/к 200 гр. срез "Эликатессе" термоформ.пак.  СПК</v>
          </cell>
          <cell r="D257">
            <v>102</v>
          </cell>
          <cell r="F257">
            <v>102</v>
          </cell>
        </row>
        <row r="258">
          <cell r="A258" t="str">
            <v>БОНУС МОЛОЧНЫЕ КЛАССИЧЕСКИЕ сос п/о в/у 0.3кг (6084)  ОСТАНКИНО</v>
          </cell>
          <cell r="D258">
            <v>51</v>
          </cell>
          <cell r="F258">
            <v>51</v>
          </cell>
        </row>
        <row r="259">
          <cell r="A259" t="str">
            <v>БОНУС МОЛОЧНЫЕ КЛАССИЧЕСКИЕ сос п/о мгс 2*4_С (4980)  ОСТАНКИНО</v>
          </cell>
          <cell r="D259">
            <v>22</v>
          </cell>
          <cell r="F259">
            <v>22</v>
          </cell>
        </row>
        <row r="260">
          <cell r="A260" t="str">
            <v>БОНУС СОЧНЫЕ Папа может сос п/о мгс 1.5*4 (6954)  ОСТАНКИНО</v>
          </cell>
          <cell r="D260">
            <v>355.5</v>
          </cell>
          <cell r="F260">
            <v>355.5</v>
          </cell>
        </row>
        <row r="261">
          <cell r="A261" t="str">
            <v>БОНУС СОЧНЫЕ сос п/о мгс 0.41кг_UZ (6087)  ОСТАНКИНО</v>
          </cell>
          <cell r="D261">
            <v>102</v>
          </cell>
          <cell r="F261">
            <v>102</v>
          </cell>
        </row>
        <row r="262">
          <cell r="A262" t="str">
            <v>БОНУС_ 017  Сосиски Вязанка Сливочные, Вязанка амицел ВЕС.ПОКОМ</v>
          </cell>
          <cell r="F262">
            <v>200.072</v>
          </cell>
        </row>
        <row r="263">
          <cell r="A263" t="str">
            <v>БОНУС_ 456  Колбаса Филейная ТМ Особый рецепт ВЕС большой батон  ПОКОМ</v>
          </cell>
          <cell r="F263">
            <v>618.63499999999999</v>
          </cell>
        </row>
        <row r="264">
          <cell r="A264" t="str">
            <v>БОНУС_307 Колбаса Сервелат Мясорубский с мелкорубленным окороком 0,35 кг срез ТМ Стародворье   Поком</v>
          </cell>
          <cell r="F264">
            <v>3</v>
          </cell>
        </row>
        <row r="265">
          <cell r="A265" t="str">
            <v>БОНУС_319  Колбаса вареная Филейская ТМ Вязанка ТС Классическая, 0,45 кг. ПОКОМ</v>
          </cell>
          <cell r="F265">
            <v>7</v>
          </cell>
        </row>
        <row r="266">
          <cell r="A266" t="str">
            <v>БОНУС_412  Сосиски Баварские ТМ Стародворье 0,35 кг ПОКОМ</v>
          </cell>
          <cell r="F266">
            <v>464</v>
          </cell>
        </row>
        <row r="267">
          <cell r="A267" t="str">
            <v>БОНУС_Готовые чебупели с ветчиной и сыром Горячая штучка 0,3кг зам  ПОКОМ</v>
          </cell>
          <cell r="F267">
            <v>538</v>
          </cell>
        </row>
        <row r="268">
          <cell r="A268" t="str">
            <v>БОНУС_Готовые чебупели сочные с мясом ТМ Горячая штучка  0,3кг зам    ПОКОМ</v>
          </cell>
          <cell r="F268">
            <v>1</v>
          </cell>
        </row>
        <row r="269">
          <cell r="A269" t="str">
            <v>БОНУС_Колбаса Сервелат Филедворский, фиброуз, в/у 0,35 кг срез,  ПОКОМ</v>
          </cell>
          <cell r="F269">
            <v>165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266</v>
          </cell>
        </row>
        <row r="271">
          <cell r="A271" t="str">
            <v>Бутербродная вареная 0,47 кг шт.  СПК</v>
          </cell>
          <cell r="D271">
            <v>43</v>
          </cell>
          <cell r="F271">
            <v>43</v>
          </cell>
        </row>
        <row r="272">
          <cell r="A272" t="str">
            <v>Вацлавская п/к (черева) 390 гр.шт. термоус.пак  СПК</v>
          </cell>
          <cell r="D272">
            <v>17</v>
          </cell>
          <cell r="F272">
            <v>17</v>
          </cell>
        </row>
        <row r="273">
          <cell r="A273" t="str">
            <v>Ветчина Альтаирская Столовая (для ХОРЕКА)  СПК</v>
          </cell>
          <cell r="D273">
            <v>1</v>
          </cell>
          <cell r="F273">
            <v>7.085</v>
          </cell>
        </row>
        <row r="274">
          <cell r="A274" t="str">
            <v>Готовые бельмеши сочные с мясом ТМ Горячая штучка 0,3кг зам  ПОКОМ</v>
          </cell>
          <cell r="D274">
            <v>2</v>
          </cell>
          <cell r="F274">
            <v>268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502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998</v>
          </cell>
          <cell r="F276">
            <v>2547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265</v>
          </cell>
          <cell r="F277">
            <v>1701</v>
          </cell>
        </row>
        <row r="278">
          <cell r="A278" t="str">
            <v>Готовые чебуреки с мясом ТМ Горячая штучка 0,09 кг флоу-пак ПОКОМ</v>
          </cell>
          <cell r="F278">
            <v>468</v>
          </cell>
        </row>
        <row r="279">
          <cell r="A279" t="str">
            <v>Грудинка "По-московски" в/к термоус.пак.  СПК</v>
          </cell>
          <cell r="D279">
            <v>8</v>
          </cell>
          <cell r="F279">
            <v>8</v>
          </cell>
        </row>
        <row r="280">
          <cell r="A280" t="str">
            <v>Гуцульская с/к "КолбасГрад" 160 гр.шт. термоус. пак  СПК</v>
          </cell>
          <cell r="D280">
            <v>111</v>
          </cell>
          <cell r="F280">
            <v>111</v>
          </cell>
        </row>
        <row r="281">
          <cell r="A281" t="str">
            <v>Дельгаро с/в "Эликатессе" 140 гр.шт.  СПК</v>
          </cell>
          <cell r="D281">
            <v>53</v>
          </cell>
          <cell r="F281">
            <v>53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178</v>
          </cell>
          <cell r="F282">
            <v>178</v>
          </cell>
        </row>
        <row r="283">
          <cell r="A283" t="str">
            <v>Докторская вареная в/с 0,47 кг шт.  СПК</v>
          </cell>
          <cell r="D283">
            <v>54</v>
          </cell>
          <cell r="F283">
            <v>54</v>
          </cell>
        </row>
        <row r="284">
          <cell r="A284" t="str">
            <v>Докторская вареная термоус.пак. "Высокий вкус"  СПК</v>
          </cell>
          <cell r="D284">
            <v>82.7</v>
          </cell>
          <cell r="F284">
            <v>84.591999999999999</v>
          </cell>
        </row>
        <row r="285">
          <cell r="A285" t="str">
            <v>ЖАР-ладушки с клубникой и вишней ТМ Стародворье 0,2 кг ПОКОМ</v>
          </cell>
          <cell r="F285">
            <v>28</v>
          </cell>
        </row>
        <row r="286">
          <cell r="A286" t="str">
            <v>ЖАР-ладушки с мясом 0,2кг ТМ Стародворье  ПОКОМ</v>
          </cell>
          <cell r="D286">
            <v>1</v>
          </cell>
          <cell r="F286">
            <v>277</v>
          </cell>
        </row>
        <row r="287">
          <cell r="A287" t="str">
            <v>ЖАР-ладушки с яблоком и грушей ТМ Стародворье 0,2 кг. ПОКОМ</v>
          </cell>
          <cell r="F287">
            <v>17</v>
          </cell>
        </row>
        <row r="288">
          <cell r="A288" t="str">
            <v>Карбонад Юбилейный термоус.пак.  СПК</v>
          </cell>
          <cell r="D288">
            <v>24.8</v>
          </cell>
          <cell r="F288">
            <v>24.8</v>
          </cell>
        </row>
        <row r="289">
          <cell r="A289" t="str">
            <v>Каша гречневая с говядиной "СПК" ж/б 0,340 кг.шт. термоус. пл. ЧМК  СПК</v>
          </cell>
          <cell r="D289">
            <v>13</v>
          </cell>
          <cell r="F289">
            <v>13</v>
          </cell>
        </row>
        <row r="290">
          <cell r="A290" t="str">
            <v>Каша перловая с говядиной "СПК" ж/б 0,340 кг.шт. термоус. пл. ЧМК СПК</v>
          </cell>
          <cell r="D290">
            <v>9</v>
          </cell>
          <cell r="F290">
            <v>25</v>
          </cell>
        </row>
        <row r="291">
          <cell r="A291" t="str">
            <v>Классическая с/к 80 гр.шт.нар. (лоток с ср.защ.атм.)  СПК</v>
          </cell>
          <cell r="D291">
            <v>30</v>
          </cell>
          <cell r="F291">
            <v>30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789</v>
          </cell>
          <cell r="F292">
            <v>789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660</v>
          </cell>
          <cell r="F293">
            <v>660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169</v>
          </cell>
          <cell r="F294">
            <v>169</v>
          </cell>
        </row>
        <row r="295">
          <cell r="A295" t="str">
            <v>Круггетсы с сырным соусом ТМ Горячая штучка 0,25 кг зам  ПОКОМ</v>
          </cell>
          <cell r="D295">
            <v>12</v>
          </cell>
          <cell r="F295">
            <v>655</v>
          </cell>
        </row>
        <row r="296">
          <cell r="A296" t="str">
            <v>Круггетсы с сырным соусом ТМ Горячая штучка ВЕС 3 кг. ПОКОМ</v>
          </cell>
          <cell r="D296">
            <v>1</v>
          </cell>
          <cell r="F296">
            <v>1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625</v>
          </cell>
          <cell r="F297">
            <v>1756</v>
          </cell>
        </row>
        <row r="298">
          <cell r="A298" t="str">
            <v>Ла Фаворте с/в "Эликатессе" 140 гр.шт.  СПК</v>
          </cell>
          <cell r="D298">
            <v>84</v>
          </cell>
          <cell r="F298">
            <v>84</v>
          </cell>
        </row>
        <row r="299">
          <cell r="A299" t="str">
            <v>Ливерная Печеночная "Просто выгодно" 0,3 кг.шт.  СПК</v>
          </cell>
          <cell r="D299">
            <v>83</v>
          </cell>
          <cell r="F299">
            <v>83</v>
          </cell>
        </row>
        <row r="300">
          <cell r="A300" t="str">
            <v>Любительская вареная термоус.пак. "Высокий вкус"  СПК</v>
          </cell>
          <cell r="D300">
            <v>74.7</v>
          </cell>
          <cell r="F300">
            <v>74.7</v>
          </cell>
        </row>
        <row r="301">
          <cell r="A301" t="str">
            <v>Мини-пицца с ветчиной и сыром ТМ Зареченские ВЕС,  ПОКОМ</v>
          </cell>
          <cell r="F301">
            <v>13</v>
          </cell>
        </row>
        <row r="302">
          <cell r="A302" t="str">
            <v>Мини-сосиски в тесте 3,7кг ВЕС заморож. ТМ Зареченские  ПОКОМ</v>
          </cell>
          <cell r="F302">
            <v>202.102</v>
          </cell>
        </row>
        <row r="303">
          <cell r="A303" t="str">
            <v>Мини-чебуречки с мясом ВЕС 5,5кг ТМ Зареченские  ПОКОМ</v>
          </cell>
          <cell r="F303">
            <v>82.5</v>
          </cell>
        </row>
        <row r="304">
          <cell r="A304" t="str">
            <v>Мини-шарики с курочкой и сыром ТМ Зареченские ВЕС  ПОКОМ</v>
          </cell>
          <cell r="F304">
            <v>208.4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5</v>
          </cell>
          <cell r="F305">
            <v>2532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10</v>
          </cell>
          <cell r="F306">
            <v>1551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18</v>
          </cell>
          <cell r="F307">
            <v>1891</v>
          </cell>
        </row>
        <row r="308">
          <cell r="A308" t="str">
            <v>Наггетсы с куриным филе и сыром ТМ Вязанка 0,25 кг ПОКОМ</v>
          </cell>
          <cell r="D308">
            <v>7</v>
          </cell>
          <cell r="F308">
            <v>1687</v>
          </cell>
        </row>
        <row r="309">
          <cell r="A309" t="str">
            <v>Наггетсы Хрустящие 0,3кг ТМ Зареченские  ПОКОМ</v>
          </cell>
          <cell r="D309">
            <v>2</v>
          </cell>
          <cell r="F309">
            <v>66</v>
          </cell>
        </row>
        <row r="310">
          <cell r="A310" t="str">
            <v>Наггетсы Хрустящие ТМ Зареченские. ВЕС ПОКОМ</v>
          </cell>
          <cell r="F310">
            <v>672</v>
          </cell>
        </row>
        <row r="311">
          <cell r="A311" t="str">
            <v>Оригинальная с перцем с/к  СПК</v>
          </cell>
          <cell r="D311">
            <v>118.4</v>
          </cell>
          <cell r="F311">
            <v>118.4</v>
          </cell>
        </row>
        <row r="312">
          <cell r="A312" t="str">
            <v>Оригинальная с перцем с/к 0,235 кг.шт.  СПК</v>
          </cell>
          <cell r="D312">
            <v>32</v>
          </cell>
          <cell r="F312">
            <v>32</v>
          </cell>
        </row>
        <row r="313">
          <cell r="A313" t="str">
            <v>Паштет печеночный 140 гр.шт.  СПК</v>
          </cell>
          <cell r="D313">
            <v>20</v>
          </cell>
          <cell r="F313">
            <v>20</v>
          </cell>
        </row>
        <row r="314">
          <cell r="A314" t="str">
            <v>Пекерсы с индейкой в сливочном соусе ТМ Горячая штучка 0,25 кг зам  ПОКОМ</v>
          </cell>
          <cell r="D314">
            <v>1</v>
          </cell>
          <cell r="F314">
            <v>309</v>
          </cell>
        </row>
        <row r="315">
          <cell r="A315" t="str">
            <v>Пельмени Grandmeni с говядиной и свининой 0,7кг ТМ Горячая штучка  ПОКОМ</v>
          </cell>
          <cell r="F315">
            <v>192</v>
          </cell>
        </row>
        <row r="316">
          <cell r="A316" t="str">
            <v>Пельмени Бигбули #МЕГАВКУСИЩЕ с сочной грудинкой 0,43 кг  ПОКОМ</v>
          </cell>
          <cell r="F316">
            <v>1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126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452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1</v>
          </cell>
          <cell r="F319">
            <v>179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641</v>
          </cell>
          <cell r="F320">
            <v>2248</v>
          </cell>
        </row>
        <row r="321">
          <cell r="A321" t="str">
            <v>Пельмени Бигбули с мясом, Горячая штучка 0,9кг  ПОКОМ</v>
          </cell>
          <cell r="F321">
            <v>1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180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963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5</v>
          </cell>
          <cell r="F324">
            <v>190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D325">
            <v>8</v>
          </cell>
          <cell r="F325">
            <v>310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56.101999999999997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5</v>
          </cell>
          <cell r="F327">
            <v>1155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26</v>
          </cell>
          <cell r="F328">
            <v>823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813</v>
          </cell>
          <cell r="F329">
            <v>2874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1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2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24</v>
          </cell>
          <cell r="F332">
            <v>1143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1120</v>
          </cell>
          <cell r="F333">
            <v>3413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1</v>
          </cell>
          <cell r="F334">
            <v>246</v>
          </cell>
        </row>
        <row r="335">
          <cell r="A335" t="str">
            <v>Пельмени Домашние с говядиной и свининой 0,7кг, сфера ТМ Зареченские  ПОКОМ</v>
          </cell>
          <cell r="F335">
            <v>1</v>
          </cell>
        </row>
        <row r="336">
          <cell r="A336" t="str">
            <v>Пельмени Медвежьи ушки с фермерскими сливками 0,7кг  ПОКОМ</v>
          </cell>
          <cell r="D336">
            <v>8</v>
          </cell>
          <cell r="F336">
            <v>81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8</v>
          </cell>
          <cell r="F337">
            <v>106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F338">
            <v>68</v>
          </cell>
        </row>
        <row r="339">
          <cell r="A339" t="str">
            <v>Пельмени Мясорубские ТМ Стародворье фоупак равиоли 0,7 кг  ПОКОМ</v>
          </cell>
          <cell r="D339">
            <v>7</v>
          </cell>
          <cell r="F339">
            <v>1248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D340">
            <v>7</v>
          </cell>
          <cell r="F340">
            <v>539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D341">
            <v>5</v>
          </cell>
          <cell r="F341">
            <v>500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2</v>
          </cell>
          <cell r="F342">
            <v>636</v>
          </cell>
        </row>
        <row r="343">
          <cell r="A343" t="str">
            <v>Пельмени Сочные сфера 0,8 кг ТМ Стародворье  ПОКОМ</v>
          </cell>
          <cell r="F343">
            <v>55</v>
          </cell>
        </row>
        <row r="344">
          <cell r="A344" t="str">
            <v>Пирожки с мясом 0,3кг ТМ Зареченские  ПОКОМ</v>
          </cell>
          <cell r="F344">
            <v>7</v>
          </cell>
        </row>
        <row r="345">
          <cell r="A345" t="str">
            <v>Пирожки с мясом 3,7кг ВЕС ТМ Зареченские  ПОКОМ</v>
          </cell>
          <cell r="F345">
            <v>114.703</v>
          </cell>
        </row>
        <row r="346">
          <cell r="A346" t="str">
            <v>Покровская вареная 0,47 кг шт.  СПК</v>
          </cell>
          <cell r="D346">
            <v>8</v>
          </cell>
          <cell r="F346">
            <v>8</v>
          </cell>
        </row>
        <row r="347">
          <cell r="A347" t="str">
            <v>Ричеза с/к 230 гр.шт.  СПК</v>
          </cell>
          <cell r="D347">
            <v>87</v>
          </cell>
          <cell r="F347">
            <v>87</v>
          </cell>
        </row>
        <row r="348">
          <cell r="A348" t="str">
            <v>Сальчетти с/к 230 гр.шт.  СПК</v>
          </cell>
          <cell r="D348">
            <v>145</v>
          </cell>
          <cell r="F348">
            <v>145</v>
          </cell>
        </row>
        <row r="349">
          <cell r="A349" t="str">
            <v>Сальчичон с/к 200 гр. срез "Эликатессе" термоформ.пак.  СПК</v>
          </cell>
          <cell r="D349">
            <v>5</v>
          </cell>
          <cell r="F349">
            <v>5</v>
          </cell>
        </row>
        <row r="350">
          <cell r="A350" t="str">
            <v>Салями с перчиком с/к "КолбасГрад" 160 гр.шт. термоус. пак.  СПК</v>
          </cell>
          <cell r="D350">
            <v>189</v>
          </cell>
          <cell r="F350">
            <v>189</v>
          </cell>
        </row>
        <row r="351">
          <cell r="A351" t="str">
            <v>Салями с/к 100 гр.шт.нар. (лоток с ср.защ.атм.)  СПК</v>
          </cell>
          <cell r="D351">
            <v>26</v>
          </cell>
          <cell r="F351">
            <v>26</v>
          </cell>
        </row>
        <row r="352">
          <cell r="A352" t="str">
            <v>Салями Трюфель с/в "Эликатессе" 0,16 кг.шт.  СПК</v>
          </cell>
          <cell r="D352">
            <v>106</v>
          </cell>
          <cell r="F352">
            <v>106</v>
          </cell>
        </row>
        <row r="353">
          <cell r="A353" t="str">
            <v>Сардельки "Докторские" (черева) ( в ср.защ.атм.) 1.0 кг. "Высокий вкус"  СПК</v>
          </cell>
          <cell r="D353">
            <v>54</v>
          </cell>
          <cell r="F353">
            <v>54</v>
          </cell>
        </row>
        <row r="354">
          <cell r="A354" t="str">
            <v>Сардельки из говядины (черева) (в ср.защ.атм.) "Высокий вкус"  СПК</v>
          </cell>
          <cell r="D354">
            <v>18</v>
          </cell>
          <cell r="F354">
            <v>18.928000000000001</v>
          </cell>
        </row>
        <row r="355">
          <cell r="A355" t="str">
            <v>Семейная с чесночком Экстра вареная  СПК</v>
          </cell>
          <cell r="D355">
            <v>6</v>
          </cell>
          <cell r="F355">
            <v>6</v>
          </cell>
        </row>
        <row r="356">
          <cell r="A356" t="str">
            <v>Сервелат Европейский в/к, в/с 0,38 кг.шт.термофор.пак  СПК</v>
          </cell>
          <cell r="D356">
            <v>29</v>
          </cell>
          <cell r="F356">
            <v>29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78</v>
          </cell>
          <cell r="F357">
            <v>78</v>
          </cell>
        </row>
        <row r="358">
          <cell r="A358" t="str">
            <v>Сервелат Финский в/к 0,38 кг.шт. термофор.пак.  СПК</v>
          </cell>
          <cell r="D358">
            <v>37</v>
          </cell>
          <cell r="F358">
            <v>37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24</v>
          </cell>
          <cell r="F359">
            <v>24</v>
          </cell>
        </row>
        <row r="360">
          <cell r="A360" t="str">
            <v>Сервелат Фирменный в/к 0,38 кг.шт. термофор.пак.  СПК</v>
          </cell>
          <cell r="D360">
            <v>2</v>
          </cell>
          <cell r="F360">
            <v>2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121</v>
          </cell>
          <cell r="F361">
            <v>121</v>
          </cell>
        </row>
        <row r="362">
          <cell r="A362" t="str">
            <v>Сибирская особая с/к 0,235 кг шт.  СПК</v>
          </cell>
          <cell r="D362">
            <v>136</v>
          </cell>
          <cell r="F362">
            <v>136</v>
          </cell>
        </row>
        <row r="363">
          <cell r="A363" t="str">
            <v>Сосиски "Баварские" 0,36 кг.шт. вак.упак.  СПК</v>
          </cell>
          <cell r="D363">
            <v>4</v>
          </cell>
          <cell r="F363">
            <v>4</v>
          </cell>
        </row>
        <row r="364">
          <cell r="A364" t="str">
            <v>Сосиски "Молочные" 0,36 кг.шт. вак.упак.  СПК</v>
          </cell>
          <cell r="D364">
            <v>12</v>
          </cell>
          <cell r="F364">
            <v>12</v>
          </cell>
        </row>
        <row r="365">
          <cell r="A365" t="str">
            <v>Сосиски Классические (в ср.защ.атм.) СПК</v>
          </cell>
          <cell r="D365">
            <v>16</v>
          </cell>
          <cell r="F365">
            <v>16</v>
          </cell>
        </row>
        <row r="366">
          <cell r="A366" t="str">
            <v>Сосиски Мусульманские "Просто выгодно" (в ср.защ.атм.)  СПК</v>
          </cell>
          <cell r="D366">
            <v>11</v>
          </cell>
          <cell r="F366">
            <v>11</v>
          </cell>
        </row>
        <row r="367">
          <cell r="A367" t="str">
            <v>Сосиски Хот-дог подкопченные (лоток с ср.защ.атм.)  СПК</v>
          </cell>
          <cell r="D367">
            <v>6</v>
          </cell>
          <cell r="F367">
            <v>6</v>
          </cell>
        </row>
        <row r="368">
          <cell r="A368" t="str">
            <v>Сочный мегачебурек ТМ Зареченские ВЕС ПОКОМ</v>
          </cell>
          <cell r="F368">
            <v>177.82</v>
          </cell>
        </row>
        <row r="369">
          <cell r="A369" t="str">
            <v>Торо Неро с/в "Эликатессе" 140 гр.шт.  СПК</v>
          </cell>
          <cell r="D369">
            <v>54</v>
          </cell>
          <cell r="F369">
            <v>54</v>
          </cell>
        </row>
        <row r="370">
          <cell r="A370" t="str">
            <v>У_517  Сосиски С сыром ТМ Ядрена копоть 0,3кг  ПОКОМ</v>
          </cell>
          <cell r="D370">
            <v>8</v>
          </cell>
          <cell r="F370">
            <v>28</v>
          </cell>
        </row>
        <row r="371">
          <cell r="A371" t="str">
            <v>Утренняя вареная ВЕС СПК</v>
          </cell>
          <cell r="D371">
            <v>5</v>
          </cell>
          <cell r="F371">
            <v>5</v>
          </cell>
        </row>
        <row r="372">
          <cell r="A372" t="str">
            <v>Уши свиные копченые к пиву 0,15кг нар. д/ф шт.  СПК</v>
          </cell>
          <cell r="D372">
            <v>67</v>
          </cell>
          <cell r="F372">
            <v>67</v>
          </cell>
        </row>
        <row r="373">
          <cell r="A373" t="str">
            <v>Фестивальная пора с/к 100 гр.шт.нар. (лоток с ср.защ.атм.)  СПК</v>
          </cell>
          <cell r="D373">
            <v>157</v>
          </cell>
          <cell r="F373">
            <v>157</v>
          </cell>
        </row>
        <row r="374">
          <cell r="A374" t="str">
            <v>Фестивальная пора с/к 235 гр.шт.  СПК</v>
          </cell>
          <cell r="D374">
            <v>288</v>
          </cell>
          <cell r="F374">
            <v>288</v>
          </cell>
        </row>
        <row r="375">
          <cell r="A375" t="str">
            <v>Фестивальная пора с/к термоус.пак  СПК</v>
          </cell>
          <cell r="D375">
            <v>41.8</v>
          </cell>
          <cell r="F375">
            <v>41.8</v>
          </cell>
        </row>
        <row r="376">
          <cell r="A376" t="str">
            <v>Фирменная с/к 200 гр. срез "Эликатессе" термоформ.пак.  СПК</v>
          </cell>
          <cell r="D376">
            <v>82</v>
          </cell>
          <cell r="F376">
            <v>82</v>
          </cell>
        </row>
        <row r="377">
          <cell r="A377" t="str">
            <v>Фуэт с/в "Эликатессе" 160 гр.шт.  СПК</v>
          </cell>
          <cell r="D377">
            <v>135</v>
          </cell>
          <cell r="F377">
            <v>135</v>
          </cell>
        </row>
        <row r="378">
          <cell r="A378" t="str">
            <v>Хинкали Классические ТМ Зареченские ВЕС ПОКОМ</v>
          </cell>
          <cell r="F378">
            <v>180</v>
          </cell>
        </row>
        <row r="379">
          <cell r="A379" t="str">
            <v>Хот-догстер ТМ Горячая штучка ТС Хот-Догстер флоу-пак 0,09 кг. ПОКОМ</v>
          </cell>
          <cell r="D379">
            <v>60</v>
          </cell>
          <cell r="F379">
            <v>386</v>
          </cell>
        </row>
        <row r="380">
          <cell r="A380" t="str">
            <v>Хотстеры с сыром 0,25кг ТМ Горячая штучка  ПОКОМ</v>
          </cell>
          <cell r="D380">
            <v>1</v>
          </cell>
          <cell r="F380">
            <v>648</v>
          </cell>
        </row>
        <row r="381">
          <cell r="A381" t="str">
            <v>Хотстеры ТМ Горячая штучка ТС Хотстеры 0,25 кг зам  ПОКОМ</v>
          </cell>
          <cell r="D381">
            <v>148</v>
          </cell>
          <cell r="F381">
            <v>1645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13</v>
          </cell>
          <cell r="F382">
            <v>488</v>
          </cell>
        </row>
        <row r="383">
          <cell r="A383" t="str">
            <v>Хрустящие крылышки ТМ Горячая штучка 0,3 кг зам  ПОКОМ</v>
          </cell>
          <cell r="D383">
            <v>13</v>
          </cell>
          <cell r="F383">
            <v>548</v>
          </cell>
        </row>
        <row r="384">
          <cell r="A384" t="str">
            <v>Чебупели Курочка гриль ТМ Горячая штучка, 0,3 кг зам  ПОКОМ</v>
          </cell>
          <cell r="D384">
            <v>2</v>
          </cell>
          <cell r="F384">
            <v>361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367</v>
          </cell>
          <cell r="F385">
            <v>2240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1395</v>
          </cell>
          <cell r="F386">
            <v>4241</v>
          </cell>
        </row>
        <row r="387">
          <cell r="A387" t="str">
            <v>Чебуреки Мясные вес 2,7 кг ТМ Зареченские ВЕС ПОКОМ</v>
          </cell>
          <cell r="F387">
            <v>5.4009999999999998</v>
          </cell>
        </row>
        <row r="388">
          <cell r="A388" t="str">
            <v>Чебуреки сочные ВЕС ТМ Зареченские  ПОКОМ</v>
          </cell>
          <cell r="F388">
            <v>545</v>
          </cell>
        </row>
        <row r="389">
          <cell r="A389" t="str">
            <v>Шпикачки Русские (черева) (в ср.защ.атм.) "Высокий вкус"  СПК</v>
          </cell>
          <cell r="D389">
            <v>39</v>
          </cell>
          <cell r="F389">
            <v>40.034999999999997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10</v>
          </cell>
          <cell r="F390">
            <v>10</v>
          </cell>
        </row>
        <row r="391">
          <cell r="A391" t="str">
            <v>Юбилейная с/к 0,10 кг.шт. нарезка (лоток с ср.защ.атм.)  СПК</v>
          </cell>
          <cell r="D391">
            <v>57</v>
          </cell>
          <cell r="F391">
            <v>57</v>
          </cell>
        </row>
        <row r="392">
          <cell r="A392" t="str">
            <v>Юбилейная с/к 0,235 кг.шт.  СПК</v>
          </cell>
          <cell r="D392">
            <v>585</v>
          </cell>
          <cell r="F392">
            <v>585</v>
          </cell>
        </row>
        <row r="393">
          <cell r="A393" t="str">
            <v>Итого</v>
          </cell>
          <cell r="D393">
            <v>125372.592</v>
          </cell>
          <cell r="F393">
            <v>270699.88500000001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01.05.2025 - 01.05.2025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26.39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85.009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151.69999999999999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245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735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57</v>
          </cell>
        </row>
        <row r="16">
          <cell r="A16" t="str">
            <v xml:space="preserve"> 079  Колбаса Сервелат Кремлевский,  0.35 кг, ПОКОМ</v>
          </cell>
          <cell r="D16">
            <v>-18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320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57.15</v>
          </cell>
        </row>
        <row r="23">
          <cell r="A23" t="str">
            <v xml:space="preserve"> 201  Ветчина Нежная ТМ Особый рецепт, (2,5кг), ПОКОМ</v>
          </cell>
          <cell r="D23">
            <v>463.61700000000002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69.430999999999997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169.49700000000001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107.122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30.305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16.818999999999999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94.942999999999998</v>
          </cell>
        </row>
        <row r="30">
          <cell r="A30" t="str">
            <v xml:space="preserve"> 247  Сардельки Нежные, ВЕС.  ПОКОМ</v>
          </cell>
          <cell r="D30">
            <v>12.522</v>
          </cell>
        </row>
        <row r="31">
          <cell r="A31" t="str">
            <v xml:space="preserve"> 248  Сардельки Сочные ТМ Особый рецепт,   ПОКОМ</v>
          </cell>
          <cell r="D31">
            <v>31.530999999999999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159.501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8.4629999999999992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8.9600000000000009</v>
          </cell>
        </row>
        <row r="35">
          <cell r="A35" t="str">
            <v xml:space="preserve"> 263  Шпикачки Стародворские, ВЕС.  ПОКОМ</v>
          </cell>
          <cell r="D35">
            <v>10.989000000000001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4.53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3.7120000000000002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3.1989999999999998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154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843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386</v>
          </cell>
        </row>
        <row r="42">
          <cell r="A42" t="str">
            <v xml:space="preserve"> 283  Сосиски Сочинки, ВЕС, ТМ Стародворье ПОКОМ</v>
          </cell>
          <cell r="D42">
            <v>78.123999999999995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233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385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33.015999999999998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224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382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17.018999999999998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39.250999999999998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320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440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-41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27.236000000000001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85.126000000000005</v>
          </cell>
        </row>
        <row r="55">
          <cell r="A55" t="str">
            <v xml:space="preserve"> 316  Колбаса Нежная ТМ Зареченские ВЕС  ПОКОМ</v>
          </cell>
          <cell r="D55">
            <v>11.286</v>
          </cell>
        </row>
        <row r="56">
          <cell r="A56" t="str">
            <v xml:space="preserve"> 318  Сосиски Датские ТМ Зареченские, ВЕС  ПОКОМ</v>
          </cell>
          <cell r="D56">
            <v>229.40299999999999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460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694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104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123.303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129</v>
          </cell>
        </row>
        <row r="64">
          <cell r="A64" t="str">
            <v xml:space="preserve"> 335  Колбаса Сливушка ТМ Вязанка. ВЕС.  ПОКОМ </v>
          </cell>
          <cell r="D64">
            <v>25.428999999999998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505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489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100.56699999999999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55.34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104.252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86.936999999999998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32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100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20.172999999999998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129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215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217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164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502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1083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113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27.55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2.9060000000000001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28.242999999999999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10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130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11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62.027000000000001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528.548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926.94200000000001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499.50200000000001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D96">
            <v>1.3420000000000001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57.414999999999999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25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D99">
            <v>-1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-11.925000000000001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-1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-1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-3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355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196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241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178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-1.73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-18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2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-0.66500000000000004</v>
          </cell>
        </row>
        <row r="112">
          <cell r="A112" t="str">
            <v xml:space="preserve"> 508  Сосиски Аравийские ВЕС ТМ Вязанка  ПОКОМ</v>
          </cell>
          <cell r="D112">
            <v>-0.82699999999999996</v>
          </cell>
        </row>
        <row r="113">
          <cell r="A113" t="str">
            <v xml:space="preserve"> 513  Колбаса вареная Стародворская 0,4кг ТМ Стародворье  ПОКОМ</v>
          </cell>
          <cell r="D113">
            <v>-3</v>
          </cell>
        </row>
        <row r="114">
          <cell r="A114" t="str">
            <v xml:space="preserve"> 515  Колбаса Сервелат Мясорубский Делюкс 0,3кг ТМ Стародворье  ПОКОМ</v>
          </cell>
          <cell r="D114">
            <v>-3</v>
          </cell>
        </row>
        <row r="115">
          <cell r="A115" t="str">
            <v xml:space="preserve"> 516  Сосиски Классические ТМ Ядрена копоть 0,3кг  ПОКОМ</v>
          </cell>
          <cell r="D115">
            <v>38</v>
          </cell>
        </row>
        <row r="116">
          <cell r="A116" t="str">
            <v>3215 ВЕТЧ.МЯСНАЯ Папа может п/о 0.4кг 8шт.    ОСТАНКИНО</v>
          </cell>
          <cell r="D116">
            <v>202</v>
          </cell>
        </row>
        <row r="117">
          <cell r="A117" t="str">
            <v>3680 ПРЕСИЖН с/к дек. спец мгс ОСТАНКИНО</v>
          </cell>
          <cell r="D117">
            <v>-0.54100000000000004</v>
          </cell>
        </row>
        <row r="118">
          <cell r="A118" t="str">
            <v>3684 ПРЕСИЖН с/к в/у 1/250 8шт.   ОСТАНКИНО</v>
          </cell>
          <cell r="D118">
            <v>17</v>
          </cell>
        </row>
        <row r="119">
          <cell r="A119" t="str">
            <v>4063 МЯСНАЯ Папа может вар п/о_Л   ОСТАНКИНО</v>
          </cell>
          <cell r="D119">
            <v>230.774</v>
          </cell>
        </row>
        <row r="120">
          <cell r="A120" t="str">
            <v>4117 ЭКСТРА Папа может с/к в/у_Л   ОСТАНКИНО</v>
          </cell>
          <cell r="D120">
            <v>0.98599999999999999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35.131</v>
          </cell>
        </row>
        <row r="122">
          <cell r="A122" t="str">
            <v>4813 ФИЛЕЙНАЯ Папа может вар п/о_Л   ОСТАНКИНО</v>
          </cell>
          <cell r="D122">
            <v>53.457999999999998</v>
          </cell>
        </row>
        <row r="123">
          <cell r="A123" t="str">
            <v>4993 САЛЯМИ ИТАЛЬЯНСКАЯ с/к в/у 1/250*8_120c ОСТАНКИНО</v>
          </cell>
          <cell r="D123">
            <v>72</v>
          </cell>
        </row>
        <row r="124">
          <cell r="A124" t="str">
            <v>5246 ДОКТОРСКАЯ ПРЕМИУМ вар б/о мгс_30с ОСТАНКИНО</v>
          </cell>
          <cell r="D124">
            <v>16.518999999999998</v>
          </cell>
        </row>
        <row r="125">
          <cell r="A125" t="str">
            <v>5483 ЭКСТРА Папа может с/к в/у 1/250 8шт.   ОСТАНКИНО</v>
          </cell>
          <cell r="D125">
            <v>165</v>
          </cell>
        </row>
        <row r="126">
          <cell r="A126" t="str">
            <v>5544 Сервелат Финский в/к в/у_45с НОВАЯ ОСТАНКИНО</v>
          </cell>
          <cell r="D126">
            <v>105.227</v>
          </cell>
        </row>
        <row r="127">
          <cell r="A127" t="str">
            <v>5679 САЛЯМИ ИТАЛЬЯНСКАЯ с/к в/у 1/150_60с ОСТАНКИНО</v>
          </cell>
          <cell r="D127">
            <v>78</v>
          </cell>
        </row>
        <row r="128">
          <cell r="A128" t="str">
            <v>5682 САЛЯМИ МЕЛКОЗЕРНЕНАЯ с/к в/у 1/120_60с   ОСТАНКИНО</v>
          </cell>
          <cell r="D128">
            <v>323</v>
          </cell>
        </row>
        <row r="129">
          <cell r="A129" t="str">
            <v>5706 АРОМАТНАЯ Папа может с/к в/у 1/250 8шт.  ОСТАНКИНО</v>
          </cell>
          <cell r="D129">
            <v>192</v>
          </cell>
        </row>
        <row r="130">
          <cell r="A130" t="str">
            <v>5708 ПОСОЛЬСКАЯ Папа может с/к в/у ОСТАНКИНО</v>
          </cell>
          <cell r="D130">
            <v>4.5090000000000003</v>
          </cell>
        </row>
        <row r="131">
          <cell r="A131" t="str">
            <v>5851 ЭКСТРА Папа может вар п/о   ОСТАНКИНО</v>
          </cell>
          <cell r="D131">
            <v>57.182000000000002</v>
          </cell>
        </row>
        <row r="132">
          <cell r="A132" t="str">
            <v>5931 ОХОТНИЧЬЯ Папа может с/к в/у 1/220 8шт.   ОСТАНКИНО</v>
          </cell>
          <cell r="D132">
            <v>182</v>
          </cell>
        </row>
        <row r="133">
          <cell r="A133" t="str">
            <v>5992 ВРЕМЯ ОКРОШКИ Папа может вар п/о 0.4кг   ОСТАНКИНО</v>
          </cell>
          <cell r="D133">
            <v>51</v>
          </cell>
        </row>
        <row r="134">
          <cell r="A134" t="str">
            <v>6004 РАГУ СВИНОЕ 1кг 8шт.зам_120с ОСТАНКИНО</v>
          </cell>
          <cell r="D134">
            <v>8</v>
          </cell>
        </row>
        <row r="135">
          <cell r="A135" t="str">
            <v>6158 ВРЕМЯ ОЛИВЬЕ Папа может вар п/о 0.4кг   ОСТАНКИНО</v>
          </cell>
          <cell r="D135">
            <v>-1</v>
          </cell>
        </row>
        <row r="136">
          <cell r="A136" t="str">
            <v>6221 НЕАПОЛИТАНСКИЙ ДУЭТ с/к с/н мгс 1/90  ОСТАНКИНО</v>
          </cell>
          <cell r="D136">
            <v>74</v>
          </cell>
        </row>
        <row r="137">
          <cell r="A137" t="str">
            <v>6222 ИТАЛЬЯНСКОЕ АССОРТИ с/в с/н мгс 1/90 ОСТАНКИНО</v>
          </cell>
          <cell r="D137">
            <v>-1</v>
          </cell>
        </row>
        <row r="138">
          <cell r="A138" t="str">
            <v>6228 МЯСНОЕ АССОРТИ к/з с/н мгс 1/90 10шт.  ОСТАНКИНО</v>
          </cell>
          <cell r="D138">
            <v>32</v>
          </cell>
        </row>
        <row r="139">
          <cell r="A139" t="str">
            <v>6247 ДОМАШНЯЯ Папа может вар п/о 0,4кг 8шт.  ОСТАНКИНО</v>
          </cell>
          <cell r="D139">
            <v>9</v>
          </cell>
        </row>
        <row r="140">
          <cell r="A140" t="str">
            <v>6268 ГОВЯЖЬЯ Папа может вар п/о 0,4кг 8 шт.  ОСТАНКИНО</v>
          </cell>
          <cell r="D140">
            <v>81</v>
          </cell>
        </row>
        <row r="141">
          <cell r="A141" t="str">
            <v>6279 КОРЕЙКА ПО-ОСТ.к/в в/с с/н в/у 1/150_45с  ОСТАНКИНО</v>
          </cell>
          <cell r="D141">
            <v>97</v>
          </cell>
        </row>
        <row r="142">
          <cell r="A142" t="str">
            <v>6303 МЯСНЫЕ Папа может сос п/о мгс 1.5*3  ОСТАНКИНО</v>
          </cell>
          <cell r="D142">
            <v>106.261</v>
          </cell>
        </row>
        <row r="143">
          <cell r="A143" t="str">
            <v>6324 ДОКТОРСКАЯ ГОСТ вар п/о 0.4кг 8шт.  ОСТАНКИНО</v>
          </cell>
          <cell r="D143">
            <v>7</v>
          </cell>
        </row>
        <row r="144">
          <cell r="A144" t="str">
            <v>6325 ДОКТОРСКАЯ ПРЕМИУМ вар п/о 0.4кг 8шт.  ОСТАНКИНО</v>
          </cell>
          <cell r="D144">
            <v>436</v>
          </cell>
        </row>
        <row r="145">
          <cell r="A145" t="str">
            <v>6333 МЯСНАЯ Папа может вар п/о 0.4кг 8шт.  ОСТАНКИНО</v>
          </cell>
          <cell r="D145">
            <v>779</v>
          </cell>
        </row>
        <row r="146">
          <cell r="A146" t="str">
            <v>6340 ДОМАШНИЙ РЕЦЕПТ Коровино 0.5кг 8шт.  ОСТАНКИНО</v>
          </cell>
          <cell r="D146">
            <v>85</v>
          </cell>
        </row>
        <row r="147">
          <cell r="A147" t="str">
            <v>6353 ЭКСТРА Папа может вар п/о 0.4кг 8шт.  ОСТАНКИНО</v>
          </cell>
          <cell r="D147">
            <v>281</v>
          </cell>
        </row>
        <row r="148">
          <cell r="A148" t="str">
            <v>6392 ФИЛЕЙНАЯ Папа может вар п/о 0.4кг. ОСТАНКИНО</v>
          </cell>
          <cell r="D148">
            <v>605</v>
          </cell>
        </row>
        <row r="149">
          <cell r="A149" t="str">
            <v>6411 ВЕТЧ.РУБЛЕНАЯ ПМ в/у срез 0.3кг 6шт.  ОСТАНКИНО</v>
          </cell>
          <cell r="D149">
            <v>-2</v>
          </cell>
        </row>
        <row r="150">
          <cell r="A150" t="str">
            <v>6448 СВИНИНА МАДЕРА с/к с/н в/у 1/100 10шт.   ОСТАНКИНО</v>
          </cell>
          <cell r="D150">
            <v>58</v>
          </cell>
        </row>
        <row r="151">
          <cell r="A151" t="str">
            <v>6453 ЭКСТРА Папа может с/к с/н в/у 1/100 14шт.   ОСТАНКИНО</v>
          </cell>
          <cell r="D151">
            <v>472</v>
          </cell>
        </row>
        <row r="152">
          <cell r="A152" t="str">
            <v>6454 АРОМАТНАЯ с/к с/н в/у 1/100 14шт.  ОСТАНКИНО</v>
          </cell>
          <cell r="D152">
            <v>434</v>
          </cell>
        </row>
        <row r="153">
          <cell r="A153" t="str">
            <v>6459 СЕРВЕЛАТ ШВЕЙЦАРСК. в/к с/н в/у 1/100*10  ОСТАНКИНО</v>
          </cell>
          <cell r="D153">
            <v>234</v>
          </cell>
        </row>
        <row r="154">
          <cell r="A154" t="str">
            <v>6492 ШПИК С ЧЕСНОК.И ПЕРЦЕМ к/в в/у 0.3кг_45c  ОСТАНКИНО</v>
          </cell>
          <cell r="D154">
            <v>-1</v>
          </cell>
        </row>
        <row r="155">
          <cell r="A155" t="str">
            <v>6495 ВЕТЧ.МРАМОРНАЯ в/у срез 0.3кг 6шт_45с  ОСТАНКИНО</v>
          </cell>
          <cell r="D155">
            <v>127</v>
          </cell>
        </row>
        <row r="156">
          <cell r="A156" t="str">
            <v>6527 ШПИКАЧКИ СОЧНЫЕ ПМ сар б/о мгс 1*3 45с ОСТАНКИНО</v>
          </cell>
          <cell r="D156">
            <v>84.504000000000005</v>
          </cell>
        </row>
        <row r="157">
          <cell r="A157" t="str">
            <v>6528 ШПИКАЧКИ СОЧНЫЕ ПМ сар б/о мгс 0.4кг 45с  ОСТАНКИНО</v>
          </cell>
          <cell r="D157">
            <v>16</v>
          </cell>
        </row>
        <row r="158">
          <cell r="A158" t="str">
            <v>6586 МРАМОРНАЯ И БАЛЫКОВАЯ в/к с/н мгс 1/90 ОСТАНКИНО</v>
          </cell>
          <cell r="D158">
            <v>38</v>
          </cell>
        </row>
        <row r="159">
          <cell r="A159" t="str">
            <v>6609 С ГОВЯДИНОЙ ПМ сар б/о мгс 0.4кг_45с ОСТАНКИНО</v>
          </cell>
          <cell r="D159">
            <v>15</v>
          </cell>
        </row>
        <row r="160">
          <cell r="A160" t="str">
            <v>6616 МОЛОЧНЫЕ КЛАССИЧЕСКИЕ сос п/о в/у 0.3кг  ОСТАНКИНО</v>
          </cell>
          <cell r="D160">
            <v>146</v>
          </cell>
        </row>
        <row r="161">
          <cell r="A161" t="str">
            <v>6666 БОЯНСКАЯ Папа может п/к в/у 0,28кг 8 шт. ОСТАНКИНО</v>
          </cell>
          <cell r="D161">
            <v>-2</v>
          </cell>
        </row>
        <row r="162">
          <cell r="A162" t="str">
            <v>6684 СЕРВЕЛАТ КАРЕЛЬСКИЙ ПМ в/к в/у 0.28кг  ОСТАНКИНО</v>
          </cell>
          <cell r="D162">
            <v>-3</v>
          </cell>
        </row>
        <row r="163">
          <cell r="A163" t="str">
            <v>6689 СЕРВЕЛАТ ОХОТНИЧИЙ ПМ в/к в/у 0,35кг 8шт  ОСТАНКИНО</v>
          </cell>
          <cell r="D163">
            <v>-1</v>
          </cell>
        </row>
        <row r="164">
          <cell r="A164" t="str">
            <v>6697 СЕРВЕЛАТ ФИНСКИЙ ПМ в/к в/у 0,35кг 8шт.  ОСТАНКИНО</v>
          </cell>
          <cell r="D164">
            <v>750</v>
          </cell>
        </row>
        <row r="165">
          <cell r="A165" t="str">
            <v>6713 СОЧНЫЙ ГРИЛЬ ПМ сос п/о мгс 0.41кг 8шт.  ОСТАНКИНО</v>
          </cell>
          <cell r="D165">
            <v>347</v>
          </cell>
        </row>
        <row r="166">
          <cell r="A166" t="str">
            <v>6724 МОЛОЧНЫЕ ПМ сос п/о мгс 0.41кг 10шт.  ОСТАНКИНО</v>
          </cell>
          <cell r="D166">
            <v>142</v>
          </cell>
        </row>
        <row r="167">
          <cell r="A167" t="str">
            <v>6762 СЛИВОЧНЫЕ сос ц/о мгс 0.41кг 8шт.  ОСТАНКИНО</v>
          </cell>
          <cell r="D167">
            <v>-4</v>
          </cell>
        </row>
        <row r="168">
          <cell r="A168" t="str">
            <v>6765 РУБЛЕНЫЕ сос ц/о мгс 0.36кг 6шт.  ОСТАНКИНО</v>
          </cell>
          <cell r="D168">
            <v>107</v>
          </cell>
        </row>
        <row r="169">
          <cell r="A169" t="str">
            <v>6785 ВЕНСКАЯ САЛЯМИ п/к в/у 0.33кг 8шт.  ОСТАНКИНО</v>
          </cell>
          <cell r="D169">
            <v>24</v>
          </cell>
        </row>
        <row r="170">
          <cell r="A170" t="str">
            <v>6787 СЕРВЕЛАТ КРЕМЛЕВСКИЙ в/к в/у 0,33кг 8шт.  ОСТАНКИНО</v>
          </cell>
          <cell r="D170">
            <v>34</v>
          </cell>
        </row>
        <row r="171">
          <cell r="A171" t="str">
            <v>6793 БАЛЫКОВАЯ в/к в/у 0,33кг 8шт.  ОСТАНКИНО</v>
          </cell>
          <cell r="D171">
            <v>87</v>
          </cell>
        </row>
        <row r="172">
          <cell r="A172" t="str">
            <v>6801 ОСТАНКИНСКАЯ вар п/о 0.4кг 8шт.  ОСТАНКИНО</v>
          </cell>
          <cell r="D172">
            <v>-1</v>
          </cell>
        </row>
        <row r="173">
          <cell r="A173" t="str">
            <v>6822 ИЗ ОТБОРНОГО МЯСА ПМ сос п/о мгс 0,36кг  ОСТАНКИНО</v>
          </cell>
          <cell r="D173">
            <v>2</v>
          </cell>
        </row>
        <row r="174">
          <cell r="A174" t="str">
            <v>6829 МОЛОЧНЫЕ КЛАССИЧЕСКИЕ сос п/о мгс 2*4_С  ОСТАНКИНО</v>
          </cell>
          <cell r="D174">
            <v>118.69499999999999</v>
          </cell>
        </row>
        <row r="175">
          <cell r="A175" t="str">
            <v>6837 ФИЛЕЙНЫЕ Папа Может сос ц/о мгс 0.4кг  ОСТАНКИНО</v>
          </cell>
          <cell r="D175">
            <v>136</v>
          </cell>
        </row>
        <row r="176">
          <cell r="A176" t="str">
            <v>6842 ДЫМОВИЦА ИЗ ОКОРОКА к/в мл/к в/у 0,3кг  ОСТАНКИНО</v>
          </cell>
          <cell r="D176">
            <v>3</v>
          </cell>
        </row>
        <row r="177">
          <cell r="A177" t="str">
            <v>6861 ДОМАШНИЙ РЕЦЕПТ Коровино вар п/о  ОСТАНКИНО</v>
          </cell>
          <cell r="D177">
            <v>30.815999999999999</v>
          </cell>
        </row>
        <row r="178">
          <cell r="A178" t="str">
            <v>6866 ВЕТЧ.НЕЖНАЯ Коровино п/о_Маяк  ОСТАНКИНО</v>
          </cell>
          <cell r="D178">
            <v>4.109</v>
          </cell>
        </row>
        <row r="179">
          <cell r="A179" t="str">
            <v>6872 ШАШЛЫК ИЗ СВИНИНЫ зам. ВЕС ОСТАНКИНО</v>
          </cell>
          <cell r="D179">
            <v>5.9450000000000003</v>
          </cell>
        </row>
        <row r="180">
          <cell r="A180" t="str">
            <v>6909 ДЛЯ ДЕТЕЙ сос п/о мгс 0.33кг 8шт.  ОСТАНКИНО</v>
          </cell>
          <cell r="D180">
            <v>42</v>
          </cell>
        </row>
        <row r="181">
          <cell r="A181" t="str">
            <v>6919 БЕКОН с/к с/н в/у 1/180 10шт.  ОСТАНКИНО</v>
          </cell>
          <cell r="D181">
            <v>-1</v>
          </cell>
        </row>
        <row r="182">
          <cell r="A182" t="str">
            <v>7001 КЛАССИЧЕСКИЕ Папа может сар б/о мгс 1*3  ОСТАНКИНО</v>
          </cell>
          <cell r="D182">
            <v>45.398000000000003</v>
          </cell>
        </row>
        <row r="183">
          <cell r="A183" t="str">
            <v>7035 ВЕТЧ.КЛАССИЧЕСКАЯ ПМ п/о 0.35кг 8шт.  ОСТАНКИНО</v>
          </cell>
          <cell r="D183">
            <v>-5</v>
          </cell>
        </row>
        <row r="184">
          <cell r="A184" t="str">
            <v>7038 С ГОВЯДИНОЙ ПМ сос п/о мгс 1.5*4  ОСТАНКИНО</v>
          </cell>
          <cell r="D184">
            <v>15.494</v>
          </cell>
        </row>
        <row r="185">
          <cell r="A185" t="str">
            <v>7040 С ИНДЕЙКОЙ ПМ сос ц/о в/у 1/270 8шт.  ОСТАНКИНО</v>
          </cell>
          <cell r="D185">
            <v>7</v>
          </cell>
        </row>
        <row r="186">
          <cell r="A186" t="str">
            <v>7059 ШПИКАЧКИ СОЧНЫЕ С БЕК. п/о мгс 0.3кг_60с  ОСТАНКИНО</v>
          </cell>
          <cell r="D186">
            <v>15</v>
          </cell>
        </row>
        <row r="187">
          <cell r="A187" t="str">
            <v>7066 СОЧНЫЕ ПМ сос п/о мгс 0.41кг 10шт_50с  ОСТАНКИНО</v>
          </cell>
          <cell r="D187">
            <v>908</v>
          </cell>
        </row>
        <row r="188">
          <cell r="A188" t="str">
            <v>7070 СОЧНЫЕ ПМ сос п/о мгс 1.5*4_А_50с  ОСТАНКИНО</v>
          </cell>
          <cell r="D188">
            <v>485.74</v>
          </cell>
        </row>
        <row r="189">
          <cell r="A189" t="str">
            <v>7073 МОЛОЧ.ПРЕМИУМ ПМ сос п/о в/у 1/350_50с  ОСТАНКИНО</v>
          </cell>
          <cell r="D189">
            <v>330</v>
          </cell>
        </row>
        <row r="190">
          <cell r="A190" t="str">
            <v>7074 МОЛОЧ.ПРЕМИУМ ПМ сос п/о мгс 0.6кг_50с  ОСТАНКИНО</v>
          </cell>
          <cell r="D190">
            <v>40</v>
          </cell>
        </row>
        <row r="191">
          <cell r="A191" t="str">
            <v>7075 МОЛОЧ.ПРЕМИУМ ПМ сос п/о мгс 1.5*4_О_50с  ОСТАНКИНО</v>
          </cell>
          <cell r="D191">
            <v>18.591999999999999</v>
          </cell>
        </row>
        <row r="192">
          <cell r="A192" t="str">
            <v>7077 МЯСНЫЕ С ГОВЯД.ПМ сос п/о мгс 0.4кг_50с  ОСТАНКИНО</v>
          </cell>
          <cell r="D192">
            <v>135</v>
          </cell>
        </row>
        <row r="193">
          <cell r="A193" t="str">
            <v>7080 СЛИВОЧНЫЕ ПМ сос п/о мгс 0.41кг 10шт. 50с  ОСТАНКИНО</v>
          </cell>
          <cell r="D193">
            <v>574</v>
          </cell>
        </row>
        <row r="194">
          <cell r="A194" t="str">
            <v>7082 СЛИВОЧНЫЕ ПМ сос п/о мгс 1.5*4_50с  ОСТАНКИНО</v>
          </cell>
          <cell r="D194">
            <v>26.477</v>
          </cell>
        </row>
        <row r="195">
          <cell r="A195" t="str">
            <v>7087 ШПИК С ЧЕСНОК.И ПЕРЦЕМ к/в в/у 0.3кг_50с  ОСТАНКИНО</v>
          </cell>
          <cell r="D195">
            <v>24</v>
          </cell>
        </row>
        <row r="196">
          <cell r="A196" t="str">
            <v>7090 СВИНИНА ПО-ДОМ. к/в мл/к в/у 0.3кг_50с  ОСТАНКИНО</v>
          </cell>
          <cell r="D196">
            <v>42</v>
          </cell>
        </row>
        <row r="197">
          <cell r="A197" t="str">
            <v>7092 БЕКОН Папа может с/к с/н в/у 1/140_50с  ОСТАНКИНО</v>
          </cell>
          <cell r="D197">
            <v>237</v>
          </cell>
        </row>
        <row r="198">
          <cell r="A198" t="str">
            <v>7105 МИЛАНО с/к с/н мгс 1/90 12шт.  ОСТАНКИНО</v>
          </cell>
          <cell r="D198">
            <v>18</v>
          </cell>
        </row>
        <row r="199">
          <cell r="A199" t="str">
            <v>7106 ТОСКАНО с/к с/н мгс 1/90 12шт.  ОСТАНКИНО</v>
          </cell>
          <cell r="D199">
            <v>21</v>
          </cell>
        </row>
        <row r="200">
          <cell r="A200" t="str">
            <v>7107 САН-РЕМО с/в с/н мгс 1/90 12шт.  ОСТАНКИНО</v>
          </cell>
          <cell r="D200">
            <v>14</v>
          </cell>
        </row>
        <row r="201">
          <cell r="A201" t="str">
            <v>7126 МОЛОЧНАЯ Останкино вар п/о 0.4кг 8шт.  ОСТАНКИНО</v>
          </cell>
          <cell r="D201">
            <v>-1</v>
          </cell>
        </row>
        <row r="202">
          <cell r="A202" t="str">
            <v>7149 БАЛЫКОВАЯ Коровино п/к в/у 0.84кг_50с  ОСТАНКИНО</v>
          </cell>
          <cell r="D202">
            <v>11</v>
          </cell>
        </row>
        <row r="203">
          <cell r="A203" t="str">
            <v>7154 СЕРВЕЛАТ ЗЕРНИСТЫЙ ПМ в/к в/у 0.35кг_50с  ОСТАНКИНО</v>
          </cell>
          <cell r="D203">
            <v>582</v>
          </cell>
        </row>
        <row r="204">
          <cell r="A204" t="str">
            <v>7166 СЕРВЕЛТ ОХОТНИЧИЙ ПМ в/к в/у_50с  ОСТАНКИНО</v>
          </cell>
          <cell r="D204">
            <v>44.884</v>
          </cell>
        </row>
        <row r="205">
          <cell r="A205" t="str">
            <v>7169 СЕРВЕЛАТ ОХОТНИЧИЙ ПМ в/к в/у 0.35кг_50с  ОСТАНКИНО</v>
          </cell>
          <cell r="D205">
            <v>642</v>
          </cell>
        </row>
        <row r="206">
          <cell r="A206" t="str">
            <v>7187 ГРУДИНКА ПРЕМИУМ к/в мл/к в/у 0,3кг_50с ОСТАНКИНО</v>
          </cell>
          <cell r="D206">
            <v>81</v>
          </cell>
        </row>
        <row r="207">
          <cell r="A207" t="str">
            <v>7231 КЛАССИЧЕСКАЯ ПМ вар п/о 0,3кг 8шт_209к ОСТАНКИНО</v>
          </cell>
          <cell r="D207">
            <v>88</v>
          </cell>
        </row>
        <row r="208">
          <cell r="A208" t="str">
            <v>7232 БОЯNСКАЯ ПМ п/к в/у 0,28кг 8шт_209к ОСТАНКИНО</v>
          </cell>
          <cell r="D208">
            <v>316</v>
          </cell>
        </row>
        <row r="209">
          <cell r="A209" t="str">
            <v>7235 ВЕТЧ.КЛАССИЧЕСКАЯ ПМ п/о 0,35кг 8шт_209к ОСТАНКИНО</v>
          </cell>
          <cell r="D209">
            <v>15</v>
          </cell>
        </row>
        <row r="210">
          <cell r="A210" t="str">
            <v>7236 СЕРВЕЛАТ КАРЕЛЬСКИЙ в/к в/у 0,28кг_209к ОСТАНКИНО</v>
          </cell>
          <cell r="D210">
            <v>363</v>
          </cell>
        </row>
        <row r="211">
          <cell r="A211" t="str">
            <v>7241 САЛЯМИ Папа может п/к в/у 0,28кг_209к ОСТАНКИНО</v>
          </cell>
          <cell r="D211">
            <v>83</v>
          </cell>
        </row>
        <row r="212">
          <cell r="A212" t="str">
            <v>7244 ФИЛЕЙНЫЕ Папа может сос ц/о мгс 0,72*4 ОСТАНКИНО</v>
          </cell>
          <cell r="D212">
            <v>1.476</v>
          </cell>
        </row>
        <row r="213">
          <cell r="A213" t="str">
            <v>7245 ВЕТЧ.ФИЛЕЙНАЯ ПМ п/о 0,4кг 8шт ОСТАНКИНО</v>
          </cell>
          <cell r="D213">
            <v>50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15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-1</v>
          </cell>
        </row>
        <row r="216">
          <cell r="A216" t="str">
            <v>Балыковая с/к 200 гр. срез "Эликатессе" термоформ.пак.  СПК</v>
          </cell>
          <cell r="D216">
            <v>7</v>
          </cell>
        </row>
        <row r="217">
          <cell r="A217" t="str">
            <v>БОНУС МОЛОЧНЫЕ КЛАССИЧЕСКИЕ сос п/о в/у 0.3кг (6084)  ОСТАНКИНО</v>
          </cell>
          <cell r="D217">
            <v>9</v>
          </cell>
        </row>
        <row r="218">
          <cell r="A218" t="str">
            <v>БОНУС МОЛОЧНЫЕ КЛАССИЧЕСКИЕ сос п/о мгс 2*4_С (4980)  ОСТАНКИНО</v>
          </cell>
          <cell r="D218">
            <v>8.4809999999999999</v>
          </cell>
        </row>
        <row r="219">
          <cell r="A219" t="str">
            <v>БОНУС СОЧНЫЕ сос п/о мгс 0.41кг_UZ (6087)  ОСТАНКИНО</v>
          </cell>
          <cell r="D219">
            <v>42</v>
          </cell>
        </row>
        <row r="220">
          <cell r="A220" t="str">
            <v>БОНУС_ 017  Сосиски Вязанка Сливочные, Вязанка амицел ВЕС.ПОКОМ</v>
          </cell>
          <cell r="D220">
            <v>1.395</v>
          </cell>
        </row>
        <row r="221">
          <cell r="A221" t="str">
            <v>БОНУС_ 456  Колбаса Филейная ТМ Особый рецепт ВЕС большой батон  ПОКОМ</v>
          </cell>
          <cell r="D221">
            <v>6.1230000000000002</v>
          </cell>
        </row>
        <row r="222">
          <cell r="A222" t="str">
            <v>БОНУС_079  Колбаса Сервелат Кремлевский,  0.35 кг, ПОКОМ</v>
          </cell>
          <cell r="D222">
            <v>-3</v>
          </cell>
        </row>
        <row r="223">
          <cell r="A223" t="str">
            <v>БОНУС_307 Колбаса Сервелат Мясорубский с мелкорубленным окороком 0,35 кг срез ТМ Стародворье   Поком</v>
          </cell>
          <cell r="D223">
            <v>3</v>
          </cell>
        </row>
        <row r="224">
          <cell r="A224" t="str">
            <v>БОНУС_319  Колбаса вареная Филейская ТМ Вязанка ТС Классическая, 0,45 кг. ПОКОМ</v>
          </cell>
          <cell r="D224">
            <v>7</v>
          </cell>
        </row>
        <row r="225">
          <cell r="A225" t="str">
            <v>БОНУС_412  Сосиски Баварские ТМ Стародворье 0,35 кг ПОКОМ</v>
          </cell>
          <cell r="D225">
            <v>6</v>
          </cell>
        </row>
        <row r="226">
          <cell r="A226" t="str">
            <v>БОНУС_Готовые чебупели с ветчиной и сыром Горячая штучка 0,3кг зам  ПОКОМ</v>
          </cell>
          <cell r="D226">
            <v>5</v>
          </cell>
        </row>
        <row r="227">
          <cell r="A227" t="str">
            <v>БОНУС_Готовые чебупели сочные с мясом ТМ Горячая штучка  0,3кг зам    ПОКОМ</v>
          </cell>
          <cell r="D227">
            <v>1</v>
          </cell>
        </row>
        <row r="228">
          <cell r="A228" t="str">
            <v>БОНУС_Колбаса Сервелат Филедворский, фиброуз, в/у 0,35 кг срез,  ПОКОМ</v>
          </cell>
          <cell r="D228">
            <v>2</v>
          </cell>
        </row>
        <row r="229">
          <cell r="A229" t="str">
            <v>БОНУС_Пельмени Бульмени с говядиной и свининой ТМ Горячая штучка. флоу-пак сфера 0,4 кг ПОКОМ</v>
          </cell>
          <cell r="D229">
            <v>10</v>
          </cell>
        </row>
        <row r="230">
          <cell r="A230" t="str">
            <v>Бутербродная вареная 0,47 кг шт.  СПК</v>
          </cell>
          <cell r="D230">
            <v>1</v>
          </cell>
        </row>
        <row r="231">
          <cell r="A231" t="str">
            <v>Вацлавская п/к (черева) 390 гр.шт. термоус.пак  СПК</v>
          </cell>
          <cell r="D231">
            <v>5</v>
          </cell>
        </row>
        <row r="232">
          <cell r="A232" t="str">
            <v>Готовые бельмеши сочные с мясом ТМ Горячая штучка 0,3кг зам  ПОКОМ</v>
          </cell>
          <cell r="D232">
            <v>73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133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257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399</v>
          </cell>
        </row>
        <row r="236">
          <cell r="A236" t="str">
            <v>Готовые чебуреки с мясом ТМ Горячая штучка 0,09 кг флоу-пак ПОКОМ</v>
          </cell>
          <cell r="D236">
            <v>84</v>
          </cell>
        </row>
        <row r="237">
          <cell r="A237" t="str">
            <v>Грудинка "По-московски" в/к термоус.пак.  СПК</v>
          </cell>
          <cell r="D237">
            <v>4.1360000000000001</v>
          </cell>
        </row>
        <row r="238">
          <cell r="A238" t="str">
            <v>Гуцульская с/к "КолбасГрад" 160 гр.шт. термоус. пак  СПК</v>
          </cell>
          <cell r="D238">
            <v>12</v>
          </cell>
        </row>
        <row r="239">
          <cell r="A239" t="str">
            <v>Дельгаро с/в "Эликатессе" 140 гр.шт.  СПК</v>
          </cell>
          <cell r="D239">
            <v>3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19</v>
          </cell>
        </row>
        <row r="241">
          <cell r="A241" t="str">
            <v>Докторская вареная в/с 0,47 кг шт.  СПК</v>
          </cell>
          <cell r="D241">
            <v>1</v>
          </cell>
        </row>
        <row r="242">
          <cell r="A242" t="str">
            <v>Докторская вареная термоус.пак. "Высокий вкус"  СПК</v>
          </cell>
          <cell r="D242">
            <v>3.3940000000000001</v>
          </cell>
        </row>
        <row r="243">
          <cell r="A243" t="str">
            <v>ЖАР-ладушки с клубникой и вишней ТМ Стародворье 0,2 кг ПОКОМ</v>
          </cell>
          <cell r="D243">
            <v>6</v>
          </cell>
        </row>
        <row r="244">
          <cell r="A244" t="str">
            <v>ЖАР-ладушки с мясом 0,2кг ТМ Стародворье  ПОКОМ</v>
          </cell>
          <cell r="D244">
            <v>64</v>
          </cell>
        </row>
        <row r="245">
          <cell r="A245" t="str">
            <v>ЖАР-ладушки с яблоком и грушей ТМ Стародворье 0,2 кг. ПОКОМ</v>
          </cell>
          <cell r="D245">
            <v>1</v>
          </cell>
        </row>
        <row r="246">
          <cell r="A246" t="str">
            <v>Карбонад Юбилейный термоус.пак.  СПК</v>
          </cell>
          <cell r="D246">
            <v>1.944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8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8</v>
          </cell>
        </row>
        <row r="249">
          <cell r="A249" t="str">
            <v>Классическая с/к 80 гр.шт.нар. (лоток с ср.защ.атм.)  СПК</v>
          </cell>
          <cell r="D249">
            <v>-3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167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169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29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168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175</v>
          </cell>
        </row>
        <row r="255">
          <cell r="A255" t="str">
            <v>Ла Фаворте с/в "Эликатессе" 140 гр.шт.  СПК</v>
          </cell>
          <cell r="D255">
            <v>4</v>
          </cell>
        </row>
        <row r="256">
          <cell r="A256" t="str">
            <v>Любительская вареная термоус.пак. "Высокий вкус"  СПК</v>
          </cell>
          <cell r="D256">
            <v>3.8650000000000002</v>
          </cell>
        </row>
        <row r="257">
          <cell r="A257" t="str">
            <v>Мини-пицца с ветчиной и сыром ТМ Зареченские ВЕС,  ПОКОМ</v>
          </cell>
          <cell r="D257">
            <v>3</v>
          </cell>
        </row>
        <row r="258">
          <cell r="A258" t="str">
            <v>Мини-сосиски в тесте 3,7кг ВЕС заморож. ТМ Зареченские  ПОКОМ</v>
          </cell>
          <cell r="D258">
            <v>48.1</v>
          </cell>
        </row>
        <row r="259">
          <cell r="A259" t="str">
            <v>Мини-чебуречки с мясом ВЕС 5,5кг ТМ Зареченские  ПОКОМ</v>
          </cell>
          <cell r="D259">
            <v>5.5</v>
          </cell>
        </row>
        <row r="260">
          <cell r="A260" t="str">
            <v>Мини-шарики с курочкой и сыром ТМ Зареченские ВЕС  ПОКОМ</v>
          </cell>
          <cell r="D260">
            <v>84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307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308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215</v>
          </cell>
        </row>
        <row r="264">
          <cell r="A264" t="str">
            <v>Наггетсы с куриным филе и сыром ТМ Вязанка 0,25 кг ПОКОМ</v>
          </cell>
          <cell r="D264">
            <v>158</v>
          </cell>
        </row>
        <row r="265">
          <cell r="A265" t="str">
            <v>Наггетсы Хрустящие 0,3кг ТМ Зареченские  ПОКОМ</v>
          </cell>
          <cell r="D265">
            <v>21</v>
          </cell>
        </row>
        <row r="266">
          <cell r="A266" t="str">
            <v>Наггетсы Хрустящие ТМ Зареченские. ВЕС ПОКОМ</v>
          </cell>
          <cell r="D266">
            <v>138</v>
          </cell>
        </row>
        <row r="267">
          <cell r="A267" t="str">
            <v>Оригинальная с перцем с/к  СПК</v>
          </cell>
          <cell r="D267">
            <v>12.27</v>
          </cell>
        </row>
        <row r="268">
          <cell r="A268" t="str">
            <v>Оригинальная с перцем с/к 0,235 кг.шт.  СПК</v>
          </cell>
          <cell r="D268">
            <v>10</v>
          </cell>
        </row>
        <row r="269">
          <cell r="A269" t="str">
            <v>Пекерсы с индейкой в сливочном соусе ТМ Горячая штучка 0,25 кг зам  ПОКОМ</v>
          </cell>
          <cell r="D269">
            <v>70</v>
          </cell>
        </row>
        <row r="270">
          <cell r="A270" t="str">
            <v>Пельмени Бигбули #МЕГАВКУСИЩЕ с сочной грудинкой 0,43 кг  ПОКОМ</v>
          </cell>
          <cell r="D270">
            <v>1</v>
          </cell>
        </row>
        <row r="271">
          <cell r="A271" t="str">
            <v>Пельмени Бигбули #МЕГАВКУСИЩЕ с сочной грудинкой ТМ Горячая штучка 0,4 кг. ПОКОМ</v>
          </cell>
          <cell r="D271">
            <v>29</v>
          </cell>
        </row>
        <row r="272">
          <cell r="A272" t="str">
            <v>Пельмени Бигбули #МЕГАВКУСИЩЕ с сочной грудинкой ТМ Горячая штучка 0,7 кг. ПОКОМ</v>
          </cell>
          <cell r="D272">
            <v>53</v>
          </cell>
        </row>
        <row r="273">
          <cell r="A273" t="str">
            <v>Пельмени Бигбули с мясом ТМ Горячая штучка. флоу-пак сфера 0,4 кг. ПОКОМ</v>
          </cell>
          <cell r="D273">
            <v>46</v>
          </cell>
        </row>
        <row r="274">
          <cell r="A274" t="str">
            <v>Пельмени Бигбули с мясом ТМ Горячая штучка. флоу-пак сфера 0,7 кг ПОКОМ</v>
          </cell>
          <cell r="D274">
            <v>68</v>
          </cell>
        </row>
        <row r="275">
          <cell r="A275" t="str">
            <v>Пельмени Бигбули со сливочным маслом ТМ Горячая штучка, флоу-пак сфера 0,4. ПОКОМ</v>
          </cell>
          <cell r="D275">
            <v>44</v>
          </cell>
        </row>
        <row r="276">
          <cell r="A276" t="str">
            <v>Пельмени Бигбули со сливочным маслом ТМ Горячая штучка, флоу-пак сфера 0,7. ПОКОМ</v>
          </cell>
          <cell r="D276">
            <v>45</v>
          </cell>
        </row>
        <row r="277">
          <cell r="A277" t="str">
            <v>Пельмени Бульмени мини с мясом и оливковым маслом 0,7 кг ТМ Горячая штучка  ПОКОМ</v>
          </cell>
          <cell r="D277">
            <v>128</v>
          </cell>
        </row>
        <row r="278">
          <cell r="A278" t="str">
            <v>Пельмени Бульмени с говядиной и свининой Наваристые 2,7кг Горячая штучка ВЕС  ПОКОМ</v>
          </cell>
          <cell r="D278">
            <v>13.5</v>
          </cell>
        </row>
        <row r="279">
          <cell r="A279" t="str">
            <v>Пельмени Бульмени с говядиной и свининой Наваристые 5кг Горячая штучка ВЕС  ПОКОМ</v>
          </cell>
          <cell r="D279">
            <v>245</v>
          </cell>
        </row>
        <row r="280">
          <cell r="A280" t="str">
            <v>Пельмени Бульмени с говядиной и свининой ТМ Горячая штучка. флоу-пак сфера 0,4 кг ПОКОМ</v>
          </cell>
          <cell r="D280">
            <v>226</v>
          </cell>
        </row>
        <row r="281">
          <cell r="A281" t="str">
            <v>Пельмени Бульмени с говядиной и свининой ТМ Горячая штучка. флоу-пак сфера 0,7 кг ПОКОМ</v>
          </cell>
          <cell r="D281">
            <v>377</v>
          </cell>
        </row>
        <row r="282">
          <cell r="A282" t="str">
            <v>Пельмени Бульмени со сливочным маслом ТМ Горячая штучка. флоу-пак сфера 0,4 кг. ПОКОМ</v>
          </cell>
          <cell r="D282">
            <v>256</v>
          </cell>
        </row>
        <row r="283">
          <cell r="A283" t="str">
            <v>Пельмени Бульмени со сливочным маслом ТМ Горячая штучка.флоу-пак сфера 0,7 кг. ПОКОМ</v>
          </cell>
          <cell r="D283">
            <v>436</v>
          </cell>
        </row>
        <row r="284">
          <cell r="A284" t="str">
            <v>Пельмени Бульмени хрустящие с мясом 0,22 кг ТМ Горячая штучка  ПОКОМ</v>
          </cell>
          <cell r="D284">
            <v>101</v>
          </cell>
        </row>
        <row r="285">
          <cell r="A285" t="str">
            <v>Пельмени Медвежьи ушки с фермерскими сливками 0,7кг  ПОКОМ</v>
          </cell>
          <cell r="D285">
            <v>17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23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15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266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123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65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167</v>
          </cell>
        </row>
        <row r="292">
          <cell r="A292" t="str">
            <v>Пельмени Сочные сфера 0,8 кг ТМ Стародворье  ПОКОМ</v>
          </cell>
          <cell r="D292">
            <v>11</v>
          </cell>
        </row>
        <row r="293">
          <cell r="A293" t="str">
            <v>Пирожки с мясом 0,3кг ТМ Зареченские  ПОКОМ</v>
          </cell>
          <cell r="D293">
            <v>3</v>
          </cell>
        </row>
        <row r="294">
          <cell r="A294" t="str">
            <v>Пирожки с мясом 3,7кг ВЕС ТМ Зареченские  ПОКОМ</v>
          </cell>
          <cell r="D294">
            <v>25.9</v>
          </cell>
        </row>
        <row r="295">
          <cell r="A295" t="str">
            <v>Покровская вареная 0,47 кг шт.  СПК</v>
          </cell>
          <cell r="D295">
            <v>-3</v>
          </cell>
        </row>
        <row r="296">
          <cell r="A296" t="str">
            <v>Ричеза с/к 230 гр.шт.  СПК</v>
          </cell>
          <cell r="D296">
            <v>9</v>
          </cell>
        </row>
        <row r="297">
          <cell r="A297" t="str">
            <v>Сальчетти с/к 230 гр.шт.  СПК</v>
          </cell>
          <cell r="D297">
            <v>6</v>
          </cell>
        </row>
        <row r="298">
          <cell r="A298" t="str">
            <v>Сальчичон с/к 200 гр. срез "Эликатессе" термоформ.пак.  СПК</v>
          </cell>
          <cell r="D298">
            <v>-1</v>
          </cell>
        </row>
        <row r="299">
          <cell r="A299" t="str">
            <v>Салями с/к 100 гр.шт.нар. (лоток с ср.защ.атм.)  СПК</v>
          </cell>
          <cell r="D299">
            <v>8</v>
          </cell>
        </row>
        <row r="300">
          <cell r="A300" t="str">
            <v>Салями Трюфель с/в "Эликатессе" 0,16 кг.шт.  СПК</v>
          </cell>
          <cell r="D300">
            <v>8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17.678000000000001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2.8849999999999998</v>
          </cell>
        </row>
        <row r="303">
          <cell r="A303" t="str">
            <v>Семейная с чесночком Экстра вареная  СПК</v>
          </cell>
          <cell r="D303">
            <v>0.39900000000000002</v>
          </cell>
        </row>
        <row r="304">
          <cell r="A304" t="str">
            <v>Сервелат Европейский в/к, в/с 0,38 кг.шт.термофор.пак  СПК</v>
          </cell>
          <cell r="D304">
            <v>-1</v>
          </cell>
        </row>
        <row r="305">
          <cell r="A305" t="str">
            <v>Сервелат мелкозернистый в/к 0,5 кг.шт. термоус.пак. "Высокий вкус"  СПК</v>
          </cell>
          <cell r="D305">
            <v>10</v>
          </cell>
        </row>
        <row r="306">
          <cell r="A306" t="str">
            <v>Сервелат Финский в/к 0,38 кг.шт. термофор.пак.  СПК</v>
          </cell>
          <cell r="D306">
            <v>-1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19</v>
          </cell>
        </row>
        <row r="308">
          <cell r="A308" t="str">
            <v>Сибирская особая с/к 0,235 кг шт.  СПК</v>
          </cell>
          <cell r="D308">
            <v>15</v>
          </cell>
        </row>
        <row r="309">
          <cell r="A309" t="str">
            <v>Сосиски "Баварские" 0,36 кг.шт. вак.упак.  СПК</v>
          </cell>
          <cell r="D309">
            <v>1</v>
          </cell>
        </row>
        <row r="310">
          <cell r="A310" t="str">
            <v>Сосиски "Молочные" 0,36 кг.шт. вак.упак.  СПК</v>
          </cell>
          <cell r="D310">
            <v>3</v>
          </cell>
        </row>
        <row r="311">
          <cell r="A311" t="str">
            <v>Сосиски Классические (в ср.защ.атм.) СПК</v>
          </cell>
          <cell r="D311">
            <v>3.6509999999999998</v>
          </cell>
        </row>
        <row r="312">
          <cell r="A312" t="str">
            <v>Сосиски Мусульманские "Просто выгодно" (в ср.защ.атм.)  СПК</v>
          </cell>
          <cell r="D312">
            <v>4.8529999999999998</v>
          </cell>
        </row>
        <row r="313">
          <cell r="A313" t="str">
            <v>Сосиски Хот-дог подкопченные (лоток с ср.защ.атм.)  СПК</v>
          </cell>
          <cell r="D313">
            <v>2.5059999999999998</v>
          </cell>
        </row>
        <row r="314">
          <cell r="A314" t="str">
            <v>Сочный мегачебурек ТМ Зареченские ВЕС ПОКОМ</v>
          </cell>
          <cell r="D314">
            <v>60.48</v>
          </cell>
        </row>
        <row r="315">
          <cell r="A315" t="str">
            <v>У_517  Сосиски С сыром ТМ Ядрена копоть 0,3кг  ПОКОМ</v>
          </cell>
          <cell r="D315">
            <v>-14</v>
          </cell>
        </row>
        <row r="316">
          <cell r="A316" t="str">
            <v>Утренняя вареная ВЕС СПК</v>
          </cell>
          <cell r="D316">
            <v>4.8259999999999996</v>
          </cell>
        </row>
        <row r="317">
          <cell r="A317" t="str">
            <v>Уши свиные копченые к пиву 0,15кг нар. д/ф шт.  СПК</v>
          </cell>
          <cell r="D317">
            <v>18</v>
          </cell>
        </row>
        <row r="318">
          <cell r="A318" t="str">
            <v>Фестивальная пора с/к 100 гр.шт.нар. (лоток с ср.защ.атм.)  СПК</v>
          </cell>
          <cell r="D318">
            <v>33</v>
          </cell>
        </row>
        <row r="319">
          <cell r="A319" t="str">
            <v>Фестивальная пора с/к 235 гр.шт.  СПК</v>
          </cell>
          <cell r="D319">
            <v>19</v>
          </cell>
        </row>
        <row r="320">
          <cell r="A320" t="str">
            <v>Фестивальная пора с/к термоус.пак  СПК</v>
          </cell>
          <cell r="D320">
            <v>6.5730000000000004</v>
          </cell>
        </row>
        <row r="321">
          <cell r="A321" t="str">
            <v>Фирменная с/к 200 гр. срез "Эликатессе" термоформ.пак.  СПК</v>
          </cell>
          <cell r="D321">
            <v>3</v>
          </cell>
        </row>
        <row r="322">
          <cell r="A322" t="str">
            <v>Фуэт с/в "Эликатессе" 160 гр.шт.  СПК</v>
          </cell>
          <cell r="D322">
            <v>5</v>
          </cell>
        </row>
        <row r="323">
          <cell r="A323" t="str">
            <v>Хинкали Классические ТМ Зареченские ВЕС ПОКОМ</v>
          </cell>
          <cell r="D323">
            <v>45</v>
          </cell>
        </row>
        <row r="324">
          <cell r="A324" t="str">
            <v>Хот-догстер ТМ Горячая штучка ТС Хот-Догстер флоу-пак 0,09 кг. ПОКОМ</v>
          </cell>
          <cell r="D324">
            <v>146</v>
          </cell>
        </row>
        <row r="325">
          <cell r="A325" t="str">
            <v>Хотстеры с сыром 0,25кг ТМ Горячая штучка  ПОКОМ</v>
          </cell>
          <cell r="D325">
            <v>152</v>
          </cell>
        </row>
        <row r="326">
          <cell r="A326" t="str">
            <v>Хотстеры ТМ Горячая штучка ТС Хотстеры 0,25 кг зам  ПОКОМ</v>
          </cell>
          <cell r="D326">
            <v>211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101</v>
          </cell>
        </row>
        <row r="328">
          <cell r="A328" t="str">
            <v>Хрустящие крылышки ТМ Горячая штучка 0,3 кг зам  ПОКОМ</v>
          </cell>
          <cell r="D328">
            <v>95</v>
          </cell>
        </row>
        <row r="329">
          <cell r="A329" t="str">
            <v>Чебупели Курочка гриль ТМ Горячая штучка, 0,3 кг зам  ПОКОМ</v>
          </cell>
          <cell r="D329">
            <v>65</v>
          </cell>
        </row>
        <row r="330">
          <cell r="A330" t="str">
            <v>Чебупицца курочка по-итальянски Горячая штучка 0,25 кг зам  ПОКОМ</v>
          </cell>
          <cell r="D330">
            <v>457</v>
          </cell>
        </row>
        <row r="331">
          <cell r="A331" t="str">
            <v>Чебупицца Пепперони ТМ Горячая штучка ТС Чебупицца 0.25кг зам  ПОКОМ</v>
          </cell>
          <cell r="D331">
            <v>474</v>
          </cell>
        </row>
        <row r="332">
          <cell r="A332" t="str">
            <v>Чебуреки сочные ВЕС ТМ Зареченские  ПОКОМ</v>
          </cell>
          <cell r="D332">
            <v>145</v>
          </cell>
        </row>
        <row r="333">
          <cell r="A333" t="str">
            <v>Шпикачки Русские (черева) (в ср.защ.атм.) "Высокий вкус"  СПК</v>
          </cell>
          <cell r="D333">
            <v>11.396000000000001</v>
          </cell>
        </row>
        <row r="334">
          <cell r="A334" t="str">
            <v>Эликапреза с/в "Эликатессе" 85 гр.шт. нарезка (лоток с ср.защ.атм.)  СПК</v>
          </cell>
          <cell r="D334">
            <v>-1</v>
          </cell>
        </row>
        <row r="335">
          <cell r="A335" t="str">
            <v>Юбилейная с/к 0,235 кг.шт.  СПК</v>
          </cell>
          <cell r="D335">
            <v>44</v>
          </cell>
        </row>
        <row r="336">
          <cell r="A336" t="str">
            <v>Итого</v>
          </cell>
          <cell r="D336">
            <v>37815.671000000002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I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1" sqref="AJ11"/>
    </sheetView>
  </sheetViews>
  <sheetFormatPr defaultColWidth="10.5" defaultRowHeight="11.45" customHeight="1" outlineLevelRow="1" x14ac:dyDescent="0.2"/>
  <cols>
    <col min="1" max="1" width="54.5" style="1" customWidth="1"/>
    <col min="2" max="2" width="4.16406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7" width="1" style="5" customWidth="1"/>
    <col min="18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5" width="6.5" style="5" customWidth="1"/>
    <col min="26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2" width="4.6640625" style="5" bestFit="1" customWidth="1"/>
    <col min="33" max="34" width="0.66406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7" t="s">
        <v>130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1" t="s">
        <v>109</v>
      </c>
      <c r="H4" s="11" t="s">
        <v>110</v>
      </c>
      <c r="I4" s="11" t="s">
        <v>111</v>
      </c>
      <c r="J4" s="11" t="s">
        <v>112</v>
      </c>
      <c r="K4" s="11" t="s">
        <v>113</v>
      </c>
      <c r="L4" s="11" t="s">
        <v>113</v>
      </c>
      <c r="M4" s="11" t="s">
        <v>113</v>
      </c>
      <c r="N4" s="11" t="s">
        <v>113</v>
      </c>
      <c r="O4" s="12" t="s">
        <v>113</v>
      </c>
      <c r="P4" s="13" t="s">
        <v>113</v>
      </c>
      <c r="Q4" s="13" t="s">
        <v>113</v>
      </c>
      <c r="R4" s="13" t="s">
        <v>113</v>
      </c>
      <c r="S4" s="11" t="s">
        <v>110</v>
      </c>
      <c r="T4" s="14" t="s">
        <v>113</v>
      </c>
      <c r="U4" s="11" t="s">
        <v>114</v>
      </c>
      <c r="V4" s="15" t="s">
        <v>115</v>
      </c>
      <c r="W4" s="11" t="s">
        <v>116</v>
      </c>
      <c r="X4" s="11" t="s">
        <v>117</v>
      </c>
      <c r="Y4" s="11" t="s">
        <v>110</v>
      </c>
      <c r="Z4" s="11" t="s">
        <v>110</v>
      </c>
      <c r="AA4" s="11" t="s">
        <v>110</v>
      </c>
      <c r="AB4" s="11" t="s">
        <v>118</v>
      </c>
      <c r="AC4" s="11" t="s">
        <v>119</v>
      </c>
      <c r="AD4" s="11" t="s">
        <v>120</v>
      </c>
      <c r="AE4" s="15" t="s">
        <v>121</v>
      </c>
      <c r="AF4" s="15" t="s">
        <v>121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122</v>
      </c>
      <c r="L5" s="19" t="s">
        <v>123</v>
      </c>
      <c r="R5" s="24" t="s">
        <v>124</v>
      </c>
      <c r="T5" s="19" t="s">
        <v>125</v>
      </c>
      <c r="Y5" s="5" t="s">
        <v>126</v>
      </c>
      <c r="Z5" s="19" t="s">
        <v>127</v>
      </c>
      <c r="AA5" s="19" t="s">
        <v>128</v>
      </c>
      <c r="AB5" s="19" t="s">
        <v>129</v>
      </c>
      <c r="AE5" s="19" t="s">
        <v>124</v>
      </c>
    </row>
    <row r="6" spans="1:35" ht="11.1" customHeight="1" x14ac:dyDescent="0.2">
      <c r="A6" s="6"/>
      <c r="B6" s="7"/>
      <c r="C6" s="3"/>
      <c r="D6" s="3"/>
      <c r="E6" s="16">
        <f>SUM(E7:E126)</f>
        <v>94013.642000000007</v>
      </c>
      <c r="F6" s="16">
        <f>SUM(F7:F126)</f>
        <v>71023.790999999997</v>
      </c>
      <c r="I6" s="16">
        <f>SUM(I7:I126)</f>
        <v>93589.039000000019</v>
      </c>
      <c r="J6" s="16">
        <f t="shared" ref="J6:T6" si="0">SUM(J7:J126)</f>
        <v>424.60300000000041</v>
      </c>
      <c r="K6" s="16">
        <f t="shared" si="0"/>
        <v>22660</v>
      </c>
      <c r="L6" s="16">
        <f t="shared" si="0"/>
        <v>21980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23504</v>
      </c>
      <c r="S6" s="16">
        <f t="shared" si="0"/>
        <v>18802.728400000011</v>
      </c>
      <c r="T6" s="16">
        <f t="shared" si="0"/>
        <v>0</v>
      </c>
      <c r="W6" s="16">
        <f t="shared" ref="W6" si="1">SUM(W7:W126)</f>
        <v>0</v>
      </c>
      <c r="X6" s="16">
        <f t="shared" ref="X6" si="2">SUM(X7:X126)</f>
        <v>0</v>
      </c>
      <c r="Y6" s="16">
        <f t="shared" ref="Y6" si="3">SUM(Y7:Y126)</f>
        <v>17137.366999999998</v>
      </c>
      <c r="Z6" s="16">
        <f t="shared" ref="Z6" si="4">SUM(Z7:Z126)</f>
        <v>19977.188200000004</v>
      </c>
      <c r="AA6" s="16">
        <f t="shared" ref="AA6" si="5">SUM(AA7:AA126)</f>
        <v>15542.750999999995</v>
      </c>
      <c r="AB6" s="16">
        <f t="shared" ref="AB6" si="6">SUM(AB7:AB126)</f>
        <v>13115.713000000002</v>
      </c>
      <c r="AC6" s="16"/>
      <c r="AD6" s="16"/>
      <c r="AE6" s="16">
        <f t="shared" ref="AE6" si="7">SUM(AE7:AE126)</f>
        <v>10213.300000000001</v>
      </c>
      <c r="AF6" s="16">
        <f t="shared" ref="AF6" si="8">SUM(AF7:AF126)</f>
        <v>0</v>
      </c>
    </row>
    <row r="7" spans="1:35" s="1" customFormat="1" ht="11.1" customHeight="1" outlineLevel="1" x14ac:dyDescent="0.2">
      <c r="A7" s="8" t="s">
        <v>10</v>
      </c>
      <c r="B7" s="9" t="s">
        <v>8</v>
      </c>
      <c r="C7" s="10">
        <v>236</v>
      </c>
      <c r="D7" s="10">
        <v>1450</v>
      </c>
      <c r="E7" s="10">
        <v>726</v>
      </c>
      <c r="F7" s="10">
        <v>906</v>
      </c>
      <c r="G7" s="1">
        <f>VLOOKUP(A:A,[1]TDSheet!$A:$G,7,0)</f>
        <v>0.4</v>
      </c>
      <c r="H7" s="1">
        <f>VLOOKUP(A:A,[1]TDSheet!$A:$H,8,0)</f>
        <v>60</v>
      </c>
      <c r="I7" s="18">
        <f>VLOOKUP(A:A,[2]TDSheet!$A:$F,6,0)</f>
        <v>809</v>
      </c>
      <c r="J7" s="18">
        <f>E7-I7</f>
        <v>-83</v>
      </c>
      <c r="K7" s="18">
        <f>VLOOKUP(A:A,[1]TDSheet!$A:$T,20,0)</f>
        <v>120</v>
      </c>
      <c r="L7" s="18">
        <f>VLOOKUP(A:A,[1]TDSheet!$A:$N,14,0)</f>
        <v>80</v>
      </c>
      <c r="M7" s="18"/>
      <c r="N7" s="18"/>
      <c r="O7" s="18"/>
      <c r="P7" s="18"/>
      <c r="Q7" s="18"/>
      <c r="R7" s="20">
        <v>80</v>
      </c>
      <c r="S7" s="18">
        <f>E7/5</f>
        <v>145.19999999999999</v>
      </c>
      <c r="T7" s="20"/>
      <c r="U7" s="23">
        <f>(F7+K7+L7+R7+T7)/S7</f>
        <v>8.1680440771349865</v>
      </c>
      <c r="V7" s="18">
        <f>F7/S7</f>
        <v>6.2396694214876041</v>
      </c>
      <c r="W7" s="18"/>
      <c r="X7" s="18"/>
      <c r="Y7" s="18">
        <f>VLOOKUP(A:A,[1]TDSheet!$A:$Z,26,0)</f>
        <v>113.6</v>
      </c>
      <c r="Z7" s="18">
        <f>VLOOKUP(A:A,[1]TDSheet!$A:$AA,27,0)</f>
        <v>129.80000000000001</v>
      </c>
      <c r="AA7" s="18">
        <f>VLOOKUP(A:A,[1]TDSheet!$A:$S,19,0)</f>
        <v>155.80000000000001</v>
      </c>
      <c r="AB7" s="18">
        <f>VLOOKUP(A:A,[3]TDSheet!$A:$D,4,0)</f>
        <v>202</v>
      </c>
      <c r="AC7" s="18" t="str">
        <f>VLOOKUP(A:A,[1]TDSheet!$A:$AC,29,0)</f>
        <v>Витал</v>
      </c>
      <c r="AD7" s="18" t="str">
        <f>VLOOKUP(A:A,[1]TDSheet!$A:$AD,30,0)</f>
        <v>Витал</v>
      </c>
      <c r="AE7" s="18">
        <f>R7*G7</f>
        <v>32</v>
      </c>
      <c r="AF7" s="18"/>
      <c r="AG7" s="18"/>
      <c r="AH7" s="18"/>
      <c r="AI7" s="18"/>
    </row>
    <row r="8" spans="1:35" s="1" customFormat="1" ht="11.1" customHeight="1" outlineLevel="1" x14ac:dyDescent="0.2">
      <c r="A8" s="8" t="s">
        <v>11</v>
      </c>
      <c r="B8" s="9" t="s">
        <v>8</v>
      </c>
      <c r="C8" s="10">
        <v>172</v>
      </c>
      <c r="D8" s="10">
        <v>149</v>
      </c>
      <c r="E8" s="10">
        <v>159</v>
      </c>
      <c r="F8" s="10">
        <v>133</v>
      </c>
      <c r="G8" s="1">
        <f>VLOOKUP(A:A,[1]TDSheet!$A:$G,7,0)</f>
        <v>0.25</v>
      </c>
      <c r="H8" s="1">
        <f>VLOOKUP(A:A,[1]TDSheet!$A:$H,8,0)</f>
        <v>120</v>
      </c>
      <c r="I8" s="18">
        <f>VLOOKUP(A:A,[2]TDSheet!$A:$F,6,0)</f>
        <v>188</v>
      </c>
      <c r="J8" s="18">
        <f t="shared" ref="J8:J71" si="9">E8-I8</f>
        <v>-29</v>
      </c>
      <c r="K8" s="18">
        <f>VLOOKUP(A:A,[1]TDSheet!$A:$T,20,0)</f>
        <v>80</v>
      </c>
      <c r="L8" s="18">
        <f>VLOOKUP(A:A,[1]TDSheet!$A:$N,14,0)</f>
        <v>0</v>
      </c>
      <c r="M8" s="18"/>
      <c r="N8" s="18"/>
      <c r="O8" s="18"/>
      <c r="P8" s="18"/>
      <c r="Q8" s="18"/>
      <c r="R8" s="20">
        <v>80</v>
      </c>
      <c r="S8" s="18">
        <f t="shared" ref="S8:S71" si="10">E8/5</f>
        <v>31.8</v>
      </c>
      <c r="T8" s="20"/>
      <c r="U8" s="23">
        <f t="shared" ref="U8:U71" si="11">(F8+K8+L8+R8+T8)/S8</f>
        <v>9.2138364779874209</v>
      </c>
      <c r="V8" s="18">
        <f t="shared" ref="V8:V71" si="12">F8/S8</f>
        <v>4.182389937106918</v>
      </c>
      <c r="W8" s="18"/>
      <c r="X8" s="18"/>
      <c r="Y8" s="18">
        <f>VLOOKUP(A:A,[1]TDSheet!$A:$Z,26,0)</f>
        <v>18</v>
      </c>
      <c r="Z8" s="18">
        <f>VLOOKUP(A:A,[1]TDSheet!$A:$AA,27,0)</f>
        <v>31.6</v>
      </c>
      <c r="AA8" s="18">
        <f>VLOOKUP(A:A,[1]TDSheet!$A:$S,19,0)</f>
        <v>21.8</v>
      </c>
      <c r="AB8" s="18">
        <f>VLOOKUP(A:A,[3]TDSheet!$A:$D,4,0)</f>
        <v>17</v>
      </c>
      <c r="AC8" s="18">
        <f>VLOOKUP(A:A,[1]TDSheet!$A:$AC,29,0)</f>
        <v>0</v>
      </c>
      <c r="AD8" s="18">
        <f>VLOOKUP(A:A,[1]TDSheet!$A:$AD,30,0)</f>
        <v>0</v>
      </c>
      <c r="AE8" s="18">
        <f t="shared" ref="AE8:AE71" si="13">R8*G8</f>
        <v>20</v>
      </c>
      <c r="AF8" s="18"/>
      <c r="AG8" s="18"/>
      <c r="AH8" s="18"/>
      <c r="AI8" s="18"/>
    </row>
    <row r="9" spans="1:35" s="1" customFormat="1" ht="11.1" customHeight="1" outlineLevel="1" x14ac:dyDescent="0.2">
      <c r="A9" s="8" t="s">
        <v>12</v>
      </c>
      <c r="B9" s="9" t="s">
        <v>9</v>
      </c>
      <c r="C9" s="10">
        <v>3237.4639999999999</v>
      </c>
      <c r="D9" s="10">
        <v>32.518000000000001</v>
      </c>
      <c r="E9" s="10">
        <v>1664.4570000000001</v>
      </c>
      <c r="F9" s="10">
        <v>1575.732</v>
      </c>
      <c r="G9" s="1">
        <f>VLOOKUP(A:A,[1]TDSheet!$A:$G,7,0)</f>
        <v>1</v>
      </c>
      <c r="H9" s="1">
        <f>VLOOKUP(A:A,[1]TDSheet!$A:$H,8,0)</f>
        <v>60</v>
      </c>
      <c r="I9" s="18">
        <f>VLOOKUP(A:A,[2]TDSheet!$A:$F,6,0)</f>
        <v>1627.25</v>
      </c>
      <c r="J9" s="18">
        <f t="shared" si="9"/>
        <v>37.207000000000107</v>
      </c>
      <c r="K9" s="22">
        <v>300</v>
      </c>
      <c r="L9" s="18">
        <f>VLOOKUP(A:A,[1]TDSheet!$A:$N,14,0)</f>
        <v>500</v>
      </c>
      <c r="M9" s="18"/>
      <c r="N9" s="18"/>
      <c r="O9" s="18"/>
      <c r="P9" s="18"/>
      <c r="Q9" s="18"/>
      <c r="R9" s="20">
        <v>500</v>
      </c>
      <c r="S9" s="18">
        <f t="shared" si="10"/>
        <v>332.89140000000003</v>
      </c>
      <c r="T9" s="20"/>
      <c r="U9" s="23">
        <f t="shared" si="11"/>
        <v>8.6386491210046277</v>
      </c>
      <c r="V9" s="18">
        <f t="shared" si="12"/>
        <v>4.7334716366959313</v>
      </c>
      <c r="W9" s="18"/>
      <c r="X9" s="18"/>
      <c r="Y9" s="18">
        <f>VLOOKUP(A:A,[1]TDSheet!$A:$Z,26,0)</f>
        <v>280.1764</v>
      </c>
      <c r="Z9" s="18">
        <f>VLOOKUP(A:A,[1]TDSheet!$A:$AA,27,0)</f>
        <v>405.75300000000004</v>
      </c>
      <c r="AA9" s="18">
        <f>VLOOKUP(A:A,[1]TDSheet!$A:$S,19,0)</f>
        <v>256.64440000000002</v>
      </c>
      <c r="AB9" s="18">
        <f>VLOOKUP(A:A,[3]TDSheet!$A:$D,4,0)</f>
        <v>230.774</v>
      </c>
      <c r="AC9" s="18">
        <f>VLOOKUP(A:A,[1]TDSheet!$A:$AC,29,0)</f>
        <v>0</v>
      </c>
      <c r="AD9" s="18" t="str">
        <f>VLOOKUP(A:A,[1]TDSheet!$A:$AD,30,0)</f>
        <v>пл200</v>
      </c>
      <c r="AE9" s="18">
        <f t="shared" si="13"/>
        <v>500</v>
      </c>
      <c r="AF9" s="18"/>
      <c r="AG9" s="18"/>
      <c r="AH9" s="18"/>
      <c r="AI9" s="18"/>
    </row>
    <row r="10" spans="1:35" s="1" customFormat="1" ht="11.1" hidden="1" customHeight="1" outlineLevel="1" x14ac:dyDescent="0.2">
      <c r="A10" s="8" t="s">
        <v>13</v>
      </c>
      <c r="B10" s="9" t="s">
        <v>9</v>
      </c>
      <c r="C10" s="10">
        <v>19.722999999999999</v>
      </c>
      <c r="D10" s="10">
        <v>123.602</v>
      </c>
      <c r="E10" s="10">
        <v>63.872</v>
      </c>
      <c r="F10" s="10">
        <v>78.468999999999994</v>
      </c>
      <c r="G10" s="1">
        <f>VLOOKUP(A:A,[1]TDSheet!$A:$G,7,0)</f>
        <v>1</v>
      </c>
      <c r="H10" s="1">
        <f>VLOOKUP(A:A,[1]TDSheet!$A:$H,8,0)</f>
        <v>120</v>
      </c>
      <c r="I10" s="18">
        <f>VLOOKUP(A:A,[2]TDSheet!$A:$F,6,0)</f>
        <v>64.900000000000006</v>
      </c>
      <c r="J10" s="18">
        <f t="shared" si="9"/>
        <v>-1.0280000000000058</v>
      </c>
      <c r="K10" s="18">
        <f>VLOOKUP(A:A,[1]TDSheet!$A:$T,20,0)</f>
        <v>20</v>
      </c>
      <c r="L10" s="18">
        <f>VLOOKUP(A:A,[1]TDSheet!$A:$N,14,0)</f>
        <v>0</v>
      </c>
      <c r="M10" s="18"/>
      <c r="N10" s="18"/>
      <c r="O10" s="18"/>
      <c r="P10" s="18"/>
      <c r="Q10" s="18"/>
      <c r="R10" s="20"/>
      <c r="S10" s="18">
        <f t="shared" si="10"/>
        <v>12.7744</v>
      </c>
      <c r="T10" s="20"/>
      <c r="U10" s="23">
        <f t="shared" si="11"/>
        <v>7.7083072394789571</v>
      </c>
      <c r="V10" s="18">
        <f t="shared" si="12"/>
        <v>6.1426759769539077</v>
      </c>
      <c r="W10" s="18"/>
      <c r="X10" s="18"/>
      <c r="Y10" s="18">
        <f>VLOOKUP(A:A,[1]TDSheet!$A:$Z,26,0)</f>
        <v>4.6592000000000002</v>
      </c>
      <c r="Z10" s="18">
        <f>VLOOKUP(A:A,[1]TDSheet!$A:$AA,27,0)</f>
        <v>11.157599999999999</v>
      </c>
      <c r="AA10" s="18">
        <f>VLOOKUP(A:A,[1]TDSheet!$A:$S,19,0)</f>
        <v>9.7236000000000011</v>
      </c>
      <c r="AB10" s="18">
        <f>VLOOKUP(A:A,[3]TDSheet!$A:$D,4,0)</f>
        <v>0.98599999999999999</v>
      </c>
      <c r="AC10" s="18" t="str">
        <f>VLOOKUP(A:A,[1]TDSheet!$A:$AC,29,0)</f>
        <v>увел</v>
      </c>
      <c r="AD10" s="18">
        <f>VLOOKUP(A:A,[1]TDSheet!$A:$AD,30,0)</f>
        <v>0</v>
      </c>
      <c r="AE10" s="18">
        <f t="shared" si="13"/>
        <v>0</v>
      </c>
      <c r="AF10" s="18"/>
      <c r="AG10" s="18"/>
      <c r="AH10" s="18"/>
      <c r="AI10" s="18"/>
    </row>
    <row r="11" spans="1:35" s="1" customFormat="1" ht="21.95" customHeight="1" outlineLevel="1" x14ac:dyDescent="0.2">
      <c r="A11" s="8" t="s">
        <v>14</v>
      </c>
      <c r="B11" s="9" t="s">
        <v>9</v>
      </c>
      <c r="C11" s="10">
        <v>101.18899999999999</v>
      </c>
      <c r="D11" s="10">
        <v>141.53800000000001</v>
      </c>
      <c r="E11" s="10">
        <v>124.277</v>
      </c>
      <c r="F11" s="10">
        <v>115.70099999999999</v>
      </c>
      <c r="G11" s="1">
        <f>VLOOKUP(A:A,[1]TDSheet!$A:$G,7,0)</f>
        <v>1</v>
      </c>
      <c r="H11" s="1">
        <f>VLOOKUP(A:A,[1]TDSheet!$A:$H,8,0)</f>
        <v>60</v>
      </c>
      <c r="I11" s="18">
        <f>VLOOKUP(A:A,[2]TDSheet!$A:$F,6,0)</f>
        <v>120.65</v>
      </c>
      <c r="J11" s="18">
        <f t="shared" si="9"/>
        <v>3.6269999999999953</v>
      </c>
      <c r="K11" s="18">
        <f>VLOOKUP(A:A,[1]TDSheet!$A:$T,20,0)</f>
        <v>30</v>
      </c>
      <c r="L11" s="18">
        <f>VLOOKUP(A:A,[1]TDSheet!$A:$N,14,0)</f>
        <v>20</v>
      </c>
      <c r="M11" s="18"/>
      <c r="N11" s="18"/>
      <c r="O11" s="18"/>
      <c r="P11" s="18"/>
      <c r="Q11" s="18"/>
      <c r="R11" s="20">
        <v>20</v>
      </c>
      <c r="S11" s="18">
        <f t="shared" si="10"/>
        <v>24.855399999999999</v>
      </c>
      <c r="T11" s="20"/>
      <c r="U11" s="23">
        <f t="shared" si="11"/>
        <v>7.4712537315834791</v>
      </c>
      <c r="V11" s="18">
        <f t="shared" si="12"/>
        <v>4.6549643135898036</v>
      </c>
      <c r="W11" s="18"/>
      <c r="X11" s="18"/>
      <c r="Y11" s="18">
        <f>VLOOKUP(A:A,[1]TDSheet!$A:$Z,26,0)</f>
        <v>20.476400000000002</v>
      </c>
      <c r="Z11" s="18">
        <f>VLOOKUP(A:A,[1]TDSheet!$A:$AA,27,0)</f>
        <v>26.142800000000001</v>
      </c>
      <c r="AA11" s="18">
        <f>VLOOKUP(A:A,[1]TDSheet!$A:$S,19,0)</f>
        <v>21.349</v>
      </c>
      <c r="AB11" s="18">
        <f>VLOOKUP(A:A,[3]TDSheet!$A:$D,4,0)</f>
        <v>35.131</v>
      </c>
      <c r="AC11" s="18">
        <f>VLOOKUP(A:A,[1]TDSheet!$A:$AC,29,0)</f>
        <v>0</v>
      </c>
      <c r="AD11" s="18">
        <f>VLOOKUP(A:A,[1]TDSheet!$A:$AD,30,0)</f>
        <v>0</v>
      </c>
      <c r="AE11" s="18">
        <f t="shared" si="13"/>
        <v>20</v>
      </c>
      <c r="AF11" s="18"/>
      <c r="AG11" s="18"/>
      <c r="AH11" s="18"/>
      <c r="AI11" s="18"/>
    </row>
    <row r="12" spans="1:35" s="1" customFormat="1" ht="11.1" customHeight="1" outlineLevel="1" x14ac:dyDescent="0.2">
      <c r="A12" s="8" t="s">
        <v>15</v>
      </c>
      <c r="B12" s="9" t="s">
        <v>9</v>
      </c>
      <c r="C12" s="10">
        <v>731.27300000000002</v>
      </c>
      <c r="D12" s="10">
        <v>315.25099999999998</v>
      </c>
      <c r="E12" s="10">
        <v>546.95799999999997</v>
      </c>
      <c r="F12" s="10">
        <v>488.709</v>
      </c>
      <c r="G12" s="1">
        <f>VLOOKUP(A:A,[1]TDSheet!$A:$G,7,0)</f>
        <v>1</v>
      </c>
      <c r="H12" s="1">
        <f>VLOOKUP(A:A,[1]TDSheet!$A:$H,8,0)</f>
        <v>60</v>
      </c>
      <c r="I12" s="18">
        <f>VLOOKUP(A:A,[2]TDSheet!$A:$F,6,0)</f>
        <v>527.54999999999995</v>
      </c>
      <c r="J12" s="18">
        <f t="shared" si="9"/>
        <v>19.408000000000015</v>
      </c>
      <c r="K12" s="18">
        <f>VLOOKUP(A:A,[1]TDSheet!$A:$T,20,0)</f>
        <v>200</v>
      </c>
      <c r="L12" s="18">
        <f>VLOOKUP(A:A,[1]TDSheet!$A:$N,14,0)</f>
        <v>100</v>
      </c>
      <c r="M12" s="18"/>
      <c r="N12" s="18"/>
      <c r="O12" s="18"/>
      <c r="P12" s="18"/>
      <c r="Q12" s="18"/>
      <c r="R12" s="20">
        <v>100</v>
      </c>
      <c r="S12" s="18">
        <f t="shared" si="10"/>
        <v>109.3916</v>
      </c>
      <c r="T12" s="20"/>
      <c r="U12" s="23">
        <f t="shared" si="11"/>
        <v>8.1241064213339964</v>
      </c>
      <c r="V12" s="18">
        <f t="shared" si="12"/>
        <v>4.4675185297591407</v>
      </c>
      <c r="W12" s="18"/>
      <c r="X12" s="18"/>
      <c r="Y12" s="18">
        <f>VLOOKUP(A:A,[1]TDSheet!$A:$Z,26,0)</f>
        <v>101.6688</v>
      </c>
      <c r="Z12" s="18">
        <f>VLOOKUP(A:A,[1]TDSheet!$A:$AA,27,0)</f>
        <v>136.29339999999999</v>
      </c>
      <c r="AA12" s="18">
        <f>VLOOKUP(A:A,[1]TDSheet!$A:$S,19,0)</f>
        <v>85.828800000000001</v>
      </c>
      <c r="AB12" s="18">
        <f>VLOOKUP(A:A,[3]TDSheet!$A:$D,4,0)</f>
        <v>53.457999999999998</v>
      </c>
      <c r="AC12" s="18">
        <f>VLOOKUP(A:A,[1]TDSheet!$A:$AC,29,0)</f>
        <v>0</v>
      </c>
      <c r="AD12" s="18">
        <f>VLOOKUP(A:A,[1]TDSheet!$A:$AD,30,0)</f>
        <v>0</v>
      </c>
      <c r="AE12" s="18">
        <f t="shared" si="13"/>
        <v>100</v>
      </c>
      <c r="AF12" s="18"/>
      <c r="AG12" s="18"/>
      <c r="AH12" s="18"/>
      <c r="AI12" s="18"/>
    </row>
    <row r="13" spans="1:35" s="1" customFormat="1" ht="11.1" customHeight="1" outlineLevel="1" x14ac:dyDescent="0.2">
      <c r="A13" s="8" t="s">
        <v>16</v>
      </c>
      <c r="B13" s="9" t="s">
        <v>8</v>
      </c>
      <c r="C13" s="10">
        <v>364</v>
      </c>
      <c r="D13" s="10">
        <v>749</v>
      </c>
      <c r="E13" s="10">
        <v>450</v>
      </c>
      <c r="F13" s="10">
        <v>457</v>
      </c>
      <c r="G13" s="1">
        <f>VLOOKUP(A:A,[1]TDSheet!$A:$G,7,0)</f>
        <v>0.25</v>
      </c>
      <c r="H13" s="1">
        <f>VLOOKUP(A:A,[1]TDSheet!$A:$H,8,0)</f>
        <v>120</v>
      </c>
      <c r="I13" s="18">
        <f>VLOOKUP(A:A,[2]TDSheet!$A:$F,6,0)</f>
        <v>461</v>
      </c>
      <c r="J13" s="18">
        <f t="shared" si="9"/>
        <v>-11</v>
      </c>
      <c r="K13" s="18">
        <f>VLOOKUP(A:A,[1]TDSheet!$A:$T,20,0)</f>
        <v>600</v>
      </c>
      <c r="L13" s="18">
        <f>VLOOKUP(A:A,[1]TDSheet!$A:$N,14,0)</f>
        <v>0</v>
      </c>
      <c r="M13" s="18"/>
      <c r="N13" s="18"/>
      <c r="O13" s="18"/>
      <c r="P13" s="18"/>
      <c r="Q13" s="18"/>
      <c r="R13" s="20">
        <v>200</v>
      </c>
      <c r="S13" s="18">
        <f t="shared" si="10"/>
        <v>90</v>
      </c>
      <c r="T13" s="20"/>
      <c r="U13" s="23">
        <f t="shared" si="11"/>
        <v>13.966666666666667</v>
      </c>
      <c r="V13" s="18">
        <f t="shared" si="12"/>
        <v>5.0777777777777775</v>
      </c>
      <c r="W13" s="18"/>
      <c r="X13" s="18"/>
      <c r="Y13" s="18">
        <f>VLOOKUP(A:A,[1]TDSheet!$A:$Z,26,0)</f>
        <v>83.2</v>
      </c>
      <c r="Z13" s="18">
        <f>VLOOKUP(A:A,[1]TDSheet!$A:$AA,27,0)</f>
        <v>108.4</v>
      </c>
      <c r="AA13" s="18">
        <f>VLOOKUP(A:A,[1]TDSheet!$A:$S,19,0)</f>
        <v>84.8</v>
      </c>
      <c r="AB13" s="18">
        <f>VLOOKUP(A:A,[3]TDSheet!$A:$D,4,0)</f>
        <v>72</v>
      </c>
      <c r="AC13" s="18">
        <f>VLOOKUP(A:A,[1]TDSheet!$A:$AC,29,0)</f>
        <v>0</v>
      </c>
      <c r="AD13" s="18">
        <f>VLOOKUP(A:A,[1]TDSheet!$A:$AD,30,0)</f>
        <v>0</v>
      </c>
      <c r="AE13" s="18">
        <f t="shared" si="13"/>
        <v>50</v>
      </c>
      <c r="AF13" s="18"/>
      <c r="AG13" s="18"/>
      <c r="AH13" s="18"/>
      <c r="AI13" s="18"/>
    </row>
    <row r="14" spans="1:35" s="1" customFormat="1" ht="11.1" customHeight="1" outlineLevel="1" x14ac:dyDescent="0.2">
      <c r="A14" s="8" t="s">
        <v>17</v>
      </c>
      <c r="B14" s="9" t="s">
        <v>9</v>
      </c>
      <c r="C14" s="10">
        <v>2.9849999999999999</v>
      </c>
      <c r="D14" s="10">
        <v>67.554000000000002</v>
      </c>
      <c r="E14" s="10">
        <v>45.006999999999998</v>
      </c>
      <c r="F14" s="10">
        <v>21.015999999999998</v>
      </c>
      <c r="G14" s="1">
        <f>VLOOKUP(A:A,[1]TDSheet!$A:$G,7,0)</f>
        <v>1</v>
      </c>
      <c r="H14" s="1">
        <f>VLOOKUP(A:A,[1]TDSheet!$A:$H,8,0)</f>
        <v>30</v>
      </c>
      <c r="I14" s="18">
        <f>VLOOKUP(A:A,[2]TDSheet!$A:$F,6,0)</f>
        <v>48.1</v>
      </c>
      <c r="J14" s="18">
        <f t="shared" si="9"/>
        <v>-3.0930000000000035</v>
      </c>
      <c r="K14" s="18">
        <f>VLOOKUP(A:A,[1]TDSheet!$A:$T,20,0)</f>
        <v>10</v>
      </c>
      <c r="L14" s="18">
        <f>VLOOKUP(A:A,[1]TDSheet!$A:$N,14,0)</f>
        <v>0</v>
      </c>
      <c r="M14" s="18"/>
      <c r="N14" s="18"/>
      <c r="O14" s="18"/>
      <c r="P14" s="18"/>
      <c r="Q14" s="18"/>
      <c r="R14" s="20">
        <v>30</v>
      </c>
      <c r="S14" s="18">
        <f t="shared" si="10"/>
        <v>9.0014000000000003</v>
      </c>
      <c r="T14" s="20"/>
      <c r="U14" s="23">
        <f t="shared" si="11"/>
        <v>6.7785011220476807</v>
      </c>
      <c r="V14" s="18">
        <f t="shared" si="12"/>
        <v>2.3347479281000729</v>
      </c>
      <c r="W14" s="18"/>
      <c r="X14" s="18"/>
      <c r="Y14" s="18">
        <f>VLOOKUP(A:A,[1]TDSheet!$A:$Z,26,0)</f>
        <v>8.9730000000000008</v>
      </c>
      <c r="Z14" s="18">
        <f>VLOOKUP(A:A,[1]TDSheet!$A:$AA,27,0)</f>
        <v>7.8203999999999994</v>
      </c>
      <c r="AA14" s="18">
        <f>VLOOKUP(A:A,[1]TDSheet!$A:$S,19,0)</f>
        <v>8.3704000000000001</v>
      </c>
      <c r="AB14" s="18">
        <f>VLOOKUP(A:A,[3]TDSheet!$A:$D,4,0)</f>
        <v>16.518999999999998</v>
      </c>
      <c r="AC14" s="18" t="str">
        <f>VLOOKUP(A:A,[1]TDSheet!$A:$AC,29,0)</f>
        <v>Витал</v>
      </c>
      <c r="AD14" s="18" t="str">
        <f>VLOOKUP(A:A,[1]TDSheet!$A:$AD,30,0)</f>
        <v>склад</v>
      </c>
      <c r="AE14" s="18">
        <f t="shared" si="13"/>
        <v>30</v>
      </c>
      <c r="AF14" s="18"/>
      <c r="AG14" s="18"/>
      <c r="AH14" s="18"/>
      <c r="AI14" s="18"/>
    </row>
    <row r="15" spans="1:35" s="1" customFormat="1" ht="11.1" customHeight="1" outlineLevel="1" x14ac:dyDescent="0.2">
      <c r="A15" s="8" t="s">
        <v>18</v>
      </c>
      <c r="B15" s="9" t="s">
        <v>9</v>
      </c>
      <c r="C15" s="10"/>
      <c r="D15" s="10">
        <v>50.548999999999999</v>
      </c>
      <c r="E15" s="10">
        <v>31.151</v>
      </c>
      <c r="F15" s="10">
        <v>19.398</v>
      </c>
      <c r="G15" s="1">
        <f>VLOOKUP(A:A,[1]TDSheet!$A:$G,7,0)</f>
        <v>1</v>
      </c>
      <c r="H15" s="1">
        <f>VLOOKUP(A:A,[1]TDSheet!$A:$H,8,0)</f>
        <v>30</v>
      </c>
      <c r="I15" s="18">
        <f>VLOOKUP(A:A,[2]TDSheet!$A:$F,6,0)</f>
        <v>37.5</v>
      </c>
      <c r="J15" s="18">
        <f t="shared" si="9"/>
        <v>-6.3490000000000002</v>
      </c>
      <c r="K15" s="18">
        <f>VLOOKUP(A:A,[1]TDSheet!$A:$T,20,0)</f>
        <v>10</v>
      </c>
      <c r="L15" s="18">
        <f>VLOOKUP(A:A,[1]TDSheet!$A:$N,14,0)</f>
        <v>0</v>
      </c>
      <c r="M15" s="18"/>
      <c r="N15" s="18"/>
      <c r="O15" s="18"/>
      <c r="P15" s="18"/>
      <c r="Q15" s="18"/>
      <c r="R15" s="20">
        <v>20</v>
      </c>
      <c r="S15" s="18">
        <f t="shared" si="10"/>
        <v>6.2302</v>
      </c>
      <c r="T15" s="20"/>
      <c r="U15" s="23">
        <f t="shared" si="11"/>
        <v>7.9287984334371284</v>
      </c>
      <c r="V15" s="18">
        <f t="shared" si="12"/>
        <v>3.1135437064620719</v>
      </c>
      <c r="W15" s="18"/>
      <c r="X15" s="18"/>
      <c r="Y15" s="18">
        <f>VLOOKUP(A:A,[1]TDSheet!$A:$Z,26,0)</f>
        <v>6.9159999999999995</v>
      </c>
      <c r="Z15" s="18">
        <f>VLOOKUP(A:A,[1]TDSheet!$A:$AA,27,0)</f>
        <v>5.7187999999999999</v>
      </c>
      <c r="AA15" s="18">
        <f>VLOOKUP(A:A,[1]TDSheet!$A:$S,19,0)</f>
        <v>6.6017999999999999</v>
      </c>
      <c r="AB15" s="18">
        <v>0</v>
      </c>
      <c r="AC15" s="18" t="str">
        <f>VLOOKUP(A:A,[1]TDSheet!$A:$AC,29,0)</f>
        <v>Вит</v>
      </c>
      <c r="AD15" s="18" t="e">
        <f>VLOOKUP(A:A,[1]TDSheet!$A:$AD,30,0)</f>
        <v>#N/A</v>
      </c>
      <c r="AE15" s="18">
        <f t="shared" si="13"/>
        <v>20</v>
      </c>
      <c r="AF15" s="18"/>
      <c r="AG15" s="18"/>
      <c r="AH15" s="18"/>
      <c r="AI15" s="18"/>
    </row>
    <row r="16" spans="1:35" s="1" customFormat="1" ht="11.1" hidden="1" customHeight="1" outlineLevel="1" x14ac:dyDescent="0.2">
      <c r="A16" s="8" t="s">
        <v>19</v>
      </c>
      <c r="B16" s="9" t="s">
        <v>8</v>
      </c>
      <c r="C16" s="10">
        <v>852</v>
      </c>
      <c r="D16" s="10">
        <v>1466</v>
      </c>
      <c r="E16" s="10">
        <v>882</v>
      </c>
      <c r="F16" s="10">
        <v>1149</v>
      </c>
      <c r="G16" s="1">
        <f>VLOOKUP(A:A,[1]TDSheet!$A:$G,7,0)</f>
        <v>0.25</v>
      </c>
      <c r="H16" s="1">
        <f>VLOOKUP(A:A,[1]TDSheet!$A:$H,8,0)</f>
        <v>120</v>
      </c>
      <c r="I16" s="18">
        <f>VLOOKUP(A:A,[2]TDSheet!$A:$F,6,0)</f>
        <v>928</v>
      </c>
      <c r="J16" s="18">
        <f t="shared" si="9"/>
        <v>-46</v>
      </c>
      <c r="K16" s="18">
        <f>VLOOKUP(A:A,[1]TDSheet!$A:$T,20,0)</f>
        <v>1200</v>
      </c>
      <c r="L16" s="18">
        <f>VLOOKUP(A:A,[1]TDSheet!$A:$N,14,0)</f>
        <v>0</v>
      </c>
      <c r="M16" s="18"/>
      <c r="N16" s="18"/>
      <c r="O16" s="18"/>
      <c r="P16" s="18"/>
      <c r="Q16" s="18"/>
      <c r="R16" s="20"/>
      <c r="S16" s="18">
        <f t="shared" si="10"/>
        <v>176.4</v>
      </c>
      <c r="T16" s="20"/>
      <c r="U16" s="23">
        <f t="shared" si="11"/>
        <v>13.316326530612244</v>
      </c>
      <c r="V16" s="18">
        <f t="shared" si="12"/>
        <v>6.5136054421768703</v>
      </c>
      <c r="W16" s="18"/>
      <c r="X16" s="18"/>
      <c r="Y16" s="18">
        <f>VLOOKUP(A:A,[1]TDSheet!$A:$Z,26,0)</f>
        <v>125.4</v>
      </c>
      <c r="Z16" s="18">
        <f>VLOOKUP(A:A,[1]TDSheet!$A:$AA,27,0)</f>
        <v>216.8</v>
      </c>
      <c r="AA16" s="18">
        <f>VLOOKUP(A:A,[1]TDSheet!$A:$S,19,0)</f>
        <v>170.4</v>
      </c>
      <c r="AB16" s="18">
        <f>VLOOKUP(A:A,[3]TDSheet!$A:$D,4,0)</f>
        <v>165</v>
      </c>
      <c r="AC16" s="18">
        <f>VLOOKUP(A:A,[1]TDSheet!$A:$AC,29,0)</f>
        <v>0</v>
      </c>
      <c r="AD16" s="18">
        <f>VLOOKUP(A:A,[1]TDSheet!$A:$AD,30,0)</f>
        <v>0</v>
      </c>
      <c r="AE16" s="18">
        <f t="shared" si="13"/>
        <v>0</v>
      </c>
      <c r="AF16" s="18"/>
      <c r="AG16" s="18"/>
      <c r="AH16" s="18"/>
      <c r="AI16" s="18"/>
    </row>
    <row r="17" spans="1:35" s="1" customFormat="1" ht="11.1" customHeight="1" outlineLevel="1" x14ac:dyDescent="0.2">
      <c r="A17" s="8" t="s">
        <v>20</v>
      </c>
      <c r="B17" s="9" t="s">
        <v>9</v>
      </c>
      <c r="C17" s="10">
        <v>1736.9490000000001</v>
      </c>
      <c r="D17" s="10">
        <v>557.25300000000004</v>
      </c>
      <c r="E17" s="10">
        <v>1317.5119999999999</v>
      </c>
      <c r="F17" s="10">
        <v>930.45299999999997</v>
      </c>
      <c r="G17" s="1">
        <f>VLOOKUP(A:A,[1]TDSheet!$A:$G,7,0)</f>
        <v>1</v>
      </c>
      <c r="H17" s="1">
        <f>VLOOKUP(A:A,[1]TDSheet!$A:$H,8,0)</f>
        <v>45</v>
      </c>
      <c r="I17" s="18">
        <f>VLOOKUP(A:A,[2]TDSheet!$A:$F,6,0)</f>
        <v>1301.5999999999999</v>
      </c>
      <c r="J17" s="18">
        <f t="shared" si="9"/>
        <v>15.912000000000035</v>
      </c>
      <c r="K17" s="18">
        <f>VLOOKUP(A:A,[1]TDSheet!$A:$T,20,0)</f>
        <v>300</v>
      </c>
      <c r="L17" s="18">
        <f>VLOOKUP(A:A,[1]TDSheet!$A:$N,14,0)</f>
        <v>100</v>
      </c>
      <c r="M17" s="18"/>
      <c r="N17" s="18"/>
      <c r="O17" s="18"/>
      <c r="P17" s="18"/>
      <c r="Q17" s="18"/>
      <c r="R17" s="20">
        <v>400</v>
      </c>
      <c r="S17" s="18">
        <f t="shared" si="10"/>
        <v>263.50239999999997</v>
      </c>
      <c r="T17" s="20"/>
      <c r="U17" s="23">
        <f t="shared" si="11"/>
        <v>6.5671242463066761</v>
      </c>
      <c r="V17" s="18">
        <f t="shared" si="12"/>
        <v>3.5310987679808612</v>
      </c>
      <c r="W17" s="18"/>
      <c r="X17" s="18"/>
      <c r="Y17" s="18">
        <f>VLOOKUP(A:A,[1]TDSheet!$A:$Z,26,0)</f>
        <v>243.98380000000003</v>
      </c>
      <c r="Z17" s="18">
        <f>VLOOKUP(A:A,[1]TDSheet!$A:$AA,27,0)</f>
        <v>274.10739999999998</v>
      </c>
      <c r="AA17" s="18">
        <f>VLOOKUP(A:A,[1]TDSheet!$A:$S,19,0)</f>
        <v>201.7244</v>
      </c>
      <c r="AB17" s="18">
        <f>VLOOKUP(A:A,[3]TDSheet!$A:$D,4,0)</f>
        <v>105.227</v>
      </c>
      <c r="AC17" s="18" t="str">
        <f>VLOOKUP(A:A,[1]TDSheet!$A:$AC,29,0)</f>
        <v>увел</v>
      </c>
      <c r="AD17" s="18">
        <f>VLOOKUP(A:A,[1]TDSheet!$A:$AD,30,0)</f>
        <v>0</v>
      </c>
      <c r="AE17" s="18">
        <f t="shared" si="13"/>
        <v>400</v>
      </c>
      <c r="AF17" s="18"/>
      <c r="AG17" s="18"/>
      <c r="AH17" s="18"/>
      <c r="AI17" s="18"/>
    </row>
    <row r="18" spans="1:35" s="1" customFormat="1" ht="11.1" customHeight="1" outlineLevel="1" x14ac:dyDescent="0.2">
      <c r="A18" s="8" t="s">
        <v>21</v>
      </c>
      <c r="B18" s="9" t="s">
        <v>8</v>
      </c>
      <c r="C18" s="10">
        <v>154</v>
      </c>
      <c r="D18" s="10">
        <v>344</v>
      </c>
      <c r="E18" s="10">
        <v>285</v>
      </c>
      <c r="F18" s="10">
        <v>181</v>
      </c>
      <c r="G18" s="1">
        <f>VLOOKUP(A:A,[1]TDSheet!$A:$G,7,0)</f>
        <v>0.15</v>
      </c>
      <c r="H18" s="1">
        <f>VLOOKUP(A:A,[1]TDSheet!$A:$H,8,0)</f>
        <v>60</v>
      </c>
      <c r="I18" s="18">
        <f>VLOOKUP(A:A,[2]TDSheet!$A:$F,6,0)</f>
        <v>290</v>
      </c>
      <c r="J18" s="18">
        <f t="shared" si="9"/>
        <v>-5</v>
      </c>
      <c r="K18" s="18">
        <f>VLOOKUP(A:A,[1]TDSheet!$A:$T,20,0)</f>
        <v>40</v>
      </c>
      <c r="L18" s="18">
        <f>VLOOKUP(A:A,[1]TDSheet!$A:$N,14,0)</f>
        <v>40</v>
      </c>
      <c r="M18" s="18"/>
      <c r="N18" s="18"/>
      <c r="O18" s="18"/>
      <c r="P18" s="18"/>
      <c r="Q18" s="18"/>
      <c r="R18" s="20">
        <v>120</v>
      </c>
      <c r="S18" s="18">
        <f t="shared" si="10"/>
        <v>57</v>
      </c>
      <c r="T18" s="20"/>
      <c r="U18" s="23">
        <f t="shared" si="11"/>
        <v>6.6842105263157894</v>
      </c>
      <c r="V18" s="18">
        <f t="shared" si="12"/>
        <v>3.1754385964912282</v>
      </c>
      <c r="W18" s="18"/>
      <c r="X18" s="18"/>
      <c r="Y18" s="18">
        <f>VLOOKUP(A:A,[1]TDSheet!$A:$Z,26,0)</f>
        <v>41.4</v>
      </c>
      <c r="Z18" s="18">
        <f>VLOOKUP(A:A,[1]TDSheet!$A:$AA,27,0)</f>
        <v>56.2</v>
      </c>
      <c r="AA18" s="18">
        <f>VLOOKUP(A:A,[1]TDSheet!$A:$S,19,0)</f>
        <v>47.6</v>
      </c>
      <c r="AB18" s="18">
        <f>VLOOKUP(A:A,[3]TDSheet!$A:$D,4,0)</f>
        <v>78</v>
      </c>
      <c r="AC18" s="18" t="str">
        <f>VLOOKUP(A:A,[1]TDSheet!$A:$AC,29,0)</f>
        <v>увел</v>
      </c>
      <c r="AD18" s="18" t="str">
        <f>VLOOKUP(A:A,[1]TDSheet!$A:$AD,30,0)</f>
        <v>увел</v>
      </c>
      <c r="AE18" s="18">
        <f t="shared" si="13"/>
        <v>18</v>
      </c>
      <c r="AF18" s="18"/>
      <c r="AG18" s="18"/>
      <c r="AH18" s="18"/>
      <c r="AI18" s="18"/>
    </row>
    <row r="19" spans="1:35" s="1" customFormat="1" ht="11.1" customHeight="1" outlineLevel="1" x14ac:dyDescent="0.2">
      <c r="A19" s="8" t="s">
        <v>22</v>
      </c>
      <c r="B19" s="9" t="s">
        <v>8</v>
      </c>
      <c r="C19" s="10">
        <v>1759</v>
      </c>
      <c r="D19" s="10">
        <v>2554</v>
      </c>
      <c r="E19" s="10">
        <v>2611</v>
      </c>
      <c r="F19" s="10">
        <v>1650</v>
      </c>
      <c r="G19" s="1">
        <f>VLOOKUP(A:A,[1]TDSheet!$A:$G,7,0)</f>
        <v>0.12</v>
      </c>
      <c r="H19" s="1">
        <f>VLOOKUP(A:A,[1]TDSheet!$A:$H,8,0)</f>
        <v>60</v>
      </c>
      <c r="I19" s="18">
        <f>VLOOKUP(A:A,[2]TDSheet!$A:$F,6,0)</f>
        <v>2617</v>
      </c>
      <c r="J19" s="18">
        <f t="shared" si="9"/>
        <v>-6</v>
      </c>
      <c r="K19" s="18">
        <f>VLOOKUP(A:A,[1]TDSheet!$A:$T,20,0)</f>
        <v>400</v>
      </c>
      <c r="L19" s="18">
        <f>VLOOKUP(A:A,[1]TDSheet!$A:$N,14,0)</f>
        <v>200</v>
      </c>
      <c r="M19" s="18"/>
      <c r="N19" s="18"/>
      <c r="O19" s="18"/>
      <c r="P19" s="18"/>
      <c r="Q19" s="18"/>
      <c r="R19" s="20">
        <v>1200</v>
      </c>
      <c r="S19" s="18">
        <f t="shared" si="10"/>
        <v>522.20000000000005</v>
      </c>
      <c r="T19" s="20"/>
      <c r="U19" s="23">
        <f t="shared" si="11"/>
        <v>6.6066641133665254</v>
      </c>
      <c r="V19" s="18">
        <f t="shared" si="12"/>
        <v>3.1597089237839904</v>
      </c>
      <c r="W19" s="18"/>
      <c r="X19" s="18"/>
      <c r="Y19" s="18">
        <f>VLOOKUP(A:A,[1]TDSheet!$A:$Z,26,0)</f>
        <v>415.4</v>
      </c>
      <c r="Z19" s="18">
        <f>VLOOKUP(A:A,[1]TDSheet!$A:$AA,27,0)</f>
        <v>521.20000000000005</v>
      </c>
      <c r="AA19" s="18">
        <f>VLOOKUP(A:A,[1]TDSheet!$A:$S,19,0)</f>
        <v>401.8</v>
      </c>
      <c r="AB19" s="18">
        <f>VLOOKUP(A:A,[3]TDSheet!$A:$D,4,0)</f>
        <v>323</v>
      </c>
      <c r="AC19" s="18">
        <f>VLOOKUP(A:A,[1]TDSheet!$A:$AC,29,0)</f>
        <v>0</v>
      </c>
      <c r="AD19" s="18">
        <f>VLOOKUP(A:A,[1]TDSheet!$A:$AD,30,0)</f>
        <v>0</v>
      </c>
      <c r="AE19" s="18">
        <f t="shared" si="13"/>
        <v>144</v>
      </c>
      <c r="AF19" s="18"/>
      <c r="AG19" s="18"/>
      <c r="AH19" s="18"/>
      <c r="AI19" s="18"/>
    </row>
    <row r="20" spans="1:35" s="1" customFormat="1" ht="11.1" customHeight="1" outlineLevel="1" x14ac:dyDescent="0.2">
      <c r="A20" s="8" t="s">
        <v>23</v>
      </c>
      <c r="B20" s="9" t="s">
        <v>8</v>
      </c>
      <c r="C20" s="10">
        <v>991</v>
      </c>
      <c r="D20" s="10">
        <v>667</v>
      </c>
      <c r="E20" s="10">
        <v>772</v>
      </c>
      <c r="F20" s="10">
        <v>736</v>
      </c>
      <c r="G20" s="1">
        <f>VLOOKUP(A:A,[1]TDSheet!$A:$G,7,0)</f>
        <v>0.25</v>
      </c>
      <c r="H20" s="1">
        <f>VLOOKUP(A:A,[1]TDSheet!$A:$H,8,0)</f>
        <v>120</v>
      </c>
      <c r="I20" s="18">
        <f>VLOOKUP(A:A,[2]TDSheet!$A:$F,6,0)</f>
        <v>788</v>
      </c>
      <c r="J20" s="18">
        <f t="shared" si="9"/>
        <v>-16</v>
      </c>
      <c r="K20" s="18">
        <f>VLOOKUP(A:A,[1]TDSheet!$A:$T,20,0)</f>
        <v>1000</v>
      </c>
      <c r="L20" s="18">
        <f>VLOOKUP(A:A,[1]TDSheet!$A:$N,14,0)</f>
        <v>0</v>
      </c>
      <c r="M20" s="18"/>
      <c r="N20" s="18"/>
      <c r="O20" s="18"/>
      <c r="P20" s="18"/>
      <c r="Q20" s="18"/>
      <c r="R20" s="20">
        <v>200</v>
      </c>
      <c r="S20" s="18">
        <f t="shared" si="10"/>
        <v>154.4</v>
      </c>
      <c r="T20" s="20"/>
      <c r="U20" s="23">
        <f t="shared" si="11"/>
        <v>12.538860103626943</v>
      </c>
      <c r="V20" s="18">
        <f t="shared" si="12"/>
        <v>4.766839378238342</v>
      </c>
      <c r="W20" s="18"/>
      <c r="X20" s="18"/>
      <c r="Y20" s="18">
        <f>VLOOKUP(A:A,[1]TDSheet!$A:$Z,26,0)</f>
        <v>120</v>
      </c>
      <c r="Z20" s="18">
        <f>VLOOKUP(A:A,[1]TDSheet!$A:$AA,27,0)</f>
        <v>199</v>
      </c>
      <c r="AA20" s="18">
        <f>VLOOKUP(A:A,[1]TDSheet!$A:$S,19,0)</f>
        <v>138.4</v>
      </c>
      <c r="AB20" s="18">
        <f>VLOOKUP(A:A,[3]TDSheet!$A:$D,4,0)</f>
        <v>192</v>
      </c>
      <c r="AC20" s="18">
        <f>VLOOKUP(A:A,[1]TDSheet!$A:$AC,29,0)</f>
        <v>0</v>
      </c>
      <c r="AD20" s="18">
        <f>VLOOKUP(A:A,[1]TDSheet!$A:$AD,30,0)</f>
        <v>0</v>
      </c>
      <c r="AE20" s="18">
        <f t="shared" si="13"/>
        <v>50</v>
      </c>
      <c r="AF20" s="18"/>
      <c r="AG20" s="18"/>
      <c r="AH20" s="18"/>
      <c r="AI20" s="18"/>
    </row>
    <row r="21" spans="1:35" s="1" customFormat="1" ht="11.1" customHeight="1" outlineLevel="1" x14ac:dyDescent="0.2">
      <c r="A21" s="8" t="s">
        <v>24</v>
      </c>
      <c r="B21" s="9" t="s">
        <v>9</v>
      </c>
      <c r="C21" s="10">
        <v>101.31</v>
      </c>
      <c r="D21" s="10">
        <v>44.906999999999996</v>
      </c>
      <c r="E21" s="10">
        <v>76.704999999999998</v>
      </c>
      <c r="F21" s="10">
        <v>64.585999999999999</v>
      </c>
      <c r="G21" s="1">
        <f>VLOOKUP(A:A,[1]TDSheet!$A:$G,7,0)</f>
        <v>1</v>
      </c>
      <c r="H21" s="1">
        <f>VLOOKUP(A:A,[1]TDSheet!$A:$H,8,0)</f>
        <v>120</v>
      </c>
      <c r="I21" s="18">
        <f>VLOOKUP(A:A,[2]TDSheet!$A:$F,6,0)</f>
        <v>79.099999999999994</v>
      </c>
      <c r="J21" s="18">
        <f t="shared" si="9"/>
        <v>-2.394999999999996</v>
      </c>
      <c r="K21" s="18">
        <f>VLOOKUP(A:A,[1]TDSheet!$A:$T,20,0)</f>
        <v>0</v>
      </c>
      <c r="L21" s="18">
        <f>VLOOKUP(A:A,[1]TDSheet!$A:$N,14,0)</f>
        <v>0</v>
      </c>
      <c r="M21" s="18"/>
      <c r="N21" s="18"/>
      <c r="O21" s="18"/>
      <c r="P21" s="18"/>
      <c r="Q21" s="18"/>
      <c r="R21" s="20">
        <v>50</v>
      </c>
      <c r="S21" s="18">
        <f t="shared" si="10"/>
        <v>15.340999999999999</v>
      </c>
      <c r="T21" s="20"/>
      <c r="U21" s="23">
        <f t="shared" si="11"/>
        <v>7.4692653673163418</v>
      </c>
      <c r="V21" s="18">
        <f t="shared" si="12"/>
        <v>4.2100254220715732</v>
      </c>
      <c r="W21" s="18"/>
      <c r="X21" s="18"/>
      <c r="Y21" s="18">
        <f>VLOOKUP(A:A,[1]TDSheet!$A:$Z,26,0)</f>
        <v>7.7824</v>
      </c>
      <c r="Z21" s="18">
        <f>VLOOKUP(A:A,[1]TDSheet!$A:$AA,27,0)</f>
        <v>19.699199999999998</v>
      </c>
      <c r="AA21" s="18">
        <f>VLOOKUP(A:A,[1]TDSheet!$A:$S,19,0)</f>
        <v>7.4938000000000002</v>
      </c>
      <c r="AB21" s="18">
        <f>VLOOKUP(A:A,[3]TDSheet!$A:$D,4,0)</f>
        <v>4.5090000000000003</v>
      </c>
      <c r="AC21" s="18" t="str">
        <f>VLOOKUP(A:A,[1]TDSheet!$A:$AC,29,0)</f>
        <v>увел</v>
      </c>
      <c r="AD21" s="18">
        <f>VLOOKUP(A:A,[1]TDSheet!$A:$AD,30,0)</f>
        <v>0</v>
      </c>
      <c r="AE21" s="18">
        <f t="shared" si="13"/>
        <v>50</v>
      </c>
      <c r="AF21" s="18"/>
      <c r="AG21" s="18"/>
      <c r="AH21" s="18"/>
      <c r="AI21" s="18"/>
    </row>
    <row r="22" spans="1:35" s="1" customFormat="1" ht="11.1" customHeight="1" outlineLevel="1" x14ac:dyDescent="0.2">
      <c r="A22" s="8" t="s">
        <v>25</v>
      </c>
      <c r="B22" s="9" t="s">
        <v>9</v>
      </c>
      <c r="C22" s="10">
        <v>395.86799999999999</v>
      </c>
      <c r="D22" s="10">
        <v>257.44400000000002</v>
      </c>
      <c r="E22" s="10">
        <v>342.78500000000003</v>
      </c>
      <c r="F22" s="10">
        <v>303.75900000000001</v>
      </c>
      <c r="G22" s="1">
        <f>VLOOKUP(A:A,[1]TDSheet!$A:$G,7,0)</f>
        <v>1</v>
      </c>
      <c r="H22" s="1">
        <f>VLOOKUP(A:A,[1]TDSheet!$A:$H,8,0)</f>
        <v>60</v>
      </c>
      <c r="I22" s="18">
        <f>VLOOKUP(A:A,[2]TDSheet!$A:$F,6,0)</f>
        <v>327.5</v>
      </c>
      <c r="J22" s="18">
        <f t="shared" si="9"/>
        <v>15.285000000000025</v>
      </c>
      <c r="K22" s="18">
        <f>VLOOKUP(A:A,[1]TDSheet!$A:$T,20,0)</f>
        <v>100</v>
      </c>
      <c r="L22" s="18">
        <f>VLOOKUP(A:A,[1]TDSheet!$A:$N,14,0)</f>
        <v>60</v>
      </c>
      <c r="M22" s="18"/>
      <c r="N22" s="18"/>
      <c r="O22" s="18"/>
      <c r="P22" s="18"/>
      <c r="Q22" s="18"/>
      <c r="R22" s="20">
        <v>100</v>
      </c>
      <c r="S22" s="18">
        <f t="shared" si="10"/>
        <v>68.557000000000002</v>
      </c>
      <c r="T22" s="20"/>
      <c r="U22" s="23">
        <f t="shared" si="11"/>
        <v>8.2232157183073937</v>
      </c>
      <c r="V22" s="18">
        <f t="shared" si="12"/>
        <v>4.4307510538675849</v>
      </c>
      <c r="W22" s="18"/>
      <c r="X22" s="18"/>
      <c r="Y22" s="18">
        <f>VLOOKUP(A:A,[1]TDSheet!$A:$Z,26,0)</f>
        <v>61.921199999999999</v>
      </c>
      <c r="Z22" s="18">
        <f>VLOOKUP(A:A,[1]TDSheet!$A:$AA,27,0)</f>
        <v>79.476399999999998</v>
      </c>
      <c r="AA22" s="18">
        <f>VLOOKUP(A:A,[1]TDSheet!$A:$S,19,0)</f>
        <v>57.325000000000003</v>
      </c>
      <c r="AB22" s="18">
        <f>VLOOKUP(A:A,[3]TDSheet!$A:$D,4,0)</f>
        <v>57.182000000000002</v>
      </c>
      <c r="AC22" s="18">
        <f>VLOOKUP(A:A,[1]TDSheet!$A:$AC,29,0)</f>
        <v>0</v>
      </c>
      <c r="AD22" s="18">
        <f>VLOOKUP(A:A,[1]TDSheet!$A:$AD,30,0)</f>
        <v>0</v>
      </c>
      <c r="AE22" s="18">
        <f t="shared" si="13"/>
        <v>100</v>
      </c>
      <c r="AF22" s="18"/>
      <c r="AG22" s="18"/>
      <c r="AH22" s="18"/>
      <c r="AI22" s="18"/>
    </row>
    <row r="23" spans="1:35" s="1" customFormat="1" ht="11.1" customHeight="1" outlineLevel="1" x14ac:dyDescent="0.2">
      <c r="A23" s="8" t="s">
        <v>26</v>
      </c>
      <c r="B23" s="9" t="s">
        <v>8</v>
      </c>
      <c r="C23" s="10">
        <v>1040</v>
      </c>
      <c r="D23" s="10">
        <v>1600</v>
      </c>
      <c r="E23" s="10">
        <v>1292</v>
      </c>
      <c r="F23" s="10">
        <v>1318</v>
      </c>
      <c r="G23" s="1">
        <f>VLOOKUP(A:A,[1]TDSheet!$A:$G,7,0)</f>
        <v>0.22</v>
      </c>
      <c r="H23" s="1">
        <f>VLOOKUP(A:A,[1]TDSheet!$A:$H,8,0)</f>
        <v>120</v>
      </c>
      <c r="I23" s="18">
        <f>VLOOKUP(A:A,[2]TDSheet!$A:$F,6,0)</f>
        <v>1315</v>
      </c>
      <c r="J23" s="18">
        <f t="shared" si="9"/>
        <v>-23</v>
      </c>
      <c r="K23" s="18">
        <f>VLOOKUP(A:A,[1]TDSheet!$A:$T,20,0)</f>
        <v>1200</v>
      </c>
      <c r="L23" s="18">
        <f>VLOOKUP(A:A,[1]TDSheet!$A:$N,14,0)</f>
        <v>400</v>
      </c>
      <c r="M23" s="18"/>
      <c r="N23" s="18"/>
      <c r="O23" s="18"/>
      <c r="P23" s="18"/>
      <c r="Q23" s="18"/>
      <c r="R23" s="20">
        <v>200</v>
      </c>
      <c r="S23" s="18">
        <f t="shared" si="10"/>
        <v>258.39999999999998</v>
      </c>
      <c r="T23" s="20"/>
      <c r="U23" s="23">
        <f t="shared" si="11"/>
        <v>12.06656346749226</v>
      </c>
      <c r="V23" s="18">
        <f t="shared" si="12"/>
        <v>5.1006191950464403</v>
      </c>
      <c r="W23" s="18"/>
      <c r="X23" s="18"/>
      <c r="Y23" s="18">
        <f>VLOOKUP(A:A,[1]TDSheet!$A:$Z,26,0)</f>
        <v>180.2</v>
      </c>
      <c r="Z23" s="18">
        <f>VLOOKUP(A:A,[1]TDSheet!$A:$AA,27,0)</f>
        <v>254.4</v>
      </c>
      <c r="AA23" s="18">
        <f>VLOOKUP(A:A,[1]TDSheet!$A:$S,19,0)</f>
        <v>229.8</v>
      </c>
      <c r="AB23" s="18">
        <f>VLOOKUP(A:A,[3]TDSheet!$A:$D,4,0)</f>
        <v>182</v>
      </c>
      <c r="AC23" s="18" t="str">
        <f>VLOOKUP(A:A,[1]TDSheet!$A:$AC,29,0)</f>
        <v>костик</v>
      </c>
      <c r="AD23" s="18" t="str">
        <f>VLOOKUP(A:A,[1]TDSheet!$A:$AD,30,0)</f>
        <v>костик</v>
      </c>
      <c r="AE23" s="18">
        <f t="shared" si="13"/>
        <v>44</v>
      </c>
      <c r="AF23" s="18"/>
      <c r="AG23" s="18"/>
      <c r="AH23" s="18"/>
      <c r="AI23" s="18"/>
    </row>
    <row r="24" spans="1:35" s="1" customFormat="1" ht="11.1" customHeight="1" outlineLevel="1" x14ac:dyDescent="0.2">
      <c r="A24" s="8" t="s">
        <v>27</v>
      </c>
      <c r="B24" s="9" t="s">
        <v>8</v>
      </c>
      <c r="C24" s="10">
        <v>596</v>
      </c>
      <c r="D24" s="10">
        <v>1246</v>
      </c>
      <c r="E24" s="10">
        <v>1028</v>
      </c>
      <c r="F24" s="10">
        <v>808</v>
      </c>
      <c r="G24" s="1">
        <f>VLOOKUP(A:A,[1]TDSheet!$A:$G,7,0)</f>
        <v>0.4</v>
      </c>
      <c r="H24" s="1" t="e">
        <f>VLOOKUP(A:A,[1]TDSheet!$A:$H,8,0)</f>
        <v>#N/A</v>
      </c>
      <c r="I24" s="18">
        <f>VLOOKUP(A:A,[2]TDSheet!$A:$F,6,0)</f>
        <v>1030</v>
      </c>
      <c r="J24" s="18">
        <f t="shared" si="9"/>
        <v>-2</v>
      </c>
      <c r="K24" s="18">
        <f>VLOOKUP(A:A,[1]TDSheet!$A:$T,20,0)</f>
        <v>240</v>
      </c>
      <c r="L24" s="18">
        <f>VLOOKUP(A:A,[1]TDSheet!$A:$N,14,0)</f>
        <v>120</v>
      </c>
      <c r="M24" s="18"/>
      <c r="N24" s="18"/>
      <c r="O24" s="18"/>
      <c r="P24" s="18"/>
      <c r="Q24" s="18"/>
      <c r="R24" s="20">
        <v>280</v>
      </c>
      <c r="S24" s="18">
        <f t="shared" si="10"/>
        <v>205.6</v>
      </c>
      <c r="T24" s="20"/>
      <c r="U24" s="23">
        <f t="shared" si="11"/>
        <v>7.0428015564202333</v>
      </c>
      <c r="V24" s="18">
        <f t="shared" si="12"/>
        <v>3.9299610894941637</v>
      </c>
      <c r="W24" s="18"/>
      <c r="X24" s="18"/>
      <c r="Y24" s="18">
        <f>VLOOKUP(A:A,[1]TDSheet!$A:$Z,26,0)</f>
        <v>175.2</v>
      </c>
      <c r="Z24" s="18">
        <f>VLOOKUP(A:A,[1]TDSheet!$A:$AA,27,0)</f>
        <v>114</v>
      </c>
      <c r="AA24" s="18">
        <f>VLOOKUP(A:A,[1]TDSheet!$A:$S,19,0)</f>
        <v>167.6</v>
      </c>
      <c r="AB24" s="18">
        <f>VLOOKUP(A:A,[3]TDSheet!$A:$D,4,0)</f>
        <v>51</v>
      </c>
      <c r="AC24" s="18" t="str">
        <f>VLOOKUP(A:A,[1]TDSheet!$A:$AC,29,0)</f>
        <v>Витал</v>
      </c>
      <c r="AD24" s="18" t="e">
        <f>VLOOKUP(A:A,[1]TDSheet!$A:$AD,30,0)</f>
        <v>#N/A</v>
      </c>
      <c r="AE24" s="18">
        <f t="shared" si="13"/>
        <v>112</v>
      </c>
      <c r="AF24" s="18"/>
      <c r="AG24" s="18"/>
      <c r="AH24" s="18"/>
      <c r="AI24" s="18"/>
    </row>
    <row r="25" spans="1:35" s="1" customFormat="1" ht="11.1" customHeight="1" outlineLevel="1" x14ac:dyDescent="0.2">
      <c r="A25" s="8" t="s">
        <v>28</v>
      </c>
      <c r="B25" s="9" t="s">
        <v>8</v>
      </c>
      <c r="C25" s="10">
        <v>234</v>
      </c>
      <c r="D25" s="10">
        <v>583</v>
      </c>
      <c r="E25" s="10">
        <v>406</v>
      </c>
      <c r="F25" s="10">
        <v>327</v>
      </c>
      <c r="G25" s="1">
        <f>VLOOKUP(A:A,[1]TDSheet!$A:$G,7,0)</f>
        <v>0.09</v>
      </c>
      <c r="H25" s="1" t="e">
        <f>VLOOKUP(A:A,[1]TDSheet!$A:$H,8,0)</f>
        <v>#N/A</v>
      </c>
      <c r="I25" s="18">
        <f>VLOOKUP(A:A,[2]TDSheet!$A:$F,6,0)</f>
        <v>406</v>
      </c>
      <c r="J25" s="18">
        <f t="shared" si="9"/>
        <v>0</v>
      </c>
      <c r="K25" s="18">
        <f>VLOOKUP(A:A,[1]TDSheet!$A:$T,20,0)</f>
        <v>40</v>
      </c>
      <c r="L25" s="18">
        <f>VLOOKUP(A:A,[1]TDSheet!$A:$N,14,0)</f>
        <v>80</v>
      </c>
      <c r="M25" s="18"/>
      <c r="N25" s="18"/>
      <c r="O25" s="18"/>
      <c r="P25" s="18"/>
      <c r="Q25" s="18"/>
      <c r="R25" s="20">
        <v>80</v>
      </c>
      <c r="S25" s="18">
        <f t="shared" si="10"/>
        <v>81.2</v>
      </c>
      <c r="T25" s="20"/>
      <c r="U25" s="23">
        <f t="shared" si="11"/>
        <v>6.4901477832512313</v>
      </c>
      <c r="V25" s="18">
        <f t="shared" si="12"/>
        <v>4.027093596059113</v>
      </c>
      <c r="W25" s="18"/>
      <c r="X25" s="18"/>
      <c r="Y25" s="18">
        <f>VLOOKUP(A:A,[1]TDSheet!$A:$Z,26,0)</f>
        <v>50.6</v>
      </c>
      <c r="Z25" s="18">
        <f>VLOOKUP(A:A,[1]TDSheet!$A:$AA,27,0)</f>
        <v>90.8</v>
      </c>
      <c r="AA25" s="18">
        <f>VLOOKUP(A:A,[1]TDSheet!$A:$S,19,0)</f>
        <v>70</v>
      </c>
      <c r="AB25" s="18">
        <f>VLOOKUP(A:A,[3]TDSheet!$A:$D,4,0)</f>
        <v>74</v>
      </c>
      <c r="AC25" s="18" t="str">
        <f>VLOOKUP(A:A,[1]TDSheet!$A:$AC,29,0)</f>
        <v>увел</v>
      </c>
      <c r="AD25" s="18" t="str">
        <f>VLOOKUP(A:A,[1]TDSheet!$A:$AD,30,0)</f>
        <v>м160</v>
      </c>
      <c r="AE25" s="18">
        <f t="shared" si="13"/>
        <v>7.1999999999999993</v>
      </c>
      <c r="AF25" s="18"/>
      <c r="AG25" s="18"/>
      <c r="AH25" s="18"/>
      <c r="AI25" s="18"/>
    </row>
    <row r="26" spans="1:35" s="1" customFormat="1" ht="11.1" customHeight="1" outlineLevel="1" x14ac:dyDescent="0.2">
      <c r="A26" s="8" t="s">
        <v>29</v>
      </c>
      <c r="B26" s="9" t="s">
        <v>8</v>
      </c>
      <c r="C26" s="10">
        <v>233</v>
      </c>
      <c r="D26" s="10">
        <v>574</v>
      </c>
      <c r="E26" s="10">
        <v>510</v>
      </c>
      <c r="F26" s="10">
        <v>260</v>
      </c>
      <c r="G26" s="1">
        <f>VLOOKUP(A:A,[1]TDSheet!$A:$G,7,0)</f>
        <v>0.09</v>
      </c>
      <c r="H26" s="1">
        <f>VLOOKUP(A:A,[1]TDSheet!$A:$H,8,0)</f>
        <v>45</v>
      </c>
      <c r="I26" s="18">
        <f>VLOOKUP(A:A,[2]TDSheet!$A:$F,6,0)</f>
        <v>512</v>
      </c>
      <c r="J26" s="18">
        <f t="shared" si="9"/>
        <v>-2</v>
      </c>
      <c r="K26" s="18">
        <f>VLOOKUP(A:A,[1]TDSheet!$A:$T,20,0)</f>
        <v>40</v>
      </c>
      <c r="L26" s="18">
        <f>VLOOKUP(A:A,[1]TDSheet!$A:$N,14,0)</f>
        <v>80</v>
      </c>
      <c r="M26" s="18"/>
      <c r="N26" s="18"/>
      <c r="O26" s="18"/>
      <c r="P26" s="18"/>
      <c r="Q26" s="18"/>
      <c r="R26" s="20">
        <v>200</v>
      </c>
      <c r="S26" s="18">
        <f t="shared" si="10"/>
        <v>102</v>
      </c>
      <c r="T26" s="20"/>
      <c r="U26" s="23">
        <f t="shared" si="11"/>
        <v>5.6862745098039218</v>
      </c>
      <c r="V26" s="18">
        <f t="shared" si="12"/>
        <v>2.5490196078431371</v>
      </c>
      <c r="W26" s="18"/>
      <c r="X26" s="18"/>
      <c r="Y26" s="18">
        <f>VLOOKUP(A:A,[1]TDSheet!$A:$Z,26,0)</f>
        <v>69</v>
      </c>
      <c r="Z26" s="18">
        <f>VLOOKUP(A:A,[1]TDSheet!$A:$AA,27,0)</f>
        <v>81.8</v>
      </c>
      <c r="AA26" s="18">
        <f>VLOOKUP(A:A,[1]TDSheet!$A:$S,19,0)</f>
        <v>71.8</v>
      </c>
      <c r="AB26" s="18">
        <f>VLOOKUP(A:A,[3]TDSheet!$A:$D,4,0)</f>
        <v>32</v>
      </c>
      <c r="AC26" s="18">
        <f>VLOOKUP(A:A,[1]TDSheet!$A:$AC,29,0)</f>
        <v>0</v>
      </c>
      <c r="AD26" s="18">
        <f>VLOOKUP(A:A,[1]TDSheet!$A:$AD,30,0)</f>
        <v>0</v>
      </c>
      <c r="AE26" s="18">
        <f t="shared" si="13"/>
        <v>18</v>
      </c>
      <c r="AF26" s="18"/>
      <c r="AG26" s="18"/>
      <c r="AH26" s="18"/>
      <c r="AI26" s="18"/>
    </row>
    <row r="27" spans="1:35" s="1" customFormat="1" ht="11.1" customHeight="1" outlineLevel="1" x14ac:dyDescent="0.2">
      <c r="A27" s="8" t="s">
        <v>30</v>
      </c>
      <c r="B27" s="9" t="s">
        <v>8</v>
      </c>
      <c r="C27" s="10">
        <v>77</v>
      </c>
      <c r="D27" s="10">
        <v>40</v>
      </c>
      <c r="E27" s="10">
        <v>99</v>
      </c>
      <c r="F27" s="10">
        <v>18</v>
      </c>
      <c r="G27" s="1">
        <f>VLOOKUP(A:A,[1]TDSheet!$A:$G,7,0)</f>
        <v>0.4</v>
      </c>
      <c r="H27" s="1">
        <f>VLOOKUP(A:A,[1]TDSheet!$A:$H,8,0)</f>
        <v>60</v>
      </c>
      <c r="I27" s="18">
        <f>VLOOKUP(A:A,[2]TDSheet!$A:$F,6,0)</f>
        <v>107</v>
      </c>
      <c r="J27" s="18">
        <f t="shared" si="9"/>
        <v>-8</v>
      </c>
      <c r="K27" s="18">
        <f>VLOOKUP(A:A,[1]TDSheet!$A:$T,20,0)</f>
        <v>40</v>
      </c>
      <c r="L27" s="18">
        <f>VLOOKUP(A:A,[1]TDSheet!$A:$N,14,0)</f>
        <v>0</v>
      </c>
      <c r="M27" s="18"/>
      <c r="N27" s="18"/>
      <c r="O27" s="18"/>
      <c r="P27" s="18"/>
      <c r="Q27" s="18"/>
      <c r="R27" s="20">
        <v>80</v>
      </c>
      <c r="S27" s="18">
        <f t="shared" si="10"/>
        <v>19.8</v>
      </c>
      <c r="T27" s="20"/>
      <c r="U27" s="23">
        <f t="shared" si="11"/>
        <v>6.9696969696969697</v>
      </c>
      <c r="V27" s="18">
        <f t="shared" si="12"/>
        <v>0.90909090909090906</v>
      </c>
      <c r="W27" s="18"/>
      <c r="X27" s="18"/>
      <c r="Y27" s="18">
        <f>VLOOKUP(A:A,[1]TDSheet!$A:$Z,26,0)</f>
        <v>15.4</v>
      </c>
      <c r="Z27" s="18">
        <f>VLOOKUP(A:A,[1]TDSheet!$A:$AA,27,0)</f>
        <v>22.4</v>
      </c>
      <c r="AA27" s="18">
        <f>VLOOKUP(A:A,[1]TDSheet!$A:$S,19,0)</f>
        <v>12.6</v>
      </c>
      <c r="AB27" s="18">
        <f>VLOOKUP(A:A,[3]TDSheet!$A:$D,4,0)</f>
        <v>9</v>
      </c>
      <c r="AC27" s="18" t="str">
        <f>VLOOKUP(A:A,[1]TDSheet!$A:$AC,29,0)</f>
        <v>увел</v>
      </c>
      <c r="AD27" s="18">
        <f>VLOOKUP(A:A,[1]TDSheet!$A:$AD,30,0)</f>
        <v>0</v>
      </c>
      <c r="AE27" s="18">
        <f t="shared" si="13"/>
        <v>32</v>
      </c>
      <c r="AF27" s="18"/>
      <c r="AG27" s="18"/>
      <c r="AH27" s="18"/>
      <c r="AI27" s="18"/>
    </row>
    <row r="28" spans="1:35" s="1" customFormat="1" ht="11.1" customHeight="1" outlineLevel="1" x14ac:dyDescent="0.2">
      <c r="A28" s="8" t="s">
        <v>31</v>
      </c>
      <c r="B28" s="9" t="s">
        <v>8</v>
      </c>
      <c r="C28" s="10">
        <v>376</v>
      </c>
      <c r="D28" s="10">
        <v>488</v>
      </c>
      <c r="E28" s="10">
        <v>503</v>
      </c>
      <c r="F28" s="10">
        <v>353</v>
      </c>
      <c r="G28" s="1">
        <f>VLOOKUP(A:A,[1]TDSheet!$A:$G,7,0)</f>
        <v>0.4</v>
      </c>
      <c r="H28" s="1">
        <f>VLOOKUP(A:A,[1]TDSheet!$A:$H,8,0)</f>
        <v>60</v>
      </c>
      <c r="I28" s="18">
        <f>VLOOKUP(A:A,[2]TDSheet!$A:$F,6,0)</f>
        <v>510</v>
      </c>
      <c r="J28" s="18">
        <f t="shared" si="9"/>
        <v>-7</v>
      </c>
      <c r="K28" s="18">
        <f>VLOOKUP(A:A,[1]TDSheet!$A:$T,20,0)</f>
        <v>0</v>
      </c>
      <c r="L28" s="18">
        <f>VLOOKUP(A:A,[1]TDSheet!$A:$N,14,0)</f>
        <v>80</v>
      </c>
      <c r="M28" s="18"/>
      <c r="N28" s="18"/>
      <c r="O28" s="18"/>
      <c r="P28" s="18"/>
      <c r="Q28" s="18"/>
      <c r="R28" s="20">
        <v>240</v>
      </c>
      <c r="S28" s="18">
        <f t="shared" si="10"/>
        <v>100.6</v>
      </c>
      <c r="T28" s="20"/>
      <c r="U28" s="23">
        <f t="shared" si="11"/>
        <v>6.6898608349900597</v>
      </c>
      <c r="V28" s="18">
        <f t="shared" si="12"/>
        <v>3.5089463220675947</v>
      </c>
      <c r="W28" s="18"/>
      <c r="X28" s="18"/>
      <c r="Y28" s="18">
        <f>VLOOKUP(A:A,[1]TDSheet!$A:$Z,26,0)</f>
        <v>76.400000000000006</v>
      </c>
      <c r="Z28" s="18">
        <f>VLOOKUP(A:A,[1]TDSheet!$A:$AA,27,0)</f>
        <v>105.4</v>
      </c>
      <c r="AA28" s="18">
        <f>VLOOKUP(A:A,[1]TDSheet!$A:$S,19,0)</f>
        <v>77.400000000000006</v>
      </c>
      <c r="AB28" s="18">
        <f>VLOOKUP(A:A,[3]TDSheet!$A:$D,4,0)</f>
        <v>81</v>
      </c>
      <c r="AC28" s="18" t="str">
        <f>VLOOKUP(A:A,[1]TDSheet!$A:$AC,29,0)</f>
        <v>м280</v>
      </c>
      <c r="AD28" s="18">
        <f>VLOOKUP(A:A,[1]TDSheet!$A:$AD,30,0)</f>
        <v>0</v>
      </c>
      <c r="AE28" s="18">
        <f t="shared" si="13"/>
        <v>96</v>
      </c>
      <c r="AF28" s="18"/>
      <c r="AG28" s="18"/>
      <c r="AH28" s="18"/>
      <c r="AI28" s="18"/>
    </row>
    <row r="29" spans="1:35" s="1" customFormat="1" ht="11.1" customHeight="1" outlineLevel="1" x14ac:dyDescent="0.2">
      <c r="A29" s="8" t="s">
        <v>32</v>
      </c>
      <c r="B29" s="9" t="s">
        <v>8</v>
      </c>
      <c r="C29" s="10">
        <v>165</v>
      </c>
      <c r="D29" s="10">
        <v>563</v>
      </c>
      <c r="E29" s="10">
        <v>436</v>
      </c>
      <c r="F29" s="10">
        <v>259</v>
      </c>
      <c r="G29" s="1">
        <f>VLOOKUP(A:A,[1]TDSheet!$A:$G,7,0)</f>
        <v>0.15</v>
      </c>
      <c r="H29" s="1" t="e">
        <f>VLOOKUP(A:A,[1]TDSheet!$A:$H,8,0)</f>
        <v>#N/A</v>
      </c>
      <c r="I29" s="18">
        <f>VLOOKUP(A:A,[2]TDSheet!$A:$F,6,0)</f>
        <v>453</v>
      </c>
      <c r="J29" s="18">
        <f t="shared" si="9"/>
        <v>-17</v>
      </c>
      <c r="K29" s="18">
        <f>VLOOKUP(A:A,[1]TDSheet!$A:$T,20,0)</f>
        <v>0</v>
      </c>
      <c r="L29" s="18">
        <f>VLOOKUP(A:A,[1]TDSheet!$A:$N,14,0)</f>
        <v>80</v>
      </c>
      <c r="M29" s="18"/>
      <c r="N29" s="18"/>
      <c r="O29" s="18"/>
      <c r="P29" s="18"/>
      <c r="Q29" s="18"/>
      <c r="R29" s="20">
        <v>200</v>
      </c>
      <c r="S29" s="18">
        <f t="shared" si="10"/>
        <v>87.2</v>
      </c>
      <c r="T29" s="20"/>
      <c r="U29" s="23">
        <f t="shared" si="11"/>
        <v>6.1811926605504581</v>
      </c>
      <c r="V29" s="18">
        <f t="shared" si="12"/>
        <v>2.9701834862385321</v>
      </c>
      <c r="W29" s="18"/>
      <c r="X29" s="18"/>
      <c r="Y29" s="18">
        <f>VLOOKUP(A:A,[1]TDSheet!$A:$Z,26,0)</f>
        <v>61.4</v>
      </c>
      <c r="Z29" s="18">
        <f>VLOOKUP(A:A,[1]TDSheet!$A:$AA,27,0)</f>
        <v>71.599999999999994</v>
      </c>
      <c r="AA29" s="18">
        <f>VLOOKUP(A:A,[1]TDSheet!$A:$S,19,0)</f>
        <v>62</v>
      </c>
      <c r="AB29" s="18">
        <f>VLOOKUP(A:A,[3]TDSheet!$A:$D,4,0)</f>
        <v>97</v>
      </c>
      <c r="AC29" s="18" t="str">
        <f>VLOOKUP(A:A,[1]TDSheet!$A:$AC,29,0)</f>
        <v>костик</v>
      </c>
      <c r="AD29" s="18" t="str">
        <f>VLOOKUP(A:A,[1]TDSheet!$A:$AD,30,0)</f>
        <v>костик</v>
      </c>
      <c r="AE29" s="18">
        <f t="shared" si="13"/>
        <v>30</v>
      </c>
      <c r="AF29" s="18"/>
      <c r="AG29" s="18"/>
      <c r="AH29" s="18"/>
      <c r="AI29" s="18"/>
    </row>
    <row r="30" spans="1:35" s="1" customFormat="1" ht="11.1" customHeight="1" outlineLevel="1" x14ac:dyDescent="0.2">
      <c r="A30" s="8" t="s">
        <v>33</v>
      </c>
      <c r="B30" s="9" t="s">
        <v>9</v>
      </c>
      <c r="C30" s="10">
        <v>194.11799999999999</v>
      </c>
      <c r="D30" s="10">
        <v>719.23900000000003</v>
      </c>
      <c r="E30" s="10">
        <v>512.46600000000001</v>
      </c>
      <c r="F30" s="10">
        <v>397.78300000000002</v>
      </c>
      <c r="G30" s="1">
        <f>VLOOKUP(A:A,[1]TDSheet!$A:$G,7,0)</f>
        <v>1</v>
      </c>
      <c r="H30" s="1">
        <f>VLOOKUP(A:A,[1]TDSheet!$A:$H,8,0)</f>
        <v>45</v>
      </c>
      <c r="I30" s="18">
        <f>VLOOKUP(A:A,[2]TDSheet!$A:$F,6,0)</f>
        <v>497.2</v>
      </c>
      <c r="J30" s="18">
        <f t="shared" si="9"/>
        <v>15.26600000000002</v>
      </c>
      <c r="K30" s="18">
        <f>VLOOKUP(A:A,[1]TDSheet!$A:$T,20,0)</f>
        <v>70</v>
      </c>
      <c r="L30" s="18">
        <f>VLOOKUP(A:A,[1]TDSheet!$A:$N,14,0)</f>
        <v>60</v>
      </c>
      <c r="M30" s="18"/>
      <c r="N30" s="18"/>
      <c r="O30" s="18"/>
      <c r="P30" s="18"/>
      <c r="Q30" s="18"/>
      <c r="R30" s="20">
        <v>150</v>
      </c>
      <c r="S30" s="18">
        <f t="shared" si="10"/>
        <v>102.4932</v>
      </c>
      <c r="T30" s="20"/>
      <c r="U30" s="23">
        <f t="shared" si="11"/>
        <v>6.6129557863350934</v>
      </c>
      <c r="V30" s="18">
        <f t="shared" si="12"/>
        <v>3.8810672317773278</v>
      </c>
      <c r="W30" s="18"/>
      <c r="X30" s="18"/>
      <c r="Y30" s="18">
        <f>VLOOKUP(A:A,[1]TDSheet!$A:$Z,26,0)</f>
        <v>90.953400000000002</v>
      </c>
      <c r="Z30" s="18">
        <f>VLOOKUP(A:A,[1]TDSheet!$A:$AA,27,0)</f>
        <v>85.636200000000002</v>
      </c>
      <c r="AA30" s="18">
        <f>VLOOKUP(A:A,[1]TDSheet!$A:$S,19,0)</f>
        <v>83.503</v>
      </c>
      <c r="AB30" s="18">
        <f>VLOOKUP(A:A,[3]TDSheet!$A:$D,4,0)</f>
        <v>106.261</v>
      </c>
      <c r="AC30" s="18" t="str">
        <f>VLOOKUP(A:A,[1]TDSheet!$A:$AC,29,0)</f>
        <v>увел</v>
      </c>
      <c r="AD30" s="18">
        <f>VLOOKUP(A:A,[1]TDSheet!$A:$AD,30,0)</f>
        <v>0</v>
      </c>
      <c r="AE30" s="18">
        <f t="shared" si="13"/>
        <v>150</v>
      </c>
      <c r="AF30" s="18"/>
      <c r="AG30" s="18"/>
      <c r="AH30" s="18"/>
      <c r="AI30" s="18"/>
    </row>
    <row r="31" spans="1:35" s="1" customFormat="1" ht="11.1" customHeight="1" outlineLevel="1" x14ac:dyDescent="0.2">
      <c r="A31" s="8" t="s">
        <v>34</v>
      </c>
      <c r="B31" s="9" t="s">
        <v>8</v>
      </c>
      <c r="C31" s="10">
        <v>121</v>
      </c>
      <c r="D31" s="10">
        <v>40</v>
      </c>
      <c r="E31" s="10">
        <v>158</v>
      </c>
      <c r="F31" s="10">
        <v>-1</v>
      </c>
      <c r="G31" s="1">
        <f>VLOOKUP(A:A,[1]TDSheet!$A:$G,7,0)</f>
        <v>0.4</v>
      </c>
      <c r="H31" s="1">
        <f>VLOOKUP(A:A,[1]TDSheet!$A:$H,8,0)</f>
        <v>60</v>
      </c>
      <c r="I31" s="18">
        <f>VLOOKUP(A:A,[2]TDSheet!$A:$F,6,0)</f>
        <v>167</v>
      </c>
      <c r="J31" s="18">
        <f t="shared" si="9"/>
        <v>-9</v>
      </c>
      <c r="K31" s="18">
        <f>VLOOKUP(A:A,[1]TDSheet!$A:$T,20,0)</f>
        <v>0</v>
      </c>
      <c r="L31" s="18">
        <f>VLOOKUP(A:A,[1]TDSheet!$A:$N,14,0)</f>
        <v>40</v>
      </c>
      <c r="M31" s="18"/>
      <c r="N31" s="18"/>
      <c r="O31" s="18"/>
      <c r="P31" s="18"/>
      <c r="Q31" s="18"/>
      <c r="R31" s="20">
        <v>120</v>
      </c>
      <c r="S31" s="18">
        <f t="shared" si="10"/>
        <v>31.6</v>
      </c>
      <c r="T31" s="20"/>
      <c r="U31" s="23">
        <f t="shared" si="11"/>
        <v>5.0316455696202533</v>
      </c>
      <c r="V31" s="18">
        <f t="shared" si="12"/>
        <v>-3.164556962025316E-2</v>
      </c>
      <c r="W31" s="18"/>
      <c r="X31" s="18"/>
      <c r="Y31" s="18">
        <f>VLOOKUP(A:A,[1]TDSheet!$A:$Z,26,0)</f>
        <v>30</v>
      </c>
      <c r="Z31" s="18">
        <f>VLOOKUP(A:A,[1]TDSheet!$A:$AA,27,0)</f>
        <v>21.4</v>
      </c>
      <c r="AA31" s="18">
        <f>VLOOKUP(A:A,[1]TDSheet!$A:$S,19,0)</f>
        <v>15.8</v>
      </c>
      <c r="AB31" s="18">
        <f>VLOOKUP(A:A,[3]TDSheet!$A:$D,4,0)</f>
        <v>7</v>
      </c>
      <c r="AC31" s="18" t="str">
        <f>VLOOKUP(A:A,[1]TDSheet!$A:$AC,29,0)</f>
        <v>Витал</v>
      </c>
      <c r="AD31" s="18" t="str">
        <f>VLOOKUP(A:A,[1]TDSheet!$A:$AD,30,0)</f>
        <v>костик</v>
      </c>
      <c r="AE31" s="18">
        <f t="shared" si="13"/>
        <v>48</v>
      </c>
      <c r="AF31" s="18"/>
      <c r="AG31" s="18"/>
      <c r="AH31" s="18"/>
      <c r="AI31" s="18"/>
    </row>
    <row r="32" spans="1:35" s="1" customFormat="1" ht="11.1" hidden="1" customHeight="1" outlineLevel="1" x14ac:dyDescent="0.2">
      <c r="A32" s="8" t="s">
        <v>35</v>
      </c>
      <c r="B32" s="9" t="s">
        <v>8</v>
      </c>
      <c r="C32" s="10">
        <v>1272</v>
      </c>
      <c r="D32" s="10">
        <v>2034</v>
      </c>
      <c r="E32" s="10">
        <v>1711</v>
      </c>
      <c r="F32" s="10">
        <v>1570</v>
      </c>
      <c r="G32" s="1">
        <f>VLOOKUP(A:A,[1]TDSheet!$A:$G,7,0)</f>
        <v>0.4</v>
      </c>
      <c r="H32" s="1">
        <f>VLOOKUP(A:A,[1]TDSheet!$A:$H,8,0)</f>
        <v>60</v>
      </c>
      <c r="I32" s="18">
        <f>VLOOKUP(A:A,[2]TDSheet!$A:$F,6,0)</f>
        <v>1743</v>
      </c>
      <c r="J32" s="18">
        <f t="shared" si="9"/>
        <v>-32</v>
      </c>
      <c r="K32" s="18">
        <f>VLOOKUP(A:A,[1]TDSheet!$A:$T,20,0)</f>
        <v>400</v>
      </c>
      <c r="L32" s="18">
        <f>VLOOKUP(A:A,[1]TDSheet!$A:$N,14,0)</f>
        <v>600</v>
      </c>
      <c r="M32" s="18"/>
      <c r="N32" s="18"/>
      <c r="O32" s="18"/>
      <c r="P32" s="18"/>
      <c r="Q32" s="18"/>
      <c r="R32" s="20"/>
      <c r="S32" s="18">
        <f t="shared" si="10"/>
        <v>342.2</v>
      </c>
      <c r="T32" s="20"/>
      <c r="U32" s="23">
        <f t="shared" si="11"/>
        <v>7.5102279368790184</v>
      </c>
      <c r="V32" s="18">
        <f t="shared" si="12"/>
        <v>4.5879602571595557</v>
      </c>
      <c r="W32" s="18"/>
      <c r="X32" s="18"/>
      <c r="Y32" s="18">
        <f>VLOOKUP(A:A,[1]TDSheet!$A:$Z,26,0)</f>
        <v>269.2</v>
      </c>
      <c r="Z32" s="18">
        <f>VLOOKUP(A:A,[1]TDSheet!$A:$AA,27,0)</f>
        <v>407</v>
      </c>
      <c r="AA32" s="18">
        <f>VLOOKUP(A:A,[1]TDSheet!$A:$S,19,0)</f>
        <v>297.2</v>
      </c>
      <c r="AB32" s="18">
        <f>VLOOKUP(A:A,[3]TDSheet!$A:$D,4,0)</f>
        <v>436</v>
      </c>
      <c r="AC32" s="18" t="str">
        <f>VLOOKUP(A:A,[1]TDSheet!$A:$AC,29,0)</f>
        <v>м1600</v>
      </c>
      <c r="AD32" s="18">
        <f>VLOOKUP(A:A,[1]TDSheet!$A:$AD,30,0)</f>
        <v>0</v>
      </c>
      <c r="AE32" s="18">
        <f t="shared" si="13"/>
        <v>0</v>
      </c>
      <c r="AF32" s="18"/>
      <c r="AG32" s="18"/>
      <c r="AH32" s="18"/>
      <c r="AI32" s="18"/>
    </row>
    <row r="33" spans="1:35" s="1" customFormat="1" ht="11.1" customHeight="1" outlineLevel="1" x14ac:dyDescent="0.2">
      <c r="A33" s="8" t="s">
        <v>36</v>
      </c>
      <c r="B33" s="9" t="s">
        <v>8</v>
      </c>
      <c r="C33" s="10">
        <v>6649</v>
      </c>
      <c r="D33" s="10">
        <v>3680</v>
      </c>
      <c r="E33" s="10">
        <v>5620</v>
      </c>
      <c r="F33" s="10">
        <v>4641</v>
      </c>
      <c r="G33" s="1">
        <f>VLOOKUP(A:A,[1]TDSheet!$A:$G,7,0)</f>
        <v>0.4</v>
      </c>
      <c r="H33" s="1">
        <f>VLOOKUP(A:A,[1]TDSheet!$A:$H,8,0)</f>
        <v>60</v>
      </c>
      <c r="I33" s="18">
        <f>VLOOKUP(A:A,[2]TDSheet!$A:$F,6,0)</f>
        <v>5654</v>
      </c>
      <c r="J33" s="18">
        <f t="shared" si="9"/>
        <v>-34</v>
      </c>
      <c r="K33" s="18">
        <f>VLOOKUP(A:A,[1]TDSheet!$A:$T,20,0)</f>
        <v>2200</v>
      </c>
      <c r="L33" s="18">
        <f>VLOOKUP(A:A,[1]TDSheet!$A:$N,14,0)</f>
        <v>2200</v>
      </c>
      <c r="M33" s="18"/>
      <c r="N33" s="18"/>
      <c r="O33" s="18"/>
      <c r="P33" s="18"/>
      <c r="Q33" s="18"/>
      <c r="R33" s="20">
        <v>1000</v>
      </c>
      <c r="S33" s="18">
        <f t="shared" si="10"/>
        <v>1124</v>
      </c>
      <c r="T33" s="20"/>
      <c r="U33" s="23">
        <f t="shared" si="11"/>
        <v>8.9332740213523127</v>
      </c>
      <c r="V33" s="18">
        <f t="shared" si="12"/>
        <v>4.1290035587188614</v>
      </c>
      <c r="W33" s="18"/>
      <c r="X33" s="18"/>
      <c r="Y33" s="18">
        <f>VLOOKUP(A:A,[1]TDSheet!$A:$Z,26,0)</f>
        <v>1107.2</v>
      </c>
      <c r="Z33" s="18">
        <f>VLOOKUP(A:A,[1]TDSheet!$A:$AA,27,0)</f>
        <v>1317.8</v>
      </c>
      <c r="AA33" s="18">
        <f>VLOOKUP(A:A,[1]TDSheet!$A:$S,19,0)</f>
        <v>938.8</v>
      </c>
      <c r="AB33" s="18">
        <f>VLOOKUP(A:A,[3]TDSheet!$A:$D,4,0)</f>
        <v>779</v>
      </c>
      <c r="AC33" s="18" t="str">
        <f>VLOOKUP(A:A,[1]TDSheet!$A:$AC,29,0)</f>
        <v>кор</v>
      </c>
      <c r="AD33" s="18" t="str">
        <f>VLOOKUP(A:A,[1]TDSheet!$A:$AD,30,0)</f>
        <v>кор</v>
      </c>
      <c r="AE33" s="18">
        <f t="shared" si="13"/>
        <v>400</v>
      </c>
      <c r="AF33" s="18"/>
      <c r="AG33" s="18"/>
      <c r="AH33" s="18"/>
      <c r="AI33" s="18"/>
    </row>
    <row r="34" spans="1:35" s="1" customFormat="1" ht="11.1" hidden="1" customHeight="1" outlineLevel="1" x14ac:dyDescent="0.2">
      <c r="A34" s="8" t="s">
        <v>37</v>
      </c>
      <c r="B34" s="9" t="s">
        <v>8</v>
      </c>
      <c r="C34" s="10">
        <v>215</v>
      </c>
      <c r="D34" s="10">
        <v>888</v>
      </c>
      <c r="E34" s="10">
        <v>446</v>
      </c>
      <c r="F34" s="10">
        <v>649</v>
      </c>
      <c r="G34" s="1">
        <f>VLOOKUP(A:A,[1]TDSheet!$A:$G,7,0)</f>
        <v>0.5</v>
      </c>
      <c r="H34" s="1" t="e">
        <f>VLOOKUP(A:A,[1]TDSheet!$A:$H,8,0)</f>
        <v>#N/A</v>
      </c>
      <c r="I34" s="18">
        <f>VLOOKUP(A:A,[2]TDSheet!$A:$F,6,0)</f>
        <v>491</v>
      </c>
      <c r="J34" s="18">
        <f t="shared" si="9"/>
        <v>-45</v>
      </c>
      <c r="K34" s="18">
        <f>VLOOKUP(A:A,[1]TDSheet!$A:$T,20,0)</f>
        <v>200</v>
      </c>
      <c r="L34" s="18">
        <f>VLOOKUP(A:A,[1]TDSheet!$A:$N,14,0)</f>
        <v>0</v>
      </c>
      <c r="M34" s="18"/>
      <c r="N34" s="18"/>
      <c r="O34" s="18"/>
      <c r="P34" s="18"/>
      <c r="Q34" s="18"/>
      <c r="R34" s="20"/>
      <c r="S34" s="18">
        <f t="shared" si="10"/>
        <v>89.2</v>
      </c>
      <c r="T34" s="20"/>
      <c r="U34" s="23">
        <f t="shared" si="11"/>
        <v>9.5179372197309409</v>
      </c>
      <c r="V34" s="18">
        <f t="shared" si="12"/>
        <v>7.2757847533632285</v>
      </c>
      <c r="W34" s="18"/>
      <c r="X34" s="18"/>
      <c r="Y34" s="18">
        <f>VLOOKUP(A:A,[1]TDSheet!$A:$Z,26,0)</f>
        <v>83.8</v>
      </c>
      <c r="Z34" s="18">
        <f>VLOOKUP(A:A,[1]TDSheet!$A:$AA,27,0)</f>
        <v>70.599999999999994</v>
      </c>
      <c r="AA34" s="18">
        <f>VLOOKUP(A:A,[1]TDSheet!$A:$S,19,0)</f>
        <v>92.8</v>
      </c>
      <c r="AB34" s="18">
        <f>VLOOKUP(A:A,[3]TDSheet!$A:$D,4,0)</f>
        <v>85</v>
      </c>
      <c r="AC34" s="18" t="str">
        <f>VLOOKUP(A:A,[1]TDSheet!$A:$AC,29,0)</f>
        <v>костик</v>
      </c>
      <c r="AD34" s="18" t="str">
        <f>VLOOKUP(A:A,[1]TDSheet!$A:$AD,30,0)</f>
        <v>костик</v>
      </c>
      <c r="AE34" s="18">
        <f t="shared" si="13"/>
        <v>0</v>
      </c>
      <c r="AF34" s="18"/>
      <c r="AG34" s="18"/>
      <c r="AH34" s="18"/>
      <c r="AI34" s="18"/>
    </row>
    <row r="35" spans="1:35" s="1" customFormat="1" ht="11.1" customHeight="1" outlineLevel="1" x14ac:dyDescent="0.2">
      <c r="A35" s="8" t="s">
        <v>38</v>
      </c>
      <c r="B35" s="9" t="s">
        <v>8</v>
      </c>
      <c r="C35" s="10">
        <v>201</v>
      </c>
      <c r="D35" s="10">
        <v>3836</v>
      </c>
      <c r="E35" s="10">
        <v>2687</v>
      </c>
      <c r="F35" s="10">
        <v>1311</v>
      </c>
      <c r="G35" s="1">
        <f>VLOOKUP(A:A,[1]TDSheet!$A:$G,7,0)</f>
        <v>0.4</v>
      </c>
      <c r="H35" s="1">
        <f>VLOOKUP(A:A,[1]TDSheet!$A:$H,8,0)</f>
        <v>60</v>
      </c>
      <c r="I35" s="18">
        <f>VLOOKUP(A:A,[2]TDSheet!$A:$F,6,0)</f>
        <v>2710</v>
      </c>
      <c r="J35" s="18">
        <f t="shared" si="9"/>
        <v>-23</v>
      </c>
      <c r="K35" s="18">
        <f>VLOOKUP(A:A,[1]TDSheet!$A:$T,20,0)</f>
        <v>800</v>
      </c>
      <c r="L35" s="18">
        <f>VLOOKUP(A:A,[1]TDSheet!$A:$N,14,0)</f>
        <v>1000</v>
      </c>
      <c r="M35" s="18"/>
      <c r="N35" s="18"/>
      <c r="O35" s="18"/>
      <c r="P35" s="18"/>
      <c r="Q35" s="18"/>
      <c r="R35" s="20">
        <v>800</v>
      </c>
      <c r="S35" s="18">
        <f t="shared" si="10"/>
        <v>537.4</v>
      </c>
      <c r="T35" s="20"/>
      <c r="U35" s="23">
        <f t="shared" si="11"/>
        <v>7.2776330480089326</v>
      </c>
      <c r="V35" s="18">
        <f t="shared" si="12"/>
        <v>2.4395236323036844</v>
      </c>
      <c r="W35" s="18"/>
      <c r="X35" s="18"/>
      <c r="Y35" s="18">
        <f>VLOOKUP(A:A,[1]TDSheet!$A:$Z,26,0)</f>
        <v>385.2</v>
      </c>
      <c r="Z35" s="18">
        <f>VLOOKUP(A:A,[1]TDSheet!$A:$AA,27,0)</f>
        <v>503</v>
      </c>
      <c r="AA35" s="18">
        <f>VLOOKUP(A:A,[1]TDSheet!$A:$S,19,0)</f>
        <v>368.8</v>
      </c>
      <c r="AB35" s="18">
        <f>VLOOKUP(A:A,[3]TDSheet!$A:$D,4,0)</f>
        <v>281</v>
      </c>
      <c r="AC35" s="18" t="str">
        <f>VLOOKUP(A:A,[1]TDSheet!$A:$AC,29,0)</f>
        <v>м1600</v>
      </c>
      <c r="AD35" s="18" t="str">
        <f>VLOOKUP(A:A,[1]TDSheet!$A:$AD,30,0)</f>
        <v>м1400з</v>
      </c>
      <c r="AE35" s="18">
        <f t="shared" si="13"/>
        <v>320</v>
      </c>
      <c r="AF35" s="18"/>
      <c r="AG35" s="18"/>
      <c r="AH35" s="18"/>
      <c r="AI35" s="18"/>
    </row>
    <row r="36" spans="1:35" s="1" customFormat="1" ht="11.1" customHeight="1" outlineLevel="1" x14ac:dyDescent="0.2">
      <c r="A36" s="8" t="s">
        <v>39</v>
      </c>
      <c r="B36" s="9" t="s">
        <v>8</v>
      </c>
      <c r="C36" s="10">
        <v>4461</v>
      </c>
      <c r="D36" s="10">
        <v>4070</v>
      </c>
      <c r="E36" s="10">
        <v>5659</v>
      </c>
      <c r="F36" s="10">
        <v>2791</v>
      </c>
      <c r="G36" s="1">
        <f>VLOOKUP(A:A,[1]TDSheet!$A:$G,7,0)</f>
        <v>0.4</v>
      </c>
      <c r="H36" s="1">
        <f>VLOOKUP(A:A,[1]TDSheet!$A:$H,8,0)</f>
        <v>60</v>
      </c>
      <c r="I36" s="18">
        <f>VLOOKUP(A:A,[2]TDSheet!$A:$F,6,0)</f>
        <v>5698</v>
      </c>
      <c r="J36" s="18">
        <f t="shared" si="9"/>
        <v>-39</v>
      </c>
      <c r="K36" s="18">
        <f>VLOOKUP(A:A,[1]TDSheet!$A:$T,20,0)</f>
        <v>1800</v>
      </c>
      <c r="L36" s="18">
        <f>VLOOKUP(A:A,[1]TDSheet!$A:$N,14,0)</f>
        <v>1800</v>
      </c>
      <c r="M36" s="18"/>
      <c r="N36" s="18"/>
      <c r="O36" s="18"/>
      <c r="P36" s="18"/>
      <c r="Q36" s="18"/>
      <c r="R36" s="20">
        <v>1600</v>
      </c>
      <c r="S36" s="18">
        <f t="shared" si="10"/>
        <v>1131.8</v>
      </c>
      <c r="T36" s="20"/>
      <c r="U36" s="23">
        <f t="shared" si="11"/>
        <v>7.0604347057784063</v>
      </c>
      <c r="V36" s="18">
        <f t="shared" si="12"/>
        <v>2.4659833892913943</v>
      </c>
      <c r="W36" s="18"/>
      <c r="X36" s="18"/>
      <c r="Y36" s="18">
        <f>VLOOKUP(A:A,[1]TDSheet!$A:$Z,26,0)</f>
        <v>776.6</v>
      </c>
      <c r="Z36" s="18">
        <f>VLOOKUP(A:A,[1]TDSheet!$A:$AA,27,0)</f>
        <v>872.4</v>
      </c>
      <c r="AA36" s="18">
        <f>VLOOKUP(A:A,[1]TDSheet!$A:$S,19,0)</f>
        <v>759.4</v>
      </c>
      <c r="AB36" s="18">
        <f>VLOOKUP(A:A,[3]TDSheet!$A:$D,4,0)</f>
        <v>605</v>
      </c>
      <c r="AC36" s="18" t="str">
        <f>VLOOKUP(A:A,[1]TDSheet!$A:$AC,29,0)</f>
        <v>кор</v>
      </c>
      <c r="AD36" s="18" t="str">
        <f>VLOOKUP(A:A,[1]TDSheet!$A:$AD,30,0)</f>
        <v>пуд8</v>
      </c>
      <c r="AE36" s="18">
        <f t="shared" si="13"/>
        <v>640</v>
      </c>
      <c r="AF36" s="18"/>
      <c r="AG36" s="18"/>
      <c r="AH36" s="18"/>
      <c r="AI36" s="18"/>
    </row>
    <row r="37" spans="1:35" s="1" customFormat="1" ht="11.1" hidden="1" customHeight="1" outlineLevel="1" x14ac:dyDescent="0.2">
      <c r="A37" s="8" t="s">
        <v>40</v>
      </c>
      <c r="B37" s="9" t="s">
        <v>8</v>
      </c>
      <c r="C37" s="10">
        <v>39</v>
      </c>
      <c r="D37" s="10">
        <v>19</v>
      </c>
      <c r="E37" s="25">
        <v>34</v>
      </c>
      <c r="F37" s="25">
        <v>10</v>
      </c>
      <c r="G37" s="17">
        <v>0</v>
      </c>
      <c r="H37" s="1">
        <f>VLOOKUP(A:A,[1]TDSheet!$A:$H,8,0)</f>
        <v>60</v>
      </c>
      <c r="I37" s="18">
        <f>VLOOKUP(A:A,[2]TDSheet!$A:$F,6,0)</f>
        <v>45</v>
      </c>
      <c r="J37" s="18">
        <f t="shared" si="9"/>
        <v>-11</v>
      </c>
      <c r="K37" s="26">
        <v>0</v>
      </c>
      <c r="L37" s="26">
        <v>0</v>
      </c>
      <c r="M37" s="18"/>
      <c r="N37" s="18"/>
      <c r="O37" s="18"/>
      <c r="P37" s="18"/>
      <c r="Q37" s="18"/>
      <c r="R37" s="20"/>
      <c r="S37" s="18">
        <f t="shared" si="10"/>
        <v>6.8</v>
      </c>
      <c r="T37" s="20"/>
      <c r="U37" s="23">
        <f t="shared" si="11"/>
        <v>1.4705882352941178</v>
      </c>
      <c r="V37" s="18">
        <f t="shared" si="12"/>
        <v>1.4705882352941178</v>
      </c>
      <c r="W37" s="18"/>
      <c r="X37" s="18"/>
      <c r="Y37" s="18">
        <f>VLOOKUP(A:A,[1]TDSheet!$A:$Z,26,0)</f>
        <v>345</v>
      </c>
      <c r="Z37" s="18">
        <f>VLOOKUP(A:A,[1]TDSheet!$A:$AA,27,0)</f>
        <v>426.6</v>
      </c>
      <c r="AA37" s="18">
        <f>VLOOKUP(A:A,[1]TDSheet!$A:$S,19,0)</f>
        <v>307.60000000000002</v>
      </c>
      <c r="AB37" s="18">
        <v>0</v>
      </c>
      <c r="AC37" s="18" t="str">
        <f>VLOOKUP(A:A,[1]TDSheet!$A:$AC,29,0)</f>
        <v>костик</v>
      </c>
      <c r="AD37" s="18" t="str">
        <f>VLOOKUP(A:A,[1]TDSheet!$A:$AD,30,0)</f>
        <v>костик</v>
      </c>
      <c r="AE37" s="18">
        <f t="shared" si="13"/>
        <v>0</v>
      </c>
      <c r="AF37" s="18"/>
      <c r="AG37" s="18"/>
      <c r="AH37" s="18"/>
      <c r="AI37" s="18"/>
    </row>
    <row r="38" spans="1:35" s="1" customFormat="1" ht="11.1" customHeight="1" outlineLevel="1" x14ac:dyDescent="0.2">
      <c r="A38" s="8" t="s">
        <v>41</v>
      </c>
      <c r="B38" s="9" t="s">
        <v>8</v>
      </c>
      <c r="C38" s="10">
        <v>151</v>
      </c>
      <c r="D38" s="10">
        <v>311</v>
      </c>
      <c r="E38" s="10">
        <v>246</v>
      </c>
      <c r="F38" s="10">
        <v>206</v>
      </c>
      <c r="G38" s="1">
        <f>VLOOKUP(A:A,[1]TDSheet!$A:$G,7,0)</f>
        <v>0.1</v>
      </c>
      <c r="H38" s="1" t="e">
        <f>VLOOKUP(A:A,[1]TDSheet!$A:$H,8,0)</f>
        <v>#N/A</v>
      </c>
      <c r="I38" s="18">
        <f>VLOOKUP(A:A,[2]TDSheet!$A:$F,6,0)</f>
        <v>236</v>
      </c>
      <c r="J38" s="18">
        <f t="shared" si="9"/>
        <v>10</v>
      </c>
      <c r="K38" s="18">
        <f>VLOOKUP(A:A,[1]TDSheet!$A:$T,20,0)</f>
        <v>40</v>
      </c>
      <c r="L38" s="18">
        <f>VLOOKUP(A:A,[1]TDSheet!$A:$N,14,0)</f>
        <v>40</v>
      </c>
      <c r="M38" s="18"/>
      <c r="N38" s="18"/>
      <c r="O38" s="18"/>
      <c r="P38" s="18"/>
      <c r="Q38" s="18"/>
      <c r="R38" s="20">
        <v>60</v>
      </c>
      <c r="S38" s="18">
        <f t="shared" si="10"/>
        <v>49.2</v>
      </c>
      <c r="T38" s="20"/>
      <c r="U38" s="23">
        <f t="shared" si="11"/>
        <v>7.0325203252032518</v>
      </c>
      <c r="V38" s="18">
        <f t="shared" si="12"/>
        <v>4.1869918699186988</v>
      </c>
      <c r="W38" s="18"/>
      <c r="X38" s="18"/>
      <c r="Y38" s="18">
        <f>VLOOKUP(A:A,[1]TDSheet!$A:$Z,26,0)</f>
        <v>45.8</v>
      </c>
      <c r="Z38" s="18">
        <f>VLOOKUP(A:A,[1]TDSheet!$A:$AA,27,0)</f>
        <v>59.4</v>
      </c>
      <c r="AA38" s="18">
        <f>VLOOKUP(A:A,[1]TDSheet!$A:$S,19,0)</f>
        <v>46</v>
      </c>
      <c r="AB38" s="18">
        <f>VLOOKUP(A:A,[3]TDSheet!$A:$D,4,0)</f>
        <v>58</v>
      </c>
      <c r="AC38" s="18" t="str">
        <f>VLOOKUP(A:A,[1]TDSheet!$A:$AC,29,0)</f>
        <v>Витал</v>
      </c>
      <c r="AD38" s="18" t="str">
        <f>VLOOKUP(A:A,[1]TDSheet!$A:$AD,30,0)</f>
        <v>костик</v>
      </c>
      <c r="AE38" s="18">
        <f t="shared" si="13"/>
        <v>6</v>
      </c>
      <c r="AF38" s="18"/>
      <c r="AG38" s="18"/>
      <c r="AH38" s="18"/>
      <c r="AI38" s="18"/>
    </row>
    <row r="39" spans="1:35" s="1" customFormat="1" ht="11.1" customHeight="1" outlineLevel="1" x14ac:dyDescent="0.2">
      <c r="A39" s="8" t="s">
        <v>42</v>
      </c>
      <c r="B39" s="9" t="s">
        <v>8</v>
      </c>
      <c r="C39" s="10">
        <v>1381</v>
      </c>
      <c r="D39" s="10">
        <v>3363</v>
      </c>
      <c r="E39" s="10">
        <v>2159</v>
      </c>
      <c r="F39" s="10">
        <v>1359</v>
      </c>
      <c r="G39" s="1">
        <f>VLOOKUP(A:A,[1]TDSheet!$A:$G,7,0)</f>
        <v>0.1</v>
      </c>
      <c r="H39" s="1">
        <f>VLOOKUP(A:A,[1]TDSheet!$A:$H,8,0)</f>
        <v>60</v>
      </c>
      <c r="I39" s="18">
        <f>VLOOKUP(A:A,[2]TDSheet!$A:$F,6,0)</f>
        <v>2167</v>
      </c>
      <c r="J39" s="18">
        <f t="shared" si="9"/>
        <v>-8</v>
      </c>
      <c r="K39" s="18">
        <f>VLOOKUP(A:A,[1]TDSheet!$A:$T,20,0)</f>
        <v>280</v>
      </c>
      <c r="L39" s="18">
        <f>VLOOKUP(A:A,[1]TDSheet!$A:$N,14,0)</f>
        <v>420</v>
      </c>
      <c r="M39" s="18"/>
      <c r="N39" s="18"/>
      <c r="O39" s="18"/>
      <c r="P39" s="18"/>
      <c r="Q39" s="18"/>
      <c r="R39" s="20">
        <v>980</v>
      </c>
      <c r="S39" s="18">
        <f t="shared" si="10"/>
        <v>431.8</v>
      </c>
      <c r="T39" s="20"/>
      <c r="U39" s="23">
        <f t="shared" si="11"/>
        <v>7.0379805465493286</v>
      </c>
      <c r="V39" s="18">
        <f t="shared" si="12"/>
        <v>3.1472904122278833</v>
      </c>
      <c r="W39" s="18"/>
      <c r="X39" s="18"/>
      <c r="Y39" s="18">
        <f>VLOOKUP(A:A,[1]TDSheet!$A:$Z,26,0)</f>
        <v>341.6</v>
      </c>
      <c r="Z39" s="18">
        <f>VLOOKUP(A:A,[1]TDSheet!$A:$AA,27,0)</f>
        <v>425.8</v>
      </c>
      <c r="AA39" s="18">
        <f>VLOOKUP(A:A,[1]TDSheet!$A:$S,19,0)</f>
        <v>340</v>
      </c>
      <c r="AB39" s="18">
        <f>VLOOKUP(A:A,[3]TDSheet!$A:$D,4,0)</f>
        <v>472</v>
      </c>
      <c r="AC39" s="18" t="str">
        <f>VLOOKUP(A:A,[1]TDSheet!$A:$AC,29,0)</f>
        <v>костик</v>
      </c>
      <c r="AD39" s="18" t="str">
        <f>VLOOKUP(A:A,[1]TDSheet!$A:$AD,30,0)</f>
        <v>костик</v>
      </c>
      <c r="AE39" s="18">
        <f t="shared" si="13"/>
        <v>98</v>
      </c>
      <c r="AF39" s="18"/>
      <c r="AG39" s="18"/>
      <c r="AH39" s="18"/>
      <c r="AI39" s="18"/>
    </row>
    <row r="40" spans="1:35" s="1" customFormat="1" ht="11.1" customHeight="1" outlineLevel="1" x14ac:dyDescent="0.2">
      <c r="A40" s="8" t="s">
        <v>43</v>
      </c>
      <c r="B40" s="9" t="s">
        <v>8</v>
      </c>
      <c r="C40" s="10">
        <v>977</v>
      </c>
      <c r="D40" s="10">
        <v>2947</v>
      </c>
      <c r="E40" s="10">
        <v>2183</v>
      </c>
      <c r="F40" s="10">
        <v>1017</v>
      </c>
      <c r="G40" s="1">
        <f>VLOOKUP(A:A,[1]TDSheet!$A:$G,7,0)</f>
        <v>0.1</v>
      </c>
      <c r="H40" s="1">
        <f>VLOOKUP(A:A,[1]TDSheet!$A:$H,8,0)</f>
        <v>60</v>
      </c>
      <c r="I40" s="18">
        <f>VLOOKUP(A:A,[2]TDSheet!$A:$F,6,0)</f>
        <v>2216</v>
      </c>
      <c r="J40" s="18">
        <f t="shared" si="9"/>
        <v>-33</v>
      </c>
      <c r="K40" s="18">
        <f>VLOOKUP(A:A,[1]TDSheet!$A:$T,20,0)</f>
        <v>140</v>
      </c>
      <c r="L40" s="18">
        <f>VLOOKUP(A:A,[1]TDSheet!$A:$N,14,0)</f>
        <v>280</v>
      </c>
      <c r="M40" s="18"/>
      <c r="N40" s="18"/>
      <c r="O40" s="18"/>
      <c r="P40" s="18"/>
      <c r="Q40" s="18"/>
      <c r="R40" s="20">
        <v>980</v>
      </c>
      <c r="S40" s="18">
        <f t="shared" si="10"/>
        <v>436.6</v>
      </c>
      <c r="T40" s="20"/>
      <c r="U40" s="23">
        <f t="shared" si="11"/>
        <v>5.5359596885020608</v>
      </c>
      <c r="V40" s="18">
        <f t="shared" si="12"/>
        <v>2.3293632615666513</v>
      </c>
      <c r="W40" s="18"/>
      <c r="X40" s="18"/>
      <c r="Y40" s="18">
        <f>VLOOKUP(A:A,[1]TDSheet!$A:$Z,26,0)</f>
        <v>277.2</v>
      </c>
      <c r="Z40" s="18">
        <f>VLOOKUP(A:A,[1]TDSheet!$A:$AA,27,0)</f>
        <v>433</v>
      </c>
      <c r="AA40" s="18">
        <f>VLOOKUP(A:A,[1]TDSheet!$A:$S,19,0)</f>
        <v>303.2</v>
      </c>
      <c r="AB40" s="18">
        <f>VLOOKUP(A:A,[3]TDSheet!$A:$D,4,0)</f>
        <v>434</v>
      </c>
      <c r="AC40" s="18" t="str">
        <f>VLOOKUP(A:A,[1]TDSheet!$A:$AC,29,0)</f>
        <v>костик</v>
      </c>
      <c r="AD40" s="18" t="str">
        <f>VLOOKUP(A:A,[1]TDSheet!$A:$AD,30,0)</f>
        <v>п90</v>
      </c>
      <c r="AE40" s="18">
        <f t="shared" si="13"/>
        <v>98</v>
      </c>
      <c r="AF40" s="18"/>
      <c r="AG40" s="18"/>
      <c r="AH40" s="18"/>
      <c r="AI40" s="18"/>
    </row>
    <row r="41" spans="1:35" s="1" customFormat="1" ht="11.1" customHeight="1" outlineLevel="1" x14ac:dyDescent="0.2">
      <c r="A41" s="8" t="s">
        <v>44</v>
      </c>
      <c r="B41" s="9" t="s">
        <v>8</v>
      </c>
      <c r="C41" s="10">
        <v>497</v>
      </c>
      <c r="D41" s="10">
        <v>834</v>
      </c>
      <c r="E41" s="10">
        <v>696</v>
      </c>
      <c r="F41" s="10">
        <v>627</v>
      </c>
      <c r="G41" s="1">
        <f>VLOOKUP(A:A,[1]TDSheet!$A:$G,7,0)</f>
        <v>0.1</v>
      </c>
      <c r="H41" s="1" t="e">
        <f>VLOOKUP(A:A,[1]TDSheet!$A:$H,8,0)</f>
        <v>#N/A</v>
      </c>
      <c r="I41" s="18">
        <f>VLOOKUP(A:A,[2]TDSheet!$A:$F,6,0)</f>
        <v>705</v>
      </c>
      <c r="J41" s="18">
        <f t="shared" si="9"/>
        <v>-9</v>
      </c>
      <c r="K41" s="18">
        <f>VLOOKUP(A:A,[1]TDSheet!$A:$T,20,0)</f>
        <v>60</v>
      </c>
      <c r="L41" s="18">
        <f>VLOOKUP(A:A,[1]TDSheet!$A:$N,14,0)</f>
        <v>120</v>
      </c>
      <c r="M41" s="18"/>
      <c r="N41" s="18"/>
      <c r="O41" s="18"/>
      <c r="P41" s="18"/>
      <c r="Q41" s="18"/>
      <c r="R41" s="20">
        <v>120</v>
      </c>
      <c r="S41" s="18">
        <f t="shared" si="10"/>
        <v>139.19999999999999</v>
      </c>
      <c r="T41" s="20"/>
      <c r="U41" s="23">
        <f t="shared" si="11"/>
        <v>6.6594827586206904</v>
      </c>
      <c r="V41" s="18">
        <f t="shared" si="12"/>
        <v>4.5043103448275863</v>
      </c>
      <c r="W41" s="18"/>
      <c r="X41" s="18"/>
      <c r="Y41" s="18">
        <f>VLOOKUP(A:A,[1]TDSheet!$A:$Z,26,0)</f>
        <v>112</v>
      </c>
      <c r="Z41" s="18">
        <f>VLOOKUP(A:A,[1]TDSheet!$A:$AA,27,0)</f>
        <v>175.4</v>
      </c>
      <c r="AA41" s="18">
        <f>VLOOKUP(A:A,[1]TDSheet!$A:$S,19,0)</f>
        <v>126</v>
      </c>
      <c r="AB41" s="18">
        <f>VLOOKUP(A:A,[3]TDSheet!$A:$D,4,0)</f>
        <v>234</v>
      </c>
      <c r="AC41" s="18" t="str">
        <f>VLOOKUP(A:A,[1]TDSheet!$A:$AC,29,0)</f>
        <v>костик</v>
      </c>
      <c r="AD41" s="18" t="str">
        <f>VLOOKUP(A:A,[1]TDSheet!$A:$AD,30,0)</f>
        <v>костик</v>
      </c>
      <c r="AE41" s="18">
        <f t="shared" si="13"/>
        <v>12</v>
      </c>
      <c r="AF41" s="18"/>
      <c r="AG41" s="18"/>
      <c r="AH41" s="18"/>
      <c r="AI41" s="18"/>
    </row>
    <row r="42" spans="1:35" s="1" customFormat="1" ht="11.1" customHeight="1" outlineLevel="1" x14ac:dyDescent="0.2">
      <c r="A42" s="8" t="s">
        <v>45</v>
      </c>
      <c r="B42" s="9" t="s">
        <v>9</v>
      </c>
      <c r="C42" s="10">
        <v>5.94</v>
      </c>
      <c r="D42" s="10">
        <v>48.918999999999997</v>
      </c>
      <c r="E42" s="10">
        <v>45.128999999999998</v>
      </c>
      <c r="F42" s="10">
        <v>9.73</v>
      </c>
      <c r="G42" s="1">
        <f>VLOOKUP(A:A,[1]TDSheet!$A:$G,7,0)</f>
        <v>1</v>
      </c>
      <c r="H42" s="1">
        <f>VLOOKUP(A:A,[1]TDSheet!$A:$H,8,0)</f>
        <v>45</v>
      </c>
      <c r="I42" s="18">
        <f>VLOOKUP(A:A,[2]TDSheet!$A:$F,6,0)</f>
        <v>51.7</v>
      </c>
      <c r="J42" s="18">
        <f t="shared" si="9"/>
        <v>-6.5710000000000051</v>
      </c>
      <c r="K42" s="18">
        <f>VLOOKUP(A:A,[1]TDSheet!$A:$T,20,0)</f>
        <v>0</v>
      </c>
      <c r="L42" s="18">
        <f>VLOOKUP(A:A,[1]TDSheet!$A:$N,14,0)</f>
        <v>10</v>
      </c>
      <c r="M42" s="18"/>
      <c r="N42" s="18"/>
      <c r="O42" s="18"/>
      <c r="P42" s="18"/>
      <c r="Q42" s="18"/>
      <c r="R42" s="20">
        <v>20</v>
      </c>
      <c r="S42" s="18">
        <f t="shared" si="10"/>
        <v>9.0258000000000003</v>
      </c>
      <c r="T42" s="20"/>
      <c r="U42" s="23">
        <f t="shared" si="11"/>
        <v>4.4018258769305767</v>
      </c>
      <c r="V42" s="18">
        <f t="shared" si="12"/>
        <v>1.0780207848611758</v>
      </c>
      <c r="W42" s="18"/>
      <c r="X42" s="18"/>
      <c r="Y42" s="18">
        <f>VLOOKUP(A:A,[1]TDSheet!$A:$Z,26,0)</f>
        <v>7.2279999999999998</v>
      </c>
      <c r="Z42" s="18">
        <f>VLOOKUP(A:A,[1]TDSheet!$A:$AA,27,0)</f>
        <v>7.7126000000000001</v>
      </c>
      <c r="AA42" s="18">
        <f>VLOOKUP(A:A,[1]TDSheet!$A:$S,19,0)</f>
        <v>5.5292000000000003</v>
      </c>
      <c r="AB42" s="18">
        <v>0</v>
      </c>
      <c r="AC42" s="18" t="str">
        <f>VLOOKUP(A:A,[1]TDSheet!$A:$AC,29,0)</f>
        <v>увел</v>
      </c>
      <c r="AD42" s="18" t="str">
        <f>VLOOKUP(A:A,[1]TDSheet!$A:$AD,30,0)</f>
        <v>костик</v>
      </c>
      <c r="AE42" s="18">
        <f t="shared" si="13"/>
        <v>20</v>
      </c>
      <c r="AF42" s="18"/>
      <c r="AG42" s="18"/>
      <c r="AH42" s="18"/>
      <c r="AI42" s="18"/>
    </row>
    <row r="43" spans="1:35" s="1" customFormat="1" ht="11.1" hidden="1" customHeight="1" outlineLevel="1" x14ac:dyDescent="0.2">
      <c r="A43" s="8" t="s">
        <v>46</v>
      </c>
      <c r="B43" s="9" t="s">
        <v>8</v>
      </c>
      <c r="C43" s="10">
        <v>427</v>
      </c>
      <c r="D43" s="10">
        <v>578</v>
      </c>
      <c r="E43" s="10">
        <v>454</v>
      </c>
      <c r="F43" s="10">
        <v>543</v>
      </c>
      <c r="G43" s="1">
        <f>VLOOKUP(A:A,[1]TDSheet!$A:$G,7,0)</f>
        <v>0.3</v>
      </c>
      <c r="H43" s="1">
        <f>VLOOKUP(A:A,[1]TDSheet!$A:$H,8,0)</f>
        <v>45</v>
      </c>
      <c r="I43" s="18">
        <f>VLOOKUP(A:A,[2]TDSheet!$A:$F,6,0)</f>
        <v>463</v>
      </c>
      <c r="J43" s="18">
        <f t="shared" si="9"/>
        <v>-9</v>
      </c>
      <c r="K43" s="18">
        <f>VLOOKUP(A:A,[1]TDSheet!$A:$T,20,0)</f>
        <v>60</v>
      </c>
      <c r="L43" s="18">
        <f>VLOOKUP(A:A,[1]TDSheet!$A:$N,14,0)</f>
        <v>60</v>
      </c>
      <c r="M43" s="18"/>
      <c r="N43" s="18"/>
      <c r="O43" s="18"/>
      <c r="P43" s="18"/>
      <c r="Q43" s="18"/>
      <c r="R43" s="20"/>
      <c r="S43" s="18">
        <f t="shared" si="10"/>
        <v>90.8</v>
      </c>
      <c r="T43" s="20"/>
      <c r="U43" s="23">
        <f t="shared" si="11"/>
        <v>7.3017621145374454</v>
      </c>
      <c r="V43" s="18">
        <f t="shared" si="12"/>
        <v>5.9801762114537445</v>
      </c>
      <c r="W43" s="18"/>
      <c r="X43" s="18"/>
      <c r="Y43" s="18">
        <f>VLOOKUP(A:A,[1]TDSheet!$A:$Z,26,0)</f>
        <v>92.6</v>
      </c>
      <c r="Z43" s="18">
        <f>VLOOKUP(A:A,[1]TDSheet!$A:$AA,27,0)</f>
        <v>144</v>
      </c>
      <c r="AA43" s="18">
        <f>VLOOKUP(A:A,[1]TDSheet!$A:$S,19,0)</f>
        <v>85.6</v>
      </c>
      <c r="AB43" s="18">
        <f>VLOOKUP(A:A,[3]TDSheet!$A:$D,4,0)</f>
        <v>127</v>
      </c>
      <c r="AC43" s="18" t="str">
        <f>VLOOKUP(A:A,[1]TDSheet!$A:$AC,29,0)</f>
        <v>костик</v>
      </c>
      <c r="AD43" s="18" t="str">
        <f>VLOOKUP(A:A,[1]TDSheet!$A:$AD,30,0)</f>
        <v>костик</v>
      </c>
      <c r="AE43" s="18">
        <f t="shared" si="13"/>
        <v>0</v>
      </c>
      <c r="AF43" s="18"/>
      <c r="AG43" s="18"/>
      <c r="AH43" s="18"/>
      <c r="AI43" s="18"/>
    </row>
    <row r="44" spans="1:35" s="1" customFormat="1" ht="11.1" customHeight="1" outlineLevel="1" x14ac:dyDescent="0.2">
      <c r="A44" s="8" t="s">
        <v>47</v>
      </c>
      <c r="B44" s="9" t="s">
        <v>9</v>
      </c>
      <c r="C44" s="10">
        <v>354.59</v>
      </c>
      <c r="D44" s="10">
        <v>451.38</v>
      </c>
      <c r="E44" s="10">
        <v>399.334</v>
      </c>
      <c r="F44" s="10">
        <v>397.17200000000003</v>
      </c>
      <c r="G44" s="1">
        <f>VLOOKUP(A:A,[1]TDSheet!$A:$G,7,0)</f>
        <v>1</v>
      </c>
      <c r="H44" s="1">
        <f>VLOOKUP(A:A,[1]TDSheet!$A:$H,8,0)</f>
        <v>45</v>
      </c>
      <c r="I44" s="18">
        <f>VLOOKUP(A:A,[2]TDSheet!$A:$F,6,0)</f>
        <v>394.2</v>
      </c>
      <c r="J44" s="18">
        <f t="shared" si="9"/>
        <v>5.1340000000000146</v>
      </c>
      <c r="K44" s="18">
        <f>VLOOKUP(A:A,[1]TDSheet!$A:$T,20,0)</f>
        <v>50</v>
      </c>
      <c r="L44" s="18">
        <f>VLOOKUP(A:A,[1]TDSheet!$A:$N,14,0)</f>
        <v>70</v>
      </c>
      <c r="M44" s="18"/>
      <c r="N44" s="18"/>
      <c r="O44" s="18"/>
      <c r="P44" s="18"/>
      <c r="Q44" s="18"/>
      <c r="R44" s="20">
        <v>40</v>
      </c>
      <c r="S44" s="18">
        <f t="shared" si="10"/>
        <v>79.866799999999998</v>
      </c>
      <c r="T44" s="20"/>
      <c r="U44" s="23">
        <f t="shared" si="11"/>
        <v>6.9762654820275767</v>
      </c>
      <c r="V44" s="18">
        <f t="shared" si="12"/>
        <v>4.9729299283306707</v>
      </c>
      <c r="W44" s="18"/>
      <c r="X44" s="18"/>
      <c r="Y44" s="18">
        <f>VLOOKUP(A:A,[1]TDSheet!$A:$Z,26,0)</f>
        <v>75.868399999999994</v>
      </c>
      <c r="Z44" s="18">
        <f>VLOOKUP(A:A,[1]TDSheet!$A:$AA,27,0)</f>
        <v>102.3656</v>
      </c>
      <c r="AA44" s="18">
        <f>VLOOKUP(A:A,[1]TDSheet!$A:$S,19,0)</f>
        <v>75.307400000000001</v>
      </c>
      <c r="AB44" s="18">
        <f>VLOOKUP(A:A,[3]TDSheet!$A:$D,4,0)</f>
        <v>84.504000000000005</v>
      </c>
      <c r="AC44" s="18">
        <f>VLOOKUP(A:A,[1]TDSheet!$A:$AC,29,0)</f>
        <v>0</v>
      </c>
      <c r="AD44" s="18">
        <f>VLOOKUP(A:A,[1]TDSheet!$A:$AD,30,0)</f>
        <v>0</v>
      </c>
      <c r="AE44" s="18">
        <f t="shared" si="13"/>
        <v>40</v>
      </c>
      <c r="AF44" s="18"/>
      <c r="AG44" s="18"/>
      <c r="AH44" s="18"/>
      <c r="AI44" s="18"/>
    </row>
    <row r="45" spans="1:35" s="1" customFormat="1" ht="11.1" customHeight="1" outlineLevel="1" x14ac:dyDescent="0.2">
      <c r="A45" s="8" t="s">
        <v>48</v>
      </c>
      <c r="B45" s="9" t="s">
        <v>8</v>
      </c>
      <c r="C45" s="10">
        <v>35</v>
      </c>
      <c r="D45" s="10"/>
      <c r="E45" s="10">
        <v>33</v>
      </c>
      <c r="F45" s="10">
        <v>2</v>
      </c>
      <c r="G45" s="1">
        <f>VLOOKUP(A:A,[1]TDSheet!$A:$G,7,0)</f>
        <v>0.4</v>
      </c>
      <c r="H45" s="1" t="e">
        <f>VLOOKUP(A:A,[1]TDSheet!$A:$H,8,0)</f>
        <v>#N/A</v>
      </c>
      <c r="I45" s="18">
        <f>VLOOKUP(A:A,[2]TDSheet!$A:$F,6,0)</f>
        <v>33</v>
      </c>
      <c r="J45" s="18">
        <f t="shared" si="9"/>
        <v>0</v>
      </c>
      <c r="K45" s="18">
        <f>VLOOKUP(A:A,[1]TDSheet!$A:$T,20,0)</f>
        <v>0</v>
      </c>
      <c r="L45" s="18">
        <f>VLOOKUP(A:A,[1]TDSheet!$A:$N,14,0)</f>
        <v>0</v>
      </c>
      <c r="M45" s="18"/>
      <c r="N45" s="18"/>
      <c r="O45" s="18"/>
      <c r="P45" s="18"/>
      <c r="Q45" s="18"/>
      <c r="R45" s="20">
        <v>24</v>
      </c>
      <c r="S45" s="18">
        <f t="shared" si="10"/>
        <v>6.6</v>
      </c>
      <c r="T45" s="20"/>
      <c r="U45" s="23">
        <f t="shared" si="11"/>
        <v>3.9393939393939394</v>
      </c>
      <c r="V45" s="18">
        <f t="shared" si="12"/>
        <v>0.30303030303030304</v>
      </c>
      <c r="W45" s="18"/>
      <c r="X45" s="18"/>
      <c r="Y45" s="18">
        <f>VLOOKUP(A:A,[1]TDSheet!$A:$Z,26,0)</f>
        <v>1.4</v>
      </c>
      <c r="Z45" s="18">
        <f>VLOOKUP(A:A,[1]TDSheet!$A:$AA,27,0)</f>
        <v>7.6</v>
      </c>
      <c r="AA45" s="18">
        <f>VLOOKUP(A:A,[1]TDSheet!$A:$S,19,0)</f>
        <v>3.6</v>
      </c>
      <c r="AB45" s="18">
        <f>VLOOKUP(A:A,[3]TDSheet!$A:$D,4,0)</f>
        <v>16</v>
      </c>
      <c r="AC45" s="18" t="str">
        <f>VLOOKUP(A:A,[1]TDSheet!$A:$AC,29,0)</f>
        <v>увел</v>
      </c>
      <c r="AD45" s="18" t="e">
        <f>VLOOKUP(A:A,[1]TDSheet!$A:$AD,30,0)</f>
        <v>#N/A</v>
      </c>
      <c r="AE45" s="18">
        <f t="shared" si="13"/>
        <v>9.6000000000000014</v>
      </c>
      <c r="AF45" s="18"/>
      <c r="AG45" s="18"/>
      <c r="AH45" s="18"/>
      <c r="AI45" s="18"/>
    </row>
    <row r="46" spans="1:35" s="1" customFormat="1" ht="11.1" hidden="1" customHeight="1" outlineLevel="1" x14ac:dyDescent="0.2">
      <c r="A46" s="8" t="s">
        <v>49</v>
      </c>
      <c r="B46" s="9" t="s">
        <v>8</v>
      </c>
      <c r="C46" s="10">
        <v>91</v>
      </c>
      <c r="D46" s="10">
        <v>324</v>
      </c>
      <c r="E46" s="10">
        <v>166</v>
      </c>
      <c r="F46" s="10">
        <v>245</v>
      </c>
      <c r="G46" s="1">
        <f>VLOOKUP(A:A,[1]TDSheet!$A:$G,7,0)</f>
        <v>0.09</v>
      </c>
      <c r="H46" s="1">
        <f>VLOOKUP(A:A,[1]TDSheet!$A:$H,8,0)</f>
        <v>45</v>
      </c>
      <c r="I46" s="18">
        <f>VLOOKUP(A:A,[2]TDSheet!$A:$F,6,0)</f>
        <v>170</v>
      </c>
      <c r="J46" s="18">
        <f t="shared" si="9"/>
        <v>-4</v>
      </c>
      <c r="K46" s="18">
        <f>VLOOKUP(A:A,[1]TDSheet!$A:$T,20,0)</f>
        <v>0</v>
      </c>
      <c r="L46" s="18">
        <f>VLOOKUP(A:A,[1]TDSheet!$A:$N,14,0)</f>
        <v>40</v>
      </c>
      <c r="M46" s="18"/>
      <c r="N46" s="18"/>
      <c r="O46" s="18"/>
      <c r="P46" s="18"/>
      <c r="Q46" s="18"/>
      <c r="R46" s="20"/>
      <c r="S46" s="18">
        <f t="shared" si="10"/>
        <v>33.200000000000003</v>
      </c>
      <c r="T46" s="20"/>
      <c r="U46" s="23">
        <f t="shared" si="11"/>
        <v>8.5843373493975896</v>
      </c>
      <c r="V46" s="18">
        <f t="shared" si="12"/>
        <v>7.379518072289156</v>
      </c>
      <c r="W46" s="18"/>
      <c r="X46" s="18"/>
      <c r="Y46" s="18">
        <f>VLOOKUP(A:A,[1]TDSheet!$A:$Z,26,0)</f>
        <v>30</v>
      </c>
      <c r="Z46" s="18">
        <f>VLOOKUP(A:A,[1]TDSheet!$A:$AA,27,0)</f>
        <v>34.4</v>
      </c>
      <c r="AA46" s="18">
        <f>VLOOKUP(A:A,[1]TDSheet!$A:$S,19,0)</f>
        <v>36.6</v>
      </c>
      <c r="AB46" s="18">
        <f>VLOOKUP(A:A,[3]TDSheet!$A:$D,4,0)</f>
        <v>38</v>
      </c>
      <c r="AC46" s="18" t="str">
        <f>VLOOKUP(A:A,[1]TDSheet!$A:$AC,29,0)</f>
        <v>Витал</v>
      </c>
      <c r="AD46" s="18" t="str">
        <f>VLOOKUP(A:A,[1]TDSheet!$A:$AD,30,0)</f>
        <v>костик</v>
      </c>
      <c r="AE46" s="18">
        <f t="shared" si="13"/>
        <v>0</v>
      </c>
      <c r="AF46" s="18"/>
      <c r="AG46" s="18"/>
      <c r="AH46" s="18"/>
      <c r="AI46" s="18"/>
    </row>
    <row r="47" spans="1:35" s="1" customFormat="1" ht="11.1" customHeight="1" outlineLevel="1" x14ac:dyDescent="0.2">
      <c r="A47" s="8" t="s">
        <v>50</v>
      </c>
      <c r="B47" s="9" t="s">
        <v>8</v>
      </c>
      <c r="C47" s="10">
        <v>27</v>
      </c>
      <c r="D47" s="10">
        <v>42</v>
      </c>
      <c r="E47" s="10">
        <v>45</v>
      </c>
      <c r="F47" s="10">
        <v>23</v>
      </c>
      <c r="G47" s="1">
        <f>VLOOKUP(A:A,[1]TDSheet!$A:$G,7,0)</f>
        <v>0.4</v>
      </c>
      <c r="H47" s="1" t="e">
        <f>VLOOKUP(A:A,[1]TDSheet!$A:$H,8,0)</f>
        <v>#N/A</v>
      </c>
      <c r="I47" s="18">
        <f>VLOOKUP(A:A,[2]TDSheet!$A:$F,6,0)</f>
        <v>45</v>
      </c>
      <c r="J47" s="18">
        <f t="shared" si="9"/>
        <v>0</v>
      </c>
      <c r="K47" s="18">
        <f>VLOOKUP(A:A,[1]TDSheet!$A:$T,20,0)</f>
        <v>0</v>
      </c>
      <c r="L47" s="18">
        <f>VLOOKUP(A:A,[1]TDSheet!$A:$N,14,0)</f>
        <v>0</v>
      </c>
      <c r="M47" s="18"/>
      <c r="N47" s="18"/>
      <c r="O47" s="18"/>
      <c r="P47" s="18"/>
      <c r="Q47" s="18"/>
      <c r="R47" s="20">
        <v>40</v>
      </c>
      <c r="S47" s="18">
        <f t="shared" si="10"/>
        <v>9</v>
      </c>
      <c r="T47" s="20"/>
      <c r="U47" s="23">
        <f t="shared" si="11"/>
        <v>7</v>
      </c>
      <c r="V47" s="18">
        <f t="shared" si="12"/>
        <v>2.5555555555555554</v>
      </c>
      <c r="W47" s="18"/>
      <c r="X47" s="18"/>
      <c r="Y47" s="18">
        <f>VLOOKUP(A:A,[1]TDSheet!$A:$Z,26,0)</f>
        <v>8.4</v>
      </c>
      <c r="Z47" s="18">
        <f>VLOOKUP(A:A,[1]TDSheet!$A:$AA,27,0)</f>
        <v>10</v>
      </c>
      <c r="AA47" s="18">
        <f>VLOOKUP(A:A,[1]TDSheet!$A:$S,19,0)</f>
        <v>6.6</v>
      </c>
      <c r="AB47" s="18">
        <f>VLOOKUP(A:A,[3]TDSheet!$A:$D,4,0)</f>
        <v>15</v>
      </c>
      <c r="AC47" s="18" t="e">
        <f>VLOOKUP(A:A,[1]TDSheet!$A:$AC,29,0)</f>
        <v>#N/A</v>
      </c>
      <c r="AD47" s="18" t="e">
        <f>VLOOKUP(A:A,[1]TDSheet!$A:$AD,30,0)</f>
        <v>#N/A</v>
      </c>
      <c r="AE47" s="18">
        <f t="shared" si="13"/>
        <v>16</v>
      </c>
      <c r="AF47" s="18"/>
      <c r="AG47" s="18"/>
      <c r="AH47" s="18"/>
      <c r="AI47" s="18"/>
    </row>
    <row r="48" spans="1:35" s="1" customFormat="1" ht="11.1" customHeight="1" outlineLevel="1" x14ac:dyDescent="0.2">
      <c r="A48" s="8" t="s">
        <v>51</v>
      </c>
      <c r="B48" s="9" t="s">
        <v>8</v>
      </c>
      <c r="C48" s="10">
        <v>653</v>
      </c>
      <c r="D48" s="10">
        <v>1665</v>
      </c>
      <c r="E48" s="25">
        <v>1244</v>
      </c>
      <c r="F48" s="25">
        <v>1060</v>
      </c>
      <c r="G48" s="1">
        <f>VLOOKUP(A:A,[1]TDSheet!$A:$G,7,0)</f>
        <v>0.3</v>
      </c>
      <c r="H48" s="1" t="e">
        <f>VLOOKUP(A:A,[1]TDSheet!$A:$H,8,0)</f>
        <v>#N/A</v>
      </c>
      <c r="I48" s="18">
        <f>VLOOKUP(A:A,[2]TDSheet!$A:$F,6,0)</f>
        <v>1195</v>
      </c>
      <c r="J48" s="18">
        <f t="shared" si="9"/>
        <v>49</v>
      </c>
      <c r="K48" s="18">
        <f>VLOOKUP(A:A,[1]TDSheet!$A:$T,20,0)</f>
        <v>240</v>
      </c>
      <c r="L48" s="18">
        <f>VLOOKUP(A:A,[1]TDSheet!$A:$N,14,0)</f>
        <v>120</v>
      </c>
      <c r="M48" s="18"/>
      <c r="N48" s="18"/>
      <c r="O48" s="18"/>
      <c r="P48" s="18"/>
      <c r="Q48" s="18"/>
      <c r="R48" s="20">
        <v>320</v>
      </c>
      <c r="S48" s="18">
        <f t="shared" si="10"/>
        <v>248.8</v>
      </c>
      <c r="T48" s="20"/>
      <c r="U48" s="23">
        <f t="shared" si="11"/>
        <v>6.993569131832797</v>
      </c>
      <c r="V48" s="18">
        <f t="shared" si="12"/>
        <v>4.260450160771704</v>
      </c>
      <c r="W48" s="18"/>
      <c r="X48" s="18"/>
      <c r="Y48" s="18">
        <f>VLOOKUP(A:A,[1]TDSheet!$A:$Z,26,0)</f>
        <v>214.8</v>
      </c>
      <c r="Z48" s="18">
        <f>VLOOKUP(A:A,[1]TDSheet!$A:$AA,27,0)</f>
        <v>239.6</v>
      </c>
      <c r="AA48" s="18">
        <f>VLOOKUP(A:A,[1]TDSheet!$A:$S,19,0)</f>
        <v>206.8</v>
      </c>
      <c r="AB48" s="18">
        <f>VLOOKUP(A:A,[3]TDSheet!$A:$D,4,0)</f>
        <v>146</v>
      </c>
      <c r="AC48" s="18" t="str">
        <f>VLOOKUP(A:A,[1]TDSheet!$A:$AC,29,0)</f>
        <v>Витал</v>
      </c>
      <c r="AD48" s="18" t="str">
        <f>VLOOKUP(A:A,[1]TDSheet!$A:$AD,30,0)</f>
        <v>нов</v>
      </c>
      <c r="AE48" s="18">
        <f t="shared" si="13"/>
        <v>96</v>
      </c>
      <c r="AF48" s="18"/>
      <c r="AG48" s="18"/>
      <c r="AH48" s="18"/>
      <c r="AI48" s="18"/>
    </row>
    <row r="49" spans="1:35" s="1" customFormat="1" ht="11.1" hidden="1" customHeight="1" outlineLevel="1" x14ac:dyDescent="0.2">
      <c r="A49" s="8" t="s">
        <v>52</v>
      </c>
      <c r="B49" s="9" t="s">
        <v>8</v>
      </c>
      <c r="C49" s="10">
        <v>836</v>
      </c>
      <c r="D49" s="10">
        <v>1147</v>
      </c>
      <c r="E49" s="25">
        <v>898</v>
      </c>
      <c r="F49" s="25"/>
      <c r="G49" s="17">
        <v>0</v>
      </c>
      <c r="H49" s="1">
        <f>VLOOKUP(A:A,[1]TDSheet!$A:$H,8,0)</f>
        <v>45</v>
      </c>
      <c r="I49" s="18">
        <f>VLOOKUP(A:A,[2]TDSheet!$A:$F,6,0)</f>
        <v>970</v>
      </c>
      <c r="J49" s="18">
        <f t="shared" si="9"/>
        <v>-72</v>
      </c>
      <c r="K49" s="26">
        <v>0</v>
      </c>
      <c r="L49" s="26">
        <v>0</v>
      </c>
      <c r="M49" s="18"/>
      <c r="N49" s="18"/>
      <c r="O49" s="18"/>
      <c r="P49" s="18"/>
      <c r="Q49" s="18"/>
      <c r="R49" s="20"/>
      <c r="S49" s="18">
        <f t="shared" si="10"/>
        <v>179.6</v>
      </c>
      <c r="T49" s="20"/>
      <c r="U49" s="23">
        <f t="shared" si="11"/>
        <v>0</v>
      </c>
      <c r="V49" s="18">
        <f t="shared" si="12"/>
        <v>0</v>
      </c>
      <c r="W49" s="18"/>
      <c r="X49" s="18"/>
      <c r="Y49" s="18">
        <f>VLOOKUP(A:A,[1]TDSheet!$A:$Z,26,0)</f>
        <v>715</v>
      </c>
      <c r="Z49" s="18">
        <f>VLOOKUP(A:A,[1]TDSheet!$A:$AA,27,0)</f>
        <v>810.2</v>
      </c>
      <c r="AA49" s="18">
        <f>VLOOKUP(A:A,[1]TDSheet!$A:$S,19,0)</f>
        <v>651.6</v>
      </c>
      <c r="AB49" s="18">
        <f>VLOOKUP(A:A,[3]TDSheet!$A:$D,4,0)</f>
        <v>-3</v>
      </c>
      <c r="AC49" s="18" t="str">
        <f>VLOOKUP(A:A,[1]TDSheet!$A:$AC,29,0)</f>
        <v>борд</v>
      </c>
      <c r="AD49" s="18" t="str">
        <f>VLOOKUP(A:A,[1]TDSheet!$A:$AD,30,0)</f>
        <v>борд</v>
      </c>
      <c r="AE49" s="18">
        <f t="shared" si="13"/>
        <v>0</v>
      </c>
      <c r="AF49" s="18"/>
      <c r="AG49" s="18"/>
      <c r="AH49" s="18"/>
      <c r="AI49" s="18"/>
    </row>
    <row r="50" spans="1:35" s="1" customFormat="1" ht="11.1" customHeight="1" outlineLevel="1" x14ac:dyDescent="0.2">
      <c r="A50" s="8" t="s">
        <v>53</v>
      </c>
      <c r="B50" s="9" t="s">
        <v>8</v>
      </c>
      <c r="C50" s="10">
        <v>5384</v>
      </c>
      <c r="D50" s="10">
        <v>3867</v>
      </c>
      <c r="E50" s="10">
        <v>5165</v>
      </c>
      <c r="F50" s="10">
        <v>4015</v>
      </c>
      <c r="G50" s="1">
        <f>VLOOKUP(A:A,[1]TDSheet!$A:$G,7,0)</f>
        <v>0.35</v>
      </c>
      <c r="H50" s="1">
        <f>VLOOKUP(A:A,[1]TDSheet!$A:$H,8,0)</f>
        <v>45</v>
      </c>
      <c r="I50" s="18">
        <f>VLOOKUP(A:A,[2]TDSheet!$A:$F,6,0)</f>
        <v>5201</v>
      </c>
      <c r="J50" s="18">
        <f t="shared" si="9"/>
        <v>-36</v>
      </c>
      <c r="K50" s="18">
        <f>VLOOKUP(A:A,[1]TDSheet!$A:$T,20,0)</f>
        <v>1000</v>
      </c>
      <c r="L50" s="18">
        <f>VLOOKUP(A:A,[1]TDSheet!$A:$N,14,0)</f>
        <v>1200</v>
      </c>
      <c r="M50" s="18"/>
      <c r="N50" s="18"/>
      <c r="O50" s="18"/>
      <c r="P50" s="18"/>
      <c r="Q50" s="18"/>
      <c r="R50" s="20">
        <v>1000</v>
      </c>
      <c r="S50" s="18">
        <f t="shared" si="10"/>
        <v>1033</v>
      </c>
      <c r="T50" s="20"/>
      <c r="U50" s="23">
        <f t="shared" si="11"/>
        <v>6.9845111326234273</v>
      </c>
      <c r="V50" s="18">
        <f t="shared" si="12"/>
        <v>3.8867376573088093</v>
      </c>
      <c r="W50" s="18"/>
      <c r="X50" s="18"/>
      <c r="Y50" s="18">
        <f>VLOOKUP(A:A,[1]TDSheet!$A:$Z,26,0)</f>
        <v>945.8</v>
      </c>
      <c r="Z50" s="18">
        <f>VLOOKUP(A:A,[1]TDSheet!$A:$AA,27,0)</f>
        <v>1080.4000000000001</v>
      </c>
      <c r="AA50" s="18">
        <f>VLOOKUP(A:A,[1]TDSheet!$A:$S,19,0)</f>
        <v>836.2</v>
      </c>
      <c r="AB50" s="18">
        <f>VLOOKUP(A:A,[3]TDSheet!$A:$D,4,0)</f>
        <v>750</v>
      </c>
      <c r="AC50" s="18" t="str">
        <f>VLOOKUP(A:A,[1]TDSheet!$A:$AC,29,0)</f>
        <v>борд</v>
      </c>
      <c r="AD50" s="18" t="str">
        <f>VLOOKUP(A:A,[1]TDSheet!$A:$AD,30,0)</f>
        <v>пл600</v>
      </c>
      <c r="AE50" s="18">
        <f t="shared" si="13"/>
        <v>350</v>
      </c>
      <c r="AF50" s="18"/>
      <c r="AG50" s="18"/>
      <c r="AH50" s="18"/>
      <c r="AI50" s="18"/>
    </row>
    <row r="51" spans="1:35" s="1" customFormat="1" ht="11.1" customHeight="1" outlineLevel="1" x14ac:dyDescent="0.2">
      <c r="A51" s="8" t="s">
        <v>54</v>
      </c>
      <c r="B51" s="9" t="s">
        <v>8</v>
      </c>
      <c r="C51" s="10">
        <v>1326</v>
      </c>
      <c r="D51" s="10">
        <v>4462</v>
      </c>
      <c r="E51" s="10">
        <v>3424</v>
      </c>
      <c r="F51" s="10">
        <v>2315</v>
      </c>
      <c r="G51" s="1">
        <f>VLOOKUP(A:A,[1]TDSheet!$A:$G,7,0)</f>
        <v>0.41</v>
      </c>
      <c r="H51" s="1">
        <f>VLOOKUP(A:A,[1]TDSheet!$A:$H,8,0)</f>
        <v>45</v>
      </c>
      <c r="I51" s="18">
        <f>VLOOKUP(A:A,[2]TDSheet!$A:$F,6,0)</f>
        <v>3455</v>
      </c>
      <c r="J51" s="18">
        <f t="shared" si="9"/>
        <v>-31</v>
      </c>
      <c r="K51" s="18">
        <f>VLOOKUP(A:A,[1]TDSheet!$A:$T,20,0)</f>
        <v>680</v>
      </c>
      <c r="L51" s="18">
        <f>VLOOKUP(A:A,[1]TDSheet!$A:$N,14,0)</f>
        <v>1080</v>
      </c>
      <c r="M51" s="18"/>
      <c r="N51" s="18"/>
      <c r="O51" s="18"/>
      <c r="P51" s="18"/>
      <c r="Q51" s="18"/>
      <c r="R51" s="20">
        <v>480</v>
      </c>
      <c r="S51" s="18">
        <f t="shared" si="10"/>
        <v>684.8</v>
      </c>
      <c r="T51" s="20"/>
      <c r="U51" s="23">
        <f t="shared" si="11"/>
        <v>6.6515771028037385</v>
      </c>
      <c r="V51" s="18">
        <f t="shared" si="12"/>
        <v>3.3805490654205608</v>
      </c>
      <c r="W51" s="18"/>
      <c r="X51" s="18"/>
      <c r="Y51" s="18">
        <f>VLOOKUP(A:A,[1]TDSheet!$A:$Z,26,0)</f>
        <v>583</v>
      </c>
      <c r="Z51" s="18">
        <f>VLOOKUP(A:A,[1]TDSheet!$A:$AA,27,0)</f>
        <v>404.2</v>
      </c>
      <c r="AA51" s="18">
        <f>VLOOKUP(A:A,[1]TDSheet!$A:$S,19,0)</f>
        <v>576.6</v>
      </c>
      <c r="AB51" s="18">
        <f>VLOOKUP(A:A,[3]TDSheet!$A:$D,4,0)</f>
        <v>347</v>
      </c>
      <c r="AC51" s="18" t="str">
        <f>VLOOKUP(A:A,[1]TDSheet!$A:$AC,29,0)</f>
        <v>м1000</v>
      </c>
      <c r="AD51" s="18" t="str">
        <f>VLOOKUP(A:A,[1]TDSheet!$A:$AD,30,0)</f>
        <v>плакат</v>
      </c>
      <c r="AE51" s="18">
        <f t="shared" si="13"/>
        <v>196.79999999999998</v>
      </c>
      <c r="AF51" s="18"/>
      <c r="AG51" s="18"/>
      <c r="AH51" s="18"/>
      <c r="AI51" s="18"/>
    </row>
    <row r="52" spans="1:35" s="1" customFormat="1" ht="11.1" customHeight="1" outlineLevel="1" x14ac:dyDescent="0.2">
      <c r="A52" s="8" t="s">
        <v>55</v>
      </c>
      <c r="B52" s="9" t="s">
        <v>8</v>
      </c>
      <c r="C52" s="10">
        <v>250</v>
      </c>
      <c r="D52" s="10">
        <v>527</v>
      </c>
      <c r="E52" s="10">
        <v>441</v>
      </c>
      <c r="F52" s="10">
        <v>322</v>
      </c>
      <c r="G52" s="1">
        <f>VLOOKUP(A:A,[1]TDSheet!$A:$G,7,0)</f>
        <v>0.41</v>
      </c>
      <c r="H52" s="1" t="e">
        <f>VLOOKUP(A:A,[1]TDSheet!$A:$H,8,0)</f>
        <v>#N/A</v>
      </c>
      <c r="I52" s="18">
        <f>VLOOKUP(A:A,[2]TDSheet!$A:$F,6,0)</f>
        <v>457</v>
      </c>
      <c r="J52" s="18">
        <f t="shared" si="9"/>
        <v>-16</v>
      </c>
      <c r="K52" s="18">
        <f>VLOOKUP(A:A,[1]TDSheet!$A:$T,20,0)</f>
        <v>80</v>
      </c>
      <c r="L52" s="18">
        <f>VLOOKUP(A:A,[1]TDSheet!$A:$N,14,0)</f>
        <v>120</v>
      </c>
      <c r="M52" s="18"/>
      <c r="N52" s="18"/>
      <c r="O52" s="18"/>
      <c r="P52" s="18"/>
      <c r="Q52" s="18"/>
      <c r="R52" s="20">
        <v>80</v>
      </c>
      <c r="S52" s="18">
        <f t="shared" si="10"/>
        <v>88.2</v>
      </c>
      <c r="T52" s="20"/>
      <c r="U52" s="23">
        <f t="shared" si="11"/>
        <v>6.8253968253968251</v>
      </c>
      <c r="V52" s="18">
        <f t="shared" si="12"/>
        <v>3.6507936507936507</v>
      </c>
      <c r="W52" s="18"/>
      <c r="X52" s="18"/>
      <c r="Y52" s="18">
        <f>VLOOKUP(A:A,[1]TDSheet!$A:$Z,26,0)</f>
        <v>81.2</v>
      </c>
      <c r="Z52" s="18">
        <f>VLOOKUP(A:A,[1]TDSheet!$A:$AA,27,0)</f>
        <v>94</v>
      </c>
      <c r="AA52" s="18">
        <f>VLOOKUP(A:A,[1]TDSheet!$A:$S,19,0)</f>
        <v>79.8</v>
      </c>
      <c r="AB52" s="18">
        <f>VLOOKUP(A:A,[3]TDSheet!$A:$D,4,0)</f>
        <v>142</v>
      </c>
      <c r="AC52" s="18" t="str">
        <f>VLOOKUP(A:A,[1]TDSheet!$A:$AC,29,0)</f>
        <v>Вит</v>
      </c>
      <c r="AD52" s="18" t="e">
        <f>VLOOKUP(A:A,[1]TDSheet!$A:$AD,30,0)</f>
        <v>#N/A</v>
      </c>
      <c r="AE52" s="18">
        <f t="shared" si="13"/>
        <v>32.799999999999997</v>
      </c>
      <c r="AF52" s="18"/>
      <c r="AG52" s="18"/>
      <c r="AH52" s="18"/>
      <c r="AI52" s="18"/>
    </row>
    <row r="53" spans="1:35" s="1" customFormat="1" ht="11.1" hidden="1" customHeight="1" outlineLevel="1" x14ac:dyDescent="0.2">
      <c r="A53" s="8" t="s">
        <v>56</v>
      </c>
      <c r="B53" s="9" t="s">
        <v>8</v>
      </c>
      <c r="C53" s="10"/>
      <c r="D53" s="10">
        <v>130</v>
      </c>
      <c r="E53" s="10">
        <v>28</v>
      </c>
      <c r="F53" s="10">
        <v>65</v>
      </c>
      <c r="G53" s="1">
        <f>VLOOKUP(A:A,[1]TDSheet!$A:$G,7,0)</f>
        <v>0.41</v>
      </c>
      <c r="H53" s="1" t="e">
        <f>VLOOKUP(A:A,[1]TDSheet!$A:$H,8,0)</f>
        <v>#N/A</v>
      </c>
      <c r="I53" s="18">
        <f>VLOOKUP(A:A,[2]TDSheet!$A:$F,6,0)</f>
        <v>28</v>
      </c>
      <c r="J53" s="18">
        <f t="shared" si="9"/>
        <v>0</v>
      </c>
      <c r="K53" s="18">
        <f>VLOOKUP(A:A,[1]TDSheet!$A:$T,20,0)</f>
        <v>0</v>
      </c>
      <c r="L53" s="18">
        <f>VLOOKUP(A:A,[1]TDSheet!$A:$N,14,0)</f>
        <v>0</v>
      </c>
      <c r="M53" s="18"/>
      <c r="N53" s="18"/>
      <c r="O53" s="18"/>
      <c r="P53" s="18"/>
      <c r="Q53" s="18"/>
      <c r="R53" s="20"/>
      <c r="S53" s="18">
        <f t="shared" si="10"/>
        <v>5.6</v>
      </c>
      <c r="T53" s="20"/>
      <c r="U53" s="23">
        <f t="shared" si="11"/>
        <v>11.607142857142858</v>
      </c>
      <c r="V53" s="18">
        <f t="shared" si="12"/>
        <v>11.607142857142858</v>
      </c>
      <c r="W53" s="18"/>
      <c r="X53" s="18"/>
      <c r="Y53" s="18">
        <f>VLOOKUP(A:A,[1]TDSheet!$A:$Z,26,0)</f>
        <v>10.4</v>
      </c>
      <c r="Z53" s="18">
        <f>VLOOKUP(A:A,[1]TDSheet!$A:$AA,27,0)</f>
        <v>11.6</v>
      </c>
      <c r="AA53" s="18">
        <f>VLOOKUP(A:A,[1]TDSheet!$A:$S,19,0)</f>
        <v>11.2</v>
      </c>
      <c r="AB53" s="18">
        <f>VLOOKUP(A:A,[3]TDSheet!$A:$D,4,0)</f>
        <v>-4</v>
      </c>
      <c r="AC53" s="18" t="str">
        <f>VLOOKUP(A:A,[1]TDSheet!$A:$AC,29,0)</f>
        <v>увел</v>
      </c>
      <c r="AD53" s="18" t="str">
        <f>VLOOKUP(A:A,[1]TDSheet!$A:$AD,30,0)</f>
        <v>увел</v>
      </c>
      <c r="AE53" s="18">
        <f t="shared" si="13"/>
        <v>0</v>
      </c>
      <c r="AF53" s="18"/>
      <c r="AG53" s="18"/>
      <c r="AH53" s="18"/>
      <c r="AI53" s="18"/>
    </row>
    <row r="54" spans="1:35" s="1" customFormat="1" ht="11.1" customHeight="1" outlineLevel="1" x14ac:dyDescent="0.2">
      <c r="A54" s="8" t="s">
        <v>57</v>
      </c>
      <c r="B54" s="9" t="s">
        <v>8</v>
      </c>
      <c r="C54" s="10">
        <v>391</v>
      </c>
      <c r="D54" s="10">
        <v>481</v>
      </c>
      <c r="E54" s="10">
        <v>486</v>
      </c>
      <c r="F54" s="10">
        <v>374</v>
      </c>
      <c r="G54" s="1">
        <f>VLOOKUP(A:A,[1]TDSheet!$A:$G,7,0)</f>
        <v>0.36</v>
      </c>
      <c r="H54" s="1" t="e">
        <f>VLOOKUP(A:A,[1]TDSheet!$A:$H,8,0)</f>
        <v>#N/A</v>
      </c>
      <c r="I54" s="18">
        <f>VLOOKUP(A:A,[2]TDSheet!$A:$F,6,0)</f>
        <v>493</v>
      </c>
      <c r="J54" s="18">
        <f t="shared" si="9"/>
        <v>-7</v>
      </c>
      <c r="K54" s="18">
        <f>VLOOKUP(A:A,[1]TDSheet!$A:$T,20,0)</f>
        <v>30</v>
      </c>
      <c r="L54" s="18">
        <f>VLOOKUP(A:A,[1]TDSheet!$A:$N,14,0)</f>
        <v>90</v>
      </c>
      <c r="M54" s="18"/>
      <c r="N54" s="18"/>
      <c r="O54" s="18"/>
      <c r="P54" s="18"/>
      <c r="Q54" s="18"/>
      <c r="R54" s="20">
        <v>160</v>
      </c>
      <c r="S54" s="18">
        <f t="shared" si="10"/>
        <v>97.2</v>
      </c>
      <c r="T54" s="20"/>
      <c r="U54" s="23">
        <f t="shared" si="11"/>
        <v>6.7283950617283947</v>
      </c>
      <c r="V54" s="18">
        <f t="shared" si="12"/>
        <v>3.8477366255144032</v>
      </c>
      <c r="W54" s="18"/>
      <c r="X54" s="18"/>
      <c r="Y54" s="18">
        <f>VLOOKUP(A:A,[1]TDSheet!$A:$Z,26,0)</f>
        <v>117.4</v>
      </c>
      <c r="Z54" s="18">
        <f>VLOOKUP(A:A,[1]TDSheet!$A:$AA,27,0)</f>
        <v>115.2</v>
      </c>
      <c r="AA54" s="18">
        <f>VLOOKUP(A:A,[1]TDSheet!$A:$S,19,0)</f>
        <v>83.4</v>
      </c>
      <c r="AB54" s="18">
        <f>VLOOKUP(A:A,[3]TDSheet!$A:$D,4,0)</f>
        <v>107</v>
      </c>
      <c r="AC54" s="18" t="str">
        <f>VLOOKUP(A:A,[1]TDSheet!$A:$AC,29,0)</f>
        <v>к720</v>
      </c>
      <c r="AD54" s="18" t="str">
        <f>VLOOKUP(A:A,[1]TDSheet!$A:$AD,30,0)</f>
        <v>к720</v>
      </c>
      <c r="AE54" s="18">
        <f t="shared" si="13"/>
        <v>57.599999999999994</v>
      </c>
      <c r="AF54" s="18"/>
      <c r="AG54" s="18"/>
      <c r="AH54" s="18"/>
      <c r="AI54" s="18"/>
    </row>
    <row r="55" spans="1:35" s="1" customFormat="1" ht="11.1" customHeight="1" outlineLevel="1" x14ac:dyDescent="0.2">
      <c r="A55" s="8" t="s">
        <v>58</v>
      </c>
      <c r="B55" s="9" t="s">
        <v>8</v>
      </c>
      <c r="C55" s="10">
        <v>231</v>
      </c>
      <c r="D55" s="10">
        <v>138</v>
      </c>
      <c r="E55" s="10">
        <v>231</v>
      </c>
      <c r="F55" s="10">
        <v>121</v>
      </c>
      <c r="G55" s="1">
        <f>VLOOKUP(A:A,[1]TDSheet!$A:$G,7,0)</f>
        <v>0.33</v>
      </c>
      <c r="H55" s="1" t="e">
        <f>VLOOKUP(A:A,[1]TDSheet!$A:$H,8,0)</f>
        <v>#N/A</v>
      </c>
      <c r="I55" s="18">
        <f>VLOOKUP(A:A,[2]TDSheet!$A:$F,6,0)</f>
        <v>246</v>
      </c>
      <c r="J55" s="18">
        <f t="shared" si="9"/>
        <v>-15</v>
      </c>
      <c r="K55" s="18">
        <f>VLOOKUP(A:A,[1]TDSheet!$A:$T,20,0)</f>
        <v>40</v>
      </c>
      <c r="L55" s="18">
        <f>VLOOKUP(A:A,[1]TDSheet!$A:$N,14,0)</f>
        <v>40</v>
      </c>
      <c r="M55" s="18"/>
      <c r="N55" s="18"/>
      <c r="O55" s="18"/>
      <c r="P55" s="18"/>
      <c r="Q55" s="18"/>
      <c r="R55" s="20">
        <v>120</v>
      </c>
      <c r="S55" s="18">
        <f t="shared" si="10"/>
        <v>46.2</v>
      </c>
      <c r="T55" s="20"/>
      <c r="U55" s="23">
        <f t="shared" si="11"/>
        <v>6.9480519480519476</v>
      </c>
      <c r="V55" s="18">
        <f t="shared" si="12"/>
        <v>2.6190476190476191</v>
      </c>
      <c r="W55" s="18"/>
      <c r="X55" s="18"/>
      <c r="Y55" s="18">
        <f>VLOOKUP(A:A,[1]TDSheet!$A:$Z,26,0)</f>
        <v>57.8</v>
      </c>
      <c r="Z55" s="18">
        <f>VLOOKUP(A:A,[1]TDSheet!$A:$AA,27,0)</f>
        <v>51.2</v>
      </c>
      <c r="AA55" s="18">
        <f>VLOOKUP(A:A,[1]TDSheet!$A:$S,19,0)</f>
        <v>37.200000000000003</v>
      </c>
      <c r="AB55" s="18">
        <f>VLOOKUP(A:A,[3]TDSheet!$A:$D,4,0)</f>
        <v>24</v>
      </c>
      <c r="AC55" s="18" t="str">
        <f>VLOOKUP(A:A,[1]TDSheet!$A:$AC,29,0)</f>
        <v>увел</v>
      </c>
      <c r="AD55" s="18" t="str">
        <f>VLOOKUP(A:A,[1]TDSheet!$A:$AD,30,0)</f>
        <v>костик</v>
      </c>
      <c r="AE55" s="18">
        <f t="shared" si="13"/>
        <v>39.6</v>
      </c>
      <c r="AF55" s="18"/>
      <c r="AG55" s="18"/>
      <c r="AH55" s="18"/>
      <c r="AI55" s="18"/>
    </row>
    <row r="56" spans="1:35" s="1" customFormat="1" ht="11.1" customHeight="1" outlineLevel="1" x14ac:dyDescent="0.2">
      <c r="A56" s="8" t="s">
        <v>59</v>
      </c>
      <c r="B56" s="9" t="s">
        <v>8</v>
      </c>
      <c r="C56" s="10">
        <v>306</v>
      </c>
      <c r="D56" s="10">
        <v>166</v>
      </c>
      <c r="E56" s="10">
        <v>233</v>
      </c>
      <c r="F56" s="10">
        <v>233</v>
      </c>
      <c r="G56" s="1">
        <f>VLOOKUP(A:A,[1]TDSheet!$A:$G,7,0)</f>
        <v>0.33</v>
      </c>
      <c r="H56" s="1" t="e">
        <f>VLOOKUP(A:A,[1]TDSheet!$A:$H,8,0)</f>
        <v>#N/A</v>
      </c>
      <c r="I56" s="18">
        <f>VLOOKUP(A:A,[2]TDSheet!$A:$F,6,0)</f>
        <v>239</v>
      </c>
      <c r="J56" s="18">
        <f t="shared" si="9"/>
        <v>-6</v>
      </c>
      <c r="K56" s="18">
        <f>VLOOKUP(A:A,[1]TDSheet!$A:$T,20,0)</f>
        <v>0</v>
      </c>
      <c r="L56" s="18">
        <f>VLOOKUP(A:A,[1]TDSheet!$A:$N,14,0)</f>
        <v>0</v>
      </c>
      <c r="M56" s="18"/>
      <c r="N56" s="18"/>
      <c r="O56" s="18"/>
      <c r="P56" s="18"/>
      <c r="Q56" s="18"/>
      <c r="R56" s="20">
        <v>80</v>
      </c>
      <c r="S56" s="18">
        <f t="shared" si="10"/>
        <v>46.6</v>
      </c>
      <c r="T56" s="20"/>
      <c r="U56" s="23">
        <f t="shared" si="11"/>
        <v>6.7167381974248928</v>
      </c>
      <c r="V56" s="18">
        <f t="shared" si="12"/>
        <v>5</v>
      </c>
      <c r="W56" s="18"/>
      <c r="X56" s="18"/>
      <c r="Y56" s="18">
        <f>VLOOKUP(A:A,[1]TDSheet!$A:$Z,26,0)</f>
        <v>37.799999999999997</v>
      </c>
      <c r="Z56" s="18">
        <f>VLOOKUP(A:A,[1]TDSheet!$A:$AA,27,0)</f>
        <v>67.400000000000006</v>
      </c>
      <c r="AA56" s="18">
        <f>VLOOKUP(A:A,[1]TDSheet!$A:$S,19,0)</f>
        <v>32.6</v>
      </c>
      <c r="AB56" s="18">
        <f>VLOOKUP(A:A,[3]TDSheet!$A:$D,4,0)</f>
        <v>34</v>
      </c>
      <c r="AC56" s="18" t="str">
        <f>VLOOKUP(A:A,[1]TDSheet!$A:$AC,29,0)</f>
        <v>костик</v>
      </c>
      <c r="AD56" s="18" t="str">
        <f>VLOOKUP(A:A,[1]TDSheet!$A:$AD,30,0)</f>
        <v>костик</v>
      </c>
      <c r="AE56" s="18">
        <f t="shared" si="13"/>
        <v>26.400000000000002</v>
      </c>
      <c r="AF56" s="18"/>
      <c r="AG56" s="18"/>
      <c r="AH56" s="18"/>
      <c r="AI56" s="18"/>
    </row>
    <row r="57" spans="1:35" s="1" customFormat="1" ht="11.1" customHeight="1" outlineLevel="1" x14ac:dyDescent="0.2">
      <c r="A57" s="8" t="s">
        <v>60</v>
      </c>
      <c r="B57" s="9" t="s">
        <v>8</v>
      </c>
      <c r="C57" s="10">
        <v>365</v>
      </c>
      <c r="D57" s="10">
        <v>544</v>
      </c>
      <c r="E57" s="10">
        <v>456</v>
      </c>
      <c r="F57" s="10">
        <v>434</v>
      </c>
      <c r="G57" s="1">
        <f>VLOOKUP(A:A,[1]TDSheet!$A:$G,7,0)</f>
        <v>0.33</v>
      </c>
      <c r="H57" s="1" t="e">
        <f>VLOOKUP(A:A,[1]TDSheet!$A:$H,8,0)</f>
        <v>#N/A</v>
      </c>
      <c r="I57" s="18">
        <f>VLOOKUP(A:A,[2]TDSheet!$A:$F,6,0)</f>
        <v>475</v>
      </c>
      <c r="J57" s="18">
        <f t="shared" si="9"/>
        <v>-19</v>
      </c>
      <c r="K57" s="18">
        <f>VLOOKUP(A:A,[1]TDSheet!$A:$T,20,0)</f>
        <v>40</v>
      </c>
      <c r="L57" s="18">
        <f>VLOOKUP(A:A,[1]TDSheet!$A:$N,14,0)</f>
        <v>80</v>
      </c>
      <c r="M57" s="18"/>
      <c r="N57" s="18"/>
      <c r="O57" s="18"/>
      <c r="P57" s="18"/>
      <c r="Q57" s="18"/>
      <c r="R57" s="20">
        <v>80</v>
      </c>
      <c r="S57" s="18">
        <f t="shared" si="10"/>
        <v>91.2</v>
      </c>
      <c r="T57" s="20"/>
      <c r="U57" s="23">
        <f t="shared" si="11"/>
        <v>6.9517543859649118</v>
      </c>
      <c r="V57" s="18">
        <f t="shared" si="12"/>
        <v>4.7587719298245617</v>
      </c>
      <c r="W57" s="18"/>
      <c r="X57" s="18"/>
      <c r="Y57" s="18">
        <f>VLOOKUP(A:A,[1]TDSheet!$A:$Z,26,0)</f>
        <v>92</v>
      </c>
      <c r="Z57" s="18">
        <f>VLOOKUP(A:A,[1]TDSheet!$A:$AA,27,0)</f>
        <v>114.2</v>
      </c>
      <c r="AA57" s="18">
        <f>VLOOKUP(A:A,[1]TDSheet!$A:$S,19,0)</f>
        <v>85.2</v>
      </c>
      <c r="AB57" s="18">
        <f>VLOOKUP(A:A,[3]TDSheet!$A:$D,4,0)</f>
        <v>87</v>
      </c>
      <c r="AC57" s="18" t="str">
        <f>VLOOKUP(A:A,[1]TDSheet!$A:$AC,29,0)</f>
        <v>костик</v>
      </c>
      <c r="AD57" s="18" t="str">
        <f>VLOOKUP(A:A,[1]TDSheet!$A:$AD,30,0)</f>
        <v>костик</v>
      </c>
      <c r="AE57" s="18">
        <f t="shared" si="13"/>
        <v>26.400000000000002</v>
      </c>
      <c r="AF57" s="18"/>
      <c r="AG57" s="18"/>
      <c r="AH57" s="18"/>
      <c r="AI57" s="18"/>
    </row>
    <row r="58" spans="1:35" s="1" customFormat="1" ht="11.1" hidden="1" customHeight="1" outlineLevel="1" x14ac:dyDescent="0.2">
      <c r="A58" s="8" t="s">
        <v>61</v>
      </c>
      <c r="B58" s="9" t="s">
        <v>8</v>
      </c>
      <c r="C58" s="10">
        <v>98</v>
      </c>
      <c r="D58" s="10">
        <v>3</v>
      </c>
      <c r="E58" s="10">
        <v>88</v>
      </c>
      <c r="F58" s="10">
        <v>10</v>
      </c>
      <c r="G58" s="1">
        <f>VLOOKUP(A:A,[1]TDSheet!$A:$G,7,0)</f>
        <v>0</v>
      </c>
      <c r="H58" s="1" t="e">
        <f>VLOOKUP(A:A,[1]TDSheet!$A:$H,8,0)</f>
        <v>#N/A</v>
      </c>
      <c r="I58" s="18">
        <f>VLOOKUP(A:A,[2]TDSheet!$A:$F,6,0)</f>
        <v>94</v>
      </c>
      <c r="J58" s="18">
        <f t="shared" si="9"/>
        <v>-6</v>
      </c>
      <c r="K58" s="18">
        <f>VLOOKUP(A:A,[1]TDSheet!$A:$T,20,0)</f>
        <v>0</v>
      </c>
      <c r="L58" s="18">
        <f>VLOOKUP(A:A,[1]TDSheet!$A:$N,14,0)</f>
        <v>0</v>
      </c>
      <c r="M58" s="18"/>
      <c r="N58" s="18"/>
      <c r="O58" s="18"/>
      <c r="P58" s="18"/>
      <c r="Q58" s="18"/>
      <c r="R58" s="20"/>
      <c r="S58" s="18">
        <f t="shared" si="10"/>
        <v>17.600000000000001</v>
      </c>
      <c r="T58" s="20"/>
      <c r="U58" s="23">
        <f t="shared" si="11"/>
        <v>0.56818181818181812</v>
      </c>
      <c r="V58" s="18">
        <f t="shared" si="12"/>
        <v>0.56818181818181812</v>
      </c>
      <c r="W58" s="18"/>
      <c r="X58" s="18"/>
      <c r="Y58" s="18">
        <f>VLOOKUP(A:A,[1]TDSheet!$A:$Z,26,0)</f>
        <v>0</v>
      </c>
      <c r="Z58" s="18">
        <f>VLOOKUP(A:A,[1]TDSheet!$A:$AA,27,0)</f>
        <v>2</v>
      </c>
      <c r="AA58" s="18">
        <f>VLOOKUP(A:A,[1]TDSheet!$A:$S,19,0)</f>
        <v>14.8</v>
      </c>
      <c r="AB58" s="18">
        <f>VLOOKUP(A:A,[3]TDSheet!$A:$D,4,0)</f>
        <v>2</v>
      </c>
      <c r="AC58" s="18" t="str">
        <f>VLOOKUP(A:A,[1]TDSheet!$A:$AC,29,0)</f>
        <v>Витал</v>
      </c>
      <c r="AD58" s="18" t="str">
        <f>VLOOKUP(A:A,[1]TDSheet!$A:$AD,30,0)</f>
        <v>Вывод</v>
      </c>
      <c r="AE58" s="18">
        <f t="shared" si="13"/>
        <v>0</v>
      </c>
      <c r="AF58" s="18"/>
      <c r="AG58" s="18"/>
      <c r="AH58" s="18"/>
      <c r="AI58" s="18"/>
    </row>
    <row r="59" spans="1:35" s="1" customFormat="1" ht="11.1" customHeight="1" outlineLevel="1" x14ac:dyDescent="0.2">
      <c r="A59" s="8" t="s">
        <v>62</v>
      </c>
      <c r="B59" s="9" t="s">
        <v>9</v>
      </c>
      <c r="C59" s="10">
        <v>383.41300000000001</v>
      </c>
      <c r="D59" s="10">
        <v>662.13099999999997</v>
      </c>
      <c r="E59" s="25">
        <v>792</v>
      </c>
      <c r="F59" s="25">
        <v>389</v>
      </c>
      <c r="G59" s="1">
        <f>VLOOKUP(A:A,[1]TDSheet!$A:$G,7,0)</f>
        <v>1</v>
      </c>
      <c r="H59" s="1" t="e">
        <f>VLOOKUP(A:A,[1]TDSheet!$A:$H,8,0)</f>
        <v>#N/A</v>
      </c>
      <c r="I59" s="18">
        <f>VLOOKUP(A:A,[2]TDSheet!$A:$F,6,0)</f>
        <v>715.1</v>
      </c>
      <c r="J59" s="18">
        <f t="shared" si="9"/>
        <v>76.899999999999977</v>
      </c>
      <c r="K59" s="18">
        <f>VLOOKUP(A:A,[1]TDSheet!$A:$T,20,0)</f>
        <v>80</v>
      </c>
      <c r="L59" s="18">
        <f>VLOOKUP(A:A,[1]TDSheet!$A:$N,14,0)</f>
        <v>90</v>
      </c>
      <c r="M59" s="18"/>
      <c r="N59" s="18"/>
      <c r="O59" s="18"/>
      <c r="P59" s="18"/>
      <c r="Q59" s="18"/>
      <c r="R59" s="20">
        <v>400</v>
      </c>
      <c r="S59" s="18">
        <f t="shared" si="10"/>
        <v>158.4</v>
      </c>
      <c r="T59" s="20"/>
      <c r="U59" s="23">
        <f t="shared" si="11"/>
        <v>6.0542929292929291</v>
      </c>
      <c r="V59" s="18">
        <f t="shared" si="12"/>
        <v>2.4558080808080809</v>
      </c>
      <c r="W59" s="18"/>
      <c r="X59" s="18"/>
      <c r="Y59" s="18">
        <f>VLOOKUP(A:A,[1]TDSheet!$A:$Z,26,0)</f>
        <v>129.19999999999999</v>
      </c>
      <c r="Z59" s="18">
        <f>VLOOKUP(A:A,[1]TDSheet!$A:$AA,27,0)</f>
        <v>149.19999999999999</v>
      </c>
      <c r="AA59" s="18">
        <f>VLOOKUP(A:A,[1]TDSheet!$A:$S,19,0)</f>
        <v>112.8622</v>
      </c>
      <c r="AB59" s="18">
        <f>VLOOKUP(A:A,[3]TDSheet!$A:$D,4,0)</f>
        <v>118.69499999999999</v>
      </c>
      <c r="AC59" s="18" t="str">
        <f>VLOOKUP(A:A,[1]TDSheet!$A:$AC,29,0)</f>
        <v>Витал</v>
      </c>
      <c r="AD59" s="18" t="str">
        <f>VLOOKUP(A:A,[1]TDSheet!$A:$AD,30,0)</f>
        <v>костик</v>
      </c>
      <c r="AE59" s="18">
        <f t="shared" si="13"/>
        <v>400</v>
      </c>
      <c r="AF59" s="18"/>
      <c r="AG59" s="18"/>
      <c r="AH59" s="18"/>
      <c r="AI59" s="18"/>
    </row>
    <row r="60" spans="1:35" s="1" customFormat="1" ht="11.1" customHeight="1" outlineLevel="1" x14ac:dyDescent="0.2">
      <c r="A60" s="8" t="s">
        <v>63</v>
      </c>
      <c r="B60" s="9" t="s">
        <v>8</v>
      </c>
      <c r="C60" s="10">
        <v>1011</v>
      </c>
      <c r="D60" s="10">
        <v>1534</v>
      </c>
      <c r="E60" s="10">
        <v>1322</v>
      </c>
      <c r="F60" s="10">
        <v>819</v>
      </c>
      <c r="G60" s="1">
        <f>VLOOKUP(A:A,[1]TDSheet!$A:$G,7,0)</f>
        <v>0.4</v>
      </c>
      <c r="H60" s="1" t="e">
        <f>VLOOKUP(A:A,[1]TDSheet!$A:$H,8,0)</f>
        <v>#N/A</v>
      </c>
      <c r="I60" s="18">
        <f>VLOOKUP(A:A,[2]TDSheet!$A:$F,6,0)</f>
        <v>1302</v>
      </c>
      <c r="J60" s="18">
        <f t="shared" si="9"/>
        <v>20</v>
      </c>
      <c r="K60" s="18">
        <f>VLOOKUP(A:A,[1]TDSheet!$A:$T,20,0)</f>
        <v>120</v>
      </c>
      <c r="L60" s="18">
        <f>VLOOKUP(A:A,[1]TDSheet!$A:$N,14,0)</f>
        <v>120</v>
      </c>
      <c r="M60" s="18"/>
      <c r="N60" s="18"/>
      <c r="O60" s="18"/>
      <c r="P60" s="18"/>
      <c r="Q60" s="18"/>
      <c r="R60" s="20">
        <v>480</v>
      </c>
      <c r="S60" s="18">
        <f t="shared" si="10"/>
        <v>264.39999999999998</v>
      </c>
      <c r="T60" s="20"/>
      <c r="U60" s="23">
        <f t="shared" si="11"/>
        <v>5.8207261724659611</v>
      </c>
      <c r="V60" s="18">
        <f t="shared" si="12"/>
        <v>3.0975794251134645</v>
      </c>
      <c r="W60" s="18"/>
      <c r="X60" s="18"/>
      <c r="Y60" s="18">
        <f>VLOOKUP(A:A,[1]TDSheet!$A:$Z,26,0)</f>
        <v>243.6</v>
      </c>
      <c r="Z60" s="18">
        <f>VLOOKUP(A:A,[1]TDSheet!$A:$AA,27,0)</f>
        <v>246.6</v>
      </c>
      <c r="AA60" s="18">
        <f>VLOOKUP(A:A,[1]TDSheet!$A:$S,19,0)</f>
        <v>186.8</v>
      </c>
      <c r="AB60" s="18">
        <f>VLOOKUP(A:A,[3]TDSheet!$A:$D,4,0)</f>
        <v>136</v>
      </c>
      <c r="AC60" s="18" t="e">
        <f>VLOOKUP(A:A,[1]TDSheet!$A:$AC,29,0)</f>
        <v>#N/A</v>
      </c>
      <c r="AD60" s="18" t="e">
        <f>VLOOKUP(A:A,[1]TDSheet!$A:$AD,30,0)</f>
        <v>#N/A</v>
      </c>
      <c r="AE60" s="18">
        <f t="shared" si="13"/>
        <v>192</v>
      </c>
      <c r="AF60" s="18"/>
      <c r="AG60" s="18"/>
      <c r="AH60" s="18"/>
      <c r="AI60" s="18"/>
    </row>
    <row r="61" spans="1:35" s="1" customFormat="1" ht="11.1" customHeight="1" outlineLevel="1" x14ac:dyDescent="0.2">
      <c r="A61" s="8" t="s">
        <v>64</v>
      </c>
      <c r="B61" s="9" t="s">
        <v>8</v>
      </c>
      <c r="C61" s="10">
        <v>26</v>
      </c>
      <c r="D61" s="10">
        <v>78</v>
      </c>
      <c r="E61" s="10">
        <v>65</v>
      </c>
      <c r="F61" s="10">
        <v>39</v>
      </c>
      <c r="G61" s="1">
        <f>VLOOKUP(A:A,[1]TDSheet!$A:$G,7,0)</f>
        <v>0.3</v>
      </c>
      <c r="H61" s="1" t="e">
        <f>VLOOKUP(A:A,[1]TDSheet!$A:$H,8,0)</f>
        <v>#N/A</v>
      </c>
      <c r="I61" s="18">
        <f>VLOOKUP(A:A,[2]TDSheet!$A:$F,6,0)</f>
        <v>74</v>
      </c>
      <c r="J61" s="18">
        <f t="shared" si="9"/>
        <v>-9</v>
      </c>
      <c r="K61" s="18">
        <f>VLOOKUP(A:A,[1]TDSheet!$A:$T,20,0)</f>
        <v>0</v>
      </c>
      <c r="L61" s="18">
        <f>VLOOKUP(A:A,[1]TDSheet!$A:$N,14,0)</f>
        <v>0</v>
      </c>
      <c r="M61" s="18"/>
      <c r="N61" s="18"/>
      <c r="O61" s="18"/>
      <c r="P61" s="18"/>
      <c r="Q61" s="18"/>
      <c r="R61" s="20">
        <v>40</v>
      </c>
      <c r="S61" s="18">
        <f t="shared" si="10"/>
        <v>13</v>
      </c>
      <c r="T61" s="20"/>
      <c r="U61" s="23">
        <f t="shared" si="11"/>
        <v>6.0769230769230766</v>
      </c>
      <c r="V61" s="18">
        <f t="shared" si="12"/>
        <v>3</v>
      </c>
      <c r="W61" s="18"/>
      <c r="X61" s="18"/>
      <c r="Y61" s="18">
        <f>VLOOKUP(A:A,[1]TDSheet!$A:$Z,26,0)</f>
        <v>14.4</v>
      </c>
      <c r="Z61" s="18">
        <f>VLOOKUP(A:A,[1]TDSheet!$A:$AA,27,0)</f>
        <v>13.6</v>
      </c>
      <c r="AA61" s="18">
        <f>VLOOKUP(A:A,[1]TDSheet!$A:$S,19,0)</f>
        <v>10.4</v>
      </c>
      <c r="AB61" s="18">
        <f>VLOOKUP(A:A,[3]TDSheet!$A:$D,4,0)</f>
        <v>3</v>
      </c>
      <c r="AC61" s="18" t="str">
        <f>VLOOKUP(A:A,[1]TDSheet!$A:$AC,29,0)</f>
        <v>витал</v>
      </c>
      <c r="AD61" s="18" t="str">
        <f>VLOOKUP(A:A,[1]TDSheet!$A:$AD,30,0)</f>
        <v>костик</v>
      </c>
      <c r="AE61" s="18">
        <f t="shared" si="13"/>
        <v>12</v>
      </c>
      <c r="AF61" s="18"/>
      <c r="AG61" s="18"/>
      <c r="AH61" s="18"/>
      <c r="AI61" s="18"/>
    </row>
    <row r="62" spans="1:35" s="1" customFormat="1" ht="11.1" customHeight="1" outlineLevel="1" x14ac:dyDescent="0.2">
      <c r="A62" s="8" t="s">
        <v>65</v>
      </c>
      <c r="B62" s="9" t="s">
        <v>9</v>
      </c>
      <c r="C62" s="10">
        <v>44.712000000000003</v>
      </c>
      <c r="D62" s="10">
        <v>327.7</v>
      </c>
      <c r="E62" s="10">
        <v>201.26300000000001</v>
      </c>
      <c r="F62" s="10">
        <v>171.149</v>
      </c>
      <c r="G62" s="1">
        <f>VLOOKUP(A:A,[1]TDSheet!$A:$G,7,0)</f>
        <v>1</v>
      </c>
      <c r="H62" s="1" t="e">
        <f>VLOOKUP(A:A,[1]TDSheet!$A:$H,8,0)</f>
        <v>#N/A</v>
      </c>
      <c r="I62" s="18">
        <f>VLOOKUP(A:A,[2]TDSheet!$A:$F,6,0)</f>
        <v>203.7</v>
      </c>
      <c r="J62" s="18">
        <f t="shared" si="9"/>
        <v>-2.4369999999999834</v>
      </c>
      <c r="K62" s="18">
        <f>VLOOKUP(A:A,[1]TDSheet!$A:$T,20,0)</f>
        <v>30</v>
      </c>
      <c r="L62" s="18">
        <f>VLOOKUP(A:A,[1]TDSheet!$A:$N,14,0)</f>
        <v>50</v>
      </c>
      <c r="M62" s="18"/>
      <c r="N62" s="18"/>
      <c r="O62" s="18"/>
      <c r="P62" s="18"/>
      <c r="Q62" s="18"/>
      <c r="R62" s="20">
        <v>30</v>
      </c>
      <c r="S62" s="18">
        <f t="shared" si="10"/>
        <v>40.252600000000001</v>
      </c>
      <c r="T62" s="20"/>
      <c r="U62" s="23">
        <f t="shared" si="11"/>
        <v>6.9846171427435744</v>
      </c>
      <c r="V62" s="18">
        <f t="shared" si="12"/>
        <v>4.2518744130813912</v>
      </c>
      <c r="W62" s="18"/>
      <c r="X62" s="18"/>
      <c r="Y62" s="18">
        <f>VLOOKUP(A:A,[1]TDSheet!$A:$Z,26,0)</f>
        <v>39.503399999999999</v>
      </c>
      <c r="Z62" s="18">
        <f>VLOOKUP(A:A,[1]TDSheet!$A:$AA,27,0)</f>
        <v>52.677399999999999</v>
      </c>
      <c r="AA62" s="18">
        <f>VLOOKUP(A:A,[1]TDSheet!$A:$S,19,0)</f>
        <v>30.343799999999998</v>
      </c>
      <c r="AB62" s="18">
        <f>VLOOKUP(A:A,[3]TDSheet!$A:$D,4,0)</f>
        <v>30.815999999999999</v>
      </c>
      <c r="AC62" s="18" t="str">
        <f>VLOOKUP(A:A,[1]TDSheet!$A:$AC,29,0)</f>
        <v>?</v>
      </c>
      <c r="AD62" s="18" t="str">
        <f>VLOOKUP(A:A,[1]TDSheet!$A:$AD,30,0)</f>
        <v>увел</v>
      </c>
      <c r="AE62" s="18">
        <f t="shared" si="13"/>
        <v>30</v>
      </c>
      <c r="AF62" s="18"/>
      <c r="AG62" s="18"/>
      <c r="AH62" s="18"/>
      <c r="AI62" s="18"/>
    </row>
    <row r="63" spans="1:35" s="1" customFormat="1" ht="11.1" customHeight="1" outlineLevel="1" x14ac:dyDescent="0.2">
      <c r="A63" s="8" t="s">
        <v>66</v>
      </c>
      <c r="B63" s="9" t="s">
        <v>9</v>
      </c>
      <c r="C63" s="10">
        <v>140.69999999999999</v>
      </c>
      <c r="D63" s="10">
        <v>254.32900000000001</v>
      </c>
      <c r="E63" s="10">
        <v>234.50299999999999</v>
      </c>
      <c r="F63" s="10">
        <v>159.00800000000001</v>
      </c>
      <c r="G63" s="1">
        <f>VLOOKUP(A:A,[1]TDSheet!$A:$G,7,0)</f>
        <v>1</v>
      </c>
      <c r="H63" s="1" t="e">
        <f>VLOOKUP(A:A,[1]TDSheet!$A:$H,8,0)</f>
        <v>#N/A</v>
      </c>
      <c r="I63" s="18">
        <f>VLOOKUP(A:A,[2]TDSheet!$A:$F,6,0)</f>
        <v>229.5</v>
      </c>
      <c r="J63" s="18">
        <f t="shared" si="9"/>
        <v>5.0029999999999859</v>
      </c>
      <c r="K63" s="18">
        <f>VLOOKUP(A:A,[1]TDSheet!$A:$T,20,0)</f>
        <v>30</v>
      </c>
      <c r="L63" s="18">
        <f>VLOOKUP(A:A,[1]TDSheet!$A:$N,14,0)</f>
        <v>50</v>
      </c>
      <c r="M63" s="18"/>
      <c r="N63" s="18"/>
      <c r="O63" s="18"/>
      <c r="P63" s="18"/>
      <c r="Q63" s="18"/>
      <c r="R63" s="20">
        <v>90</v>
      </c>
      <c r="S63" s="18">
        <f t="shared" si="10"/>
        <v>46.900599999999997</v>
      </c>
      <c r="T63" s="20"/>
      <c r="U63" s="23">
        <f t="shared" si="11"/>
        <v>7.0150062046114563</v>
      </c>
      <c r="V63" s="18">
        <f t="shared" si="12"/>
        <v>3.3903191003953044</v>
      </c>
      <c r="W63" s="18"/>
      <c r="X63" s="18"/>
      <c r="Y63" s="18">
        <f>VLOOKUP(A:A,[1]TDSheet!$A:$Z,26,0)</f>
        <v>25.988999999999997</v>
      </c>
      <c r="Z63" s="18">
        <f>VLOOKUP(A:A,[1]TDSheet!$A:$AA,27,0)</f>
        <v>38.460999999999999</v>
      </c>
      <c r="AA63" s="18">
        <f>VLOOKUP(A:A,[1]TDSheet!$A:$S,19,0)</f>
        <v>33.630399999999995</v>
      </c>
      <c r="AB63" s="18">
        <f>VLOOKUP(A:A,[3]TDSheet!$A:$D,4,0)</f>
        <v>4.109</v>
      </c>
      <c r="AC63" s="18" t="str">
        <f>VLOOKUP(A:A,[1]TDSheet!$A:$AC,29,0)</f>
        <v>Витал</v>
      </c>
      <c r="AD63" s="18" t="str">
        <f>VLOOKUP(A:A,[1]TDSheet!$A:$AD,30,0)</f>
        <v>Витал</v>
      </c>
      <c r="AE63" s="18">
        <f t="shared" si="13"/>
        <v>90</v>
      </c>
      <c r="AF63" s="18"/>
      <c r="AG63" s="18"/>
      <c r="AH63" s="18"/>
      <c r="AI63" s="18"/>
    </row>
    <row r="64" spans="1:35" s="1" customFormat="1" ht="11.1" hidden="1" customHeight="1" outlineLevel="1" x14ac:dyDescent="0.2">
      <c r="A64" s="8" t="s">
        <v>101</v>
      </c>
      <c r="B64" s="9" t="s">
        <v>9</v>
      </c>
      <c r="C64" s="10">
        <v>8.17</v>
      </c>
      <c r="D64" s="10">
        <v>6.5529999999999999</v>
      </c>
      <c r="E64" s="10">
        <v>0</v>
      </c>
      <c r="F64" s="10"/>
      <c r="G64" s="1">
        <f>VLOOKUP(A:A,[1]TDSheet!$A:$G,7,0)</f>
        <v>1</v>
      </c>
      <c r="H64" s="1" t="e">
        <f>VLOOKUP(A:A,[1]TDSheet!$A:$H,8,0)</f>
        <v>#N/A</v>
      </c>
      <c r="I64" s="18">
        <f>VLOOKUP(A:A,[2]TDSheet!$A:$F,6,0)</f>
        <v>6.3</v>
      </c>
      <c r="J64" s="18">
        <f t="shared" si="9"/>
        <v>-6.3</v>
      </c>
      <c r="K64" s="18">
        <f>VLOOKUP(A:A,[1]TDSheet!$A:$T,20,0)</f>
        <v>0</v>
      </c>
      <c r="L64" s="18">
        <f>VLOOKUP(A:A,[1]TDSheet!$A:$N,14,0)</f>
        <v>0</v>
      </c>
      <c r="M64" s="18"/>
      <c r="N64" s="18"/>
      <c r="O64" s="18"/>
      <c r="P64" s="18"/>
      <c r="Q64" s="18"/>
      <c r="R64" s="20"/>
      <c r="S64" s="18">
        <f t="shared" si="10"/>
        <v>0</v>
      </c>
      <c r="T64" s="20"/>
      <c r="U64" s="23" t="e">
        <f t="shared" si="11"/>
        <v>#DIV/0!</v>
      </c>
      <c r="V64" s="18" t="e">
        <f t="shared" si="12"/>
        <v>#DIV/0!</v>
      </c>
      <c r="W64" s="18"/>
      <c r="X64" s="18"/>
      <c r="Y64" s="18">
        <f>VLOOKUP(A:A,[1]TDSheet!$A:$Z,26,0)</f>
        <v>3.9802</v>
      </c>
      <c r="Z64" s="18">
        <f>VLOOKUP(A:A,[1]TDSheet!$A:$AA,27,0)</f>
        <v>5.0693999999999999</v>
      </c>
      <c r="AA64" s="18">
        <f>VLOOKUP(A:A,[1]TDSheet!$A:$S,19,0)</f>
        <v>1.0496000000000001</v>
      </c>
      <c r="AB64" s="18">
        <v>0</v>
      </c>
      <c r="AC64" s="18" t="str">
        <f>VLOOKUP(A:A,[1]TDSheet!$A:$AC,29,0)</f>
        <v>увел</v>
      </c>
      <c r="AD64" s="18" t="e">
        <f>VLOOKUP(A:A,[1]TDSheet!$A:$AD,30,0)</f>
        <v>#N/A</v>
      </c>
      <c r="AE64" s="18">
        <f t="shared" si="13"/>
        <v>0</v>
      </c>
      <c r="AF64" s="18"/>
      <c r="AG64" s="18"/>
      <c r="AH64" s="18"/>
      <c r="AI64" s="18"/>
    </row>
    <row r="65" spans="1:35" s="1" customFormat="1" ht="11.1" customHeight="1" outlineLevel="1" x14ac:dyDescent="0.2">
      <c r="A65" s="8" t="s">
        <v>67</v>
      </c>
      <c r="B65" s="9" t="s">
        <v>8</v>
      </c>
      <c r="C65" s="10">
        <v>126</v>
      </c>
      <c r="D65" s="10">
        <v>256</v>
      </c>
      <c r="E65" s="10">
        <v>215</v>
      </c>
      <c r="F65" s="10">
        <v>167</v>
      </c>
      <c r="G65" s="1">
        <f>VLOOKUP(A:A,[1]TDSheet!$A:$G,7,0)</f>
        <v>0.33</v>
      </c>
      <c r="H65" s="1">
        <f>VLOOKUP(A:A,[1]TDSheet!$A:$H,8,0)</f>
        <v>30</v>
      </c>
      <c r="I65" s="18">
        <f>VLOOKUP(A:A,[2]TDSheet!$A:$F,6,0)</f>
        <v>215</v>
      </c>
      <c r="J65" s="18">
        <f t="shared" si="9"/>
        <v>0</v>
      </c>
      <c r="K65" s="18">
        <f>VLOOKUP(A:A,[1]TDSheet!$A:$T,20,0)</f>
        <v>30</v>
      </c>
      <c r="L65" s="18">
        <f>VLOOKUP(A:A,[1]TDSheet!$A:$N,14,0)</f>
        <v>30</v>
      </c>
      <c r="M65" s="18"/>
      <c r="N65" s="18"/>
      <c r="O65" s="18"/>
      <c r="P65" s="18"/>
      <c r="Q65" s="18"/>
      <c r="R65" s="20">
        <v>30</v>
      </c>
      <c r="S65" s="18">
        <f t="shared" si="10"/>
        <v>43</v>
      </c>
      <c r="T65" s="20"/>
      <c r="U65" s="23">
        <f t="shared" si="11"/>
        <v>5.9767441860465116</v>
      </c>
      <c r="V65" s="18">
        <f t="shared" si="12"/>
        <v>3.8837209302325579</v>
      </c>
      <c r="W65" s="18"/>
      <c r="X65" s="18"/>
      <c r="Y65" s="18">
        <f>VLOOKUP(A:A,[1]TDSheet!$A:$Z,26,0)</f>
        <v>54.4</v>
      </c>
      <c r="Z65" s="18">
        <f>VLOOKUP(A:A,[1]TDSheet!$A:$AA,27,0)</f>
        <v>64.599999999999994</v>
      </c>
      <c r="AA65" s="18">
        <f>VLOOKUP(A:A,[1]TDSheet!$A:$S,19,0)</f>
        <v>44.4</v>
      </c>
      <c r="AB65" s="18">
        <f>VLOOKUP(A:A,[3]TDSheet!$A:$D,4,0)</f>
        <v>42</v>
      </c>
      <c r="AC65" s="18" t="str">
        <f>VLOOKUP(A:A,[1]TDSheet!$A:$AC,29,0)</f>
        <v>Витал</v>
      </c>
      <c r="AD65" s="18" t="str">
        <f>VLOOKUP(A:A,[1]TDSheet!$A:$AD,30,0)</f>
        <v>Витал</v>
      </c>
      <c r="AE65" s="18">
        <f t="shared" si="13"/>
        <v>9.9</v>
      </c>
      <c r="AF65" s="18"/>
      <c r="AG65" s="18"/>
      <c r="AH65" s="18"/>
      <c r="AI65" s="18"/>
    </row>
    <row r="66" spans="1:35" s="1" customFormat="1" ht="11.1" hidden="1" customHeight="1" outlineLevel="1" x14ac:dyDescent="0.2">
      <c r="A66" s="8" t="s">
        <v>68</v>
      </c>
      <c r="B66" s="9" t="s">
        <v>8</v>
      </c>
      <c r="C66" s="10">
        <v>26</v>
      </c>
      <c r="D66" s="10">
        <v>1</v>
      </c>
      <c r="E66" s="10">
        <v>26</v>
      </c>
      <c r="F66" s="10"/>
      <c r="G66" s="1">
        <f>VLOOKUP(A:A,[1]TDSheet!$A:$G,7,0)</f>
        <v>0</v>
      </c>
      <c r="H66" s="1" t="e">
        <f>VLOOKUP(A:A,[1]TDSheet!$A:$H,8,0)</f>
        <v>#N/A</v>
      </c>
      <c r="I66" s="18">
        <f>VLOOKUP(A:A,[2]TDSheet!$A:$F,6,0)</f>
        <v>32</v>
      </c>
      <c r="J66" s="18">
        <f t="shared" si="9"/>
        <v>-6</v>
      </c>
      <c r="K66" s="18">
        <f>VLOOKUP(A:A,[1]TDSheet!$A:$T,20,0)</f>
        <v>0</v>
      </c>
      <c r="L66" s="18">
        <f>VLOOKUP(A:A,[1]TDSheet!$A:$N,14,0)</f>
        <v>0</v>
      </c>
      <c r="M66" s="18"/>
      <c r="N66" s="18"/>
      <c r="O66" s="18"/>
      <c r="P66" s="18"/>
      <c r="Q66" s="18"/>
      <c r="R66" s="20"/>
      <c r="S66" s="18">
        <f t="shared" si="10"/>
        <v>5.2</v>
      </c>
      <c r="T66" s="20"/>
      <c r="U66" s="23">
        <f t="shared" si="11"/>
        <v>0</v>
      </c>
      <c r="V66" s="18">
        <f t="shared" si="12"/>
        <v>0</v>
      </c>
      <c r="W66" s="18"/>
      <c r="X66" s="18"/>
      <c r="Y66" s="18">
        <f>VLOOKUP(A:A,[1]TDSheet!$A:$Z,26,0)</f>
        <v>7</v>
      </c>
      <c r="Z66" s="18">
        <f>VLOOKUP(A:A,[1]TDSheet!$A:$AA,27,0)</f>
        <v>7.8</v>
      </c>
      <c r="AA66" s="18">
        <f>VLOOKUP(A:A,[1]TDSheet!$A:$S,19,0)</f>
        <v>7</v>
      </c>
      <c r="AB66" s="18">
        <v>0</v>
      </c>
      <c r="AC66" s="18" t="str">
        <f>VLOOKUP(A:A,[1]TDSheet!$A:$AC,29,0)</f>
        <v>увел</v>
      </c>
      <c r="AD66" s="18" t="str">
        <f>VLOOKUP(A:A,[1]TDSheet!$A:$AD,30,0)</f>
        <v>Вывод</v>
      </c>
      <c r="AE66" s="18">
        <f t="shared" si="13"/>
        <v>0</v>
      </c>
      <c r="AF66" s="18"/>
      <c r="AG66" s="18"/>
      <c r="AH66" s="18"/>
      <c r="AI66" s="18"/>
    </row>
    <row r="67" spans="1:35" s="1" customFormat="1" ht="11.1" customHeight="1" outlineLevel="1" x14ac:dyDescent="0.2">
      <c r="A67" s="8" t="s">
        <v>69</v>
      </c>
      <c r="B67" s="9" t="s">
        <v>9</v>
      </c>
      <c r="C67" s="10">
        <v>101.48</v>
      </c>
      <c r="D67" s="10">
        <v>277.58199999999999</v>
      </c>
      <c r="E67" s="10">
        <v>242.358</v>
      </c>
      <c r="F67" s="10">
        <v>134.636</v>
      </c>
      <c r="G67" s="1">
        <f>VLOOKUP(A:A,[1]TDSheet!$A:$G,7,0)</f>
        <v>1</v>
      </c>
      <c r="H67" s="1" t="e">
        <f>VLOOKUP(A:A,[1]TDSheet!$A:$H,8,0)</f>
        <v>#N/A</v>
      </c>
      <c r="I67" s="18">
        <f>VLOOKUP(A:A,[2]TDSheet!$A:$F,6,0)</f>
        <v>239.1</v>
      </c>
      <c r="J67" s="18">
        <f t="shared" si="9"/>
        <v>3.2580000000000098</v>
      </c>
      <c r="K67" s="18">
        <f>VLOOKUP(A:A,[1]TDSheet!$A:$T,20,0)</f>
        <v>30</v>
      </c>
      <c r="L67" s="18">
        <f>VLOOKUP(A:A,[1]TDSheet!$A:$N,14,0)</f>
        <v>30</v>
      </c>
      <c r="M67" s="18"/>
      <c r="N67" s="18"/>
      <c r="O67" s="18"/>
      <c r="P67" s="18"/>
      <c r="Q67" s="18"/>
      <c r="R67" s="20">
        <v>120</v>
      </c>
      <c r="S67" s="18">
        <f t="shared" si="10"/>
        <v>48.471600000000002</v>
      </c>
      <c r="T67" s="20"/>
      <c r="U67" s="23">
        <f t="shared" si="11"/>
        <v>6.4911412043340837</v>
      </c>
      <c r="V67" s="18">
        <f t="shared" si="12"/>
        <v>2.7776264864374189</v>
      </c>
      <c r="W67" s="18"/>
      <c r="X67" s="18"/>
      <c r="Y67" s="18">
        <f>VLOOKUP(A:A,[1]TDSheet!$A:$Z,26,0)</f>
        <v>37.066199999999995</v>
      </c>
      <c r="Z67" s="18">
        <f>VLOOKUP(A:A,[1]TDSheet!$A:$AA,27,0)</f>
        <v>35.623800000000003</v>
      </c>
      <c r="AA67" s="18">
        <f>VLOOKUP(A:A,[1]TDSheet!$A:$S,19,0)</f>
        <v>34.214800000000004</v>
      </c>
      <c r="AB67" s="18">
        <f>VLOOKUP(A:A,[3]TDSheet!$A:$D,4,0)</f>
        <v>45.398000000000003</v>
      </c>
      <c r="AC67" s="18" t="str">
        <f>VLOOKUP(A:A,[1]TDSheet!$A:$AC,29,0)</f>
        <v>зв60</v>
      </c>
      <c r="AD67" s="18" t="e">
        <f>VLOOKUP(A:A,[1]TDSheet!$A:$AD,30,0)</f>
        <v>#N/A</v>
      </c>
      <c r="AE67" s="18">
        <f t="shared" si="13"/>
        <v>120</v>
      </c>
      <c r="AF67" s="18"/>
      <c r="AG67" s="18"/>
      <c r="AH67" s="18"/>
      <c r="AI67" s="18"/>
    </row>
    <row r="68" spans="1:35" s="1" customFormat="1" ht="11.1" hidden="1" customHeight="1" outlineLevel="1" x14ac:dyDescent="0.2">
      <c r="A68" s="8" t="s">
        <v>70</v>
      </c>
      <c r="B68" s="9" t="s">
        <v>9</v>
      </c>
      <c r="C68" s="10">
        <v>192.86099999999999</v>
      </c>
      <c r="D68" s="10">
        <v>93.881</v>
      </c>
      <c r="E68" s="10">
        <v>110.40600000000001</v>
      </c>
      <c r="F68" s="10">
        <v>176.33600000000001</v>
      </c>
      <c r="G68" s="1">
        <f>VLOOKUP(A:A,[1]TDSheet!$A:$G,7,0)</f>
        <v>1</v>
      </c>
      <c r="H68" s="1" t="e">
        <f>VLOOKUP(A:A,[1]TDSheet!$A:$H,8,0)</f>
        <v>#N/A</v>
      </c>
      <c r="I68" s="18">
        <f>VLOOKUP(A:A,[2]TDSheet!$A:$F,6,0)</f>
        <v>106.9</v>
      </c>
      <c r="J68" s="18">
        <f t="shared" si="9"/>
        <v>3.5060000000000002</v>
      </c>
      <c r="K68" s="18">
        <f>VLOOKUP(A:A,[1]TDSheet!$A:$T,20,0)</f>
        <v>0</v>
      </c>
      <c r="L68" s="18">
        <f>VLOOKUP(A:A,[1]TDSheet!$A:$N,14,0)</f>
        <v>0</v>
      </c>
      <c r="M68" s="18"/>
      <c r="N68" s="18"/>
      <c r="O68" s="18"/>
      <c r="P68" s="18"/>
      <c r="Q68" s="18"/>
      <c r="R68" s="20"/>
      <c r="S68" s="18">
        <f t="shared" si="10"/>
        <v>22.081200000000003</v>
      </c>
      <c r="T68" s="20"/>
      <c r="U68" s="23">
        <f t="shared" si="11"/>
        <v>7.9857978733039872</v>
      </c>
      <c r="V68" s="18">
        <f t="shared" si="12"/>
        <v>7.9857978733039872</v>
      </c>
      <c r="W68" s="18"/>
      <c r="X68" s="18"/>
      <c r="Y68" s="18">
        <f>VLOOKUP(A:A,[1]TDSheet!$A:$Z,26,0)</f>
        <v>28.0334</v>
      </c>
      <c r="Z68" s="18">
        <f>VLOOKUP(A:A,[1]TDSheet!$A:$AA,27,0)</f>
        <v>44.222999999999999</v>
      </c>
      <c r="AA68" s="18">
        <f>VLOOKUP(A:A,[1]TDSheet!$A:$S,19,0)</f>
        <v>21.307400000000001</v>
      </c>
      <c r="AB68" s="18">
        <f>VLOOKUP(A:A,[3]TDSheet!$A:$D,4,0)</f>
        <v>15.494</v>
      </c>
      <c r="AC68" s="18" t="str">
        <f>VLOOKUP(A:A,[1]TDSheet!$A:$AC,29,0)</f>
        <v>костик</v>
      </c>
      <c r="AD68" s="18" t="e">
        <f>VLOOKUP(A:A,[1]TDSheet!$A:$AD,30,0)</f>
        <v>#N/A</v>
      </c>
      <c r="AE68" s="18">
        <f t="shared" si="13"/>
        <v>0</v>
      </c>
      <c r="AF68" s="18"/>
      <c r="AG68" s="18"/>
      <c r="AH68" s="18"/>
      <c r="AI68" s="18"/>
    </row>
    <row r="69" spans="1:35" s="1" customFormat="1" ht="11.1" hidden="1" customHeight="1" outlineLevel="1" x14ac:dyDescent="0.2">
      <c r="A69" s="8" t="s">
        <v>71</v>
      </c>
      <c r="B69" s="9" t="s">
        <v>8</v>
      </c>
      <c r="C69" s="10"/>
      <c r="D69" s="10">
        <v>96</v>
      </c>
      <c r="E69" s="10">
        <v>33</v>
      </c>
      <c r="F69" s="10">
        <v>63</v>
      </c>
      <c r="G69" s="1">
        <f>VLOOKUP(A:A,[1]TDSheet!$A:$G,7,0)</f>
        <v>0.27</v>
      </c>
      <c r="H69" s="1" t="e">
        <f>VLOOKUP(A:A,[1]TDSheet!$A:$H,8,0)</f>
        <v>#N/A</v>
      </c>
      <c r="I69" s="18">
        <f>VLOOKUP(A:A,[2]TDSheet!$A:$F,6,0)</f>
        <v>44</v>
      </c>
      <c r="J69" s="18">
        <f t="shared" si="9"/>
        <v>-11</v>
      </c>
      <c r="K69" s="18">
        <f>VLOOKUP(A:A,[1]TDSheet!$A:$T,20,0)</f>
        <v>0</v>
      </c>
      <c r="L69" s="18">
        <f>VLOOKUP(A:A,[1]TDSheet!$A:$N,14,0)</f>
        <v>0</v>
      </c>
      <c r="M69" s="18"/>
      <c r="N69" s="18"/>
      <c r="O69" s="18"/>
      <c r="P69" s="18"/>
      <c r="Q69" s="18"/>
      <c r="R69" s="20"/>
      <c r="S69" s="18">
        <f t="shared" si="10"/>
        <v>6.6</v>
      </c>
      <c r="T69" s="20"/>
      <c r="U69" s="23">
        <f t="shared" si="11"/>
        <v>9.5454545454545467</v>
      </c>
      <c r="V69" s="18">
        <f t="shared" si="12"/>
        <v>9.5454545454545467</v>
      </c>
      <c r="W69" s="18"/>
      <c r="X69" s="18"/>
      <c r="Y69" s="18">
        <f>VLOOKUP(A:A,[1]TDSheet!$A:$Z,26,0)</f>
        <v>26</v>
      </c>
      <c r="Z69" s="18">
        <f>VLOOKUP(A:A,[1]TDSheet!$A:$AA,27,0)</f>
        <v>36</v>
      </c>
      <c r="AA69" s="18">
        <f>VLOOKUP(A:A,[1]TDSheet!$A:$S,19,0)</f>
        <v>9.8000000000000007</v>
      </c>
      <c r="AB69" s="18">
        <f>VLOOKUP(A:A,[3]TDSheet!$A:$D,4,0)</f>
        <v>7</v>
      </c>
      <c r="AC69" s="18" t="str">
        <f>VLOOKUP(A:A,[1]TDSheet!$A:$AC,29,0)</f>
        <v>вит</v>
      </c>
      <c r="AD69" s="18" t="e">
        <f>VLOOKUP(A:A,[1]TDSheet!$A:$AD,30,0)</f>
        <v>#N/A</v>
      </c>
      <c r="AE69" s="18">
        <f t="shared" si="13"/>
        <v>0</v>
      </c>
      <c r="AF69" s="18"/>
      <c r="AG69" s="18"/>
      <c r="AH69" s="18"/>
      <c r="AI69" s="18"/>
    </row>
    <row r="70" spans="1:35" s="1" customFormat="1" ht="11.1" customHeight="1" outlineLevel="1" x14ac:dyDescent="0.2">
      <c r="A70" s="8" t="s">
        <v>72</v>
      </c>
      <c r="B70" s="9" t="s">
        <v>8</v>
      </c>
      <c r="C70" s="10">
        <v>93</v>
      </c>
      <c r="D70" s="10">
        <v>178</v>
      </c>
      <c r="E70" s="10">
        <v>163</v>
      </c>
      <c r="F70" s="10">
        <v>104</v>
      </c>
      <c r="G70" s="1">
        <f>VLOOKUP(A:A,[1]TDSheet!$A:$G,7,0)</f>
        <v>0.3</v>
      </c>
      <c r="H70" s="1" t="e">
        <f>VLOOKUP(A:A,[1]TDSheet!$A:$H,8,0)</f>
        <v>#N/A</v>
      </c>
      <c r="I70" s="18">
        <f>VLOOKUP(A:A,[2]TDSheet!$A:$F,6,0)</f>
        <v>165</v>
      </c>
      <c r="J70" s="18">
        <f t="shared" si="9"/>
        <v>-2</v>
      </c>
      <c r="K70" s="18">
        <f>VLOOKUP(A:A,[1]TDSheet!$A:$T,20,0)</f>
        <v>40</v>
      </c>
      <c r="L70" s="18">
        <f>VLOOKUP(A:A,[1]TDSheet!$A:$N,14,0)</f>
        <v>0</v>
      </c>
      <c r="M70" s="18"/>
      <c r="N70" s="18"/>
      <c r="O70" s="18"/>
      <c r="P70" s="18"/>
      <c r="Q70" s="18"/>
      <c r="R70" s="20">
        <v>40</v>
      </c>
      <c r="S70" s="18">
        <f t="shared" si="10"/>
        <v>32.6</v>
      </c>
      <c r="T70" s="20"/>
      <c r="U70" s="23">
        <f t="shared" si="11"/>
        <v>5.6441717791411037</v>
      </c>
      <c r="V70" s="18">
        <f t="shared" si="12"/>
        <v>3.1901840490797544</v>
      </c>
      <c r="W70" s="18"/>
      <c r="X70" s="18"/>
      <c r="Y70" s="18">
        <f>VLOOKUP(A:A,[1]TDSheet!$A:$Z,26,0)</f>
        <v>25.8</v>
      </c>
      <c r="Z70" s="18">
        <f>VLOOKUP(A:A,[1]TDSheet!$A:$AA,27,0)</f>
        <v>29.8</v>
      </c>
      <c r="AA70" s="18">
        <f>VLOOKUP(A:A,[1]TDSheet!$A:$S,19,0)</f>
        <v>25.8</v>
      </c>
      <c r="AB70" s="18">
        <f>VLOOKUP(A:A,[3]TDSheet!$A:$D,4,0)</f>
        <v>15</v>
      </c>
      <c r="AC70" s="18" t="str">
        <f>VLOOKUP(A:A,[1]TDSheet!$A:$AC,29,0)</f>
        <v>вит</v>
      </c>
      <c r="AD70" s="18" t="e">
        <f>VLOOKUP(A:A,[1]TDSheet!$A:$AD,30,0)</f>
        <v>#N/A</v>
      </c>
      <c r="AE70" s="18">
        <f t="shared" si="13"/>
        <v>12</v>
      </c>
      <c r="AF70" s="18"/>
      <c r="AG70" s="18"/>
      <c r="AH70" s="18"/>
      <c r="AI70" s="18"/>
    </row>
    <row r="71" spans="1:35" s="1" customFormat="1" ht="11.1" customHeight="1" outlineLevel="1" x14ac:dyDescent="0.2">
      <c r="A71" s="8" t="s">
        <v>73</v>
      </c>
      <c r="B71" s="9" t="s">
        <v>8</v>
      </c>
      <c r="C71" s="10">
        <v>2141</v>
      </c>
      <c r="D71" s="10">
        <v>9403</v>
      </c>
      <c r="E71" s="25">
        <v>7561</v>
      </c>
      <c r="F71" s="25">
        <v>5418</v>
      </c>
      <c r="G71" s="1">
        <f>VLOOKUP(A:A,[1]TDSheet!$A:$G,7,0)</f>
        <v>0.41</v>
      </c>
      <c r="H71" s="1" t="e">
        <f>VLOOKUP(A:A,[1]TDSheet!$A:$H,8,0)</f>
        <v>#N/A</v>
      </c>
      <c r="I71" s="18">
        <f>VLOOKUP(A:A,[2]TDSheet!$A:$F,6,0)</f>
        <v>7516</v>
      </c>
      <c r="J71" s="18">
        <f t="shared" si="9"/>
        <v>45</v>
      </c>
      <c r="K71" s="22">
        <v>1800</v>
      </c>
      <c r="L71" s="18">
        <f>VLOOKUP(A:A,[1]TDSheet!$A:$N,14,0)</f>
        <v>2400</v>
      </c>
      <c r="M71" s="18"/>
      <c r="N71" s="18"/>
      <c r="O71" s="18"/>
      <c r="P71" s="18"/>
      <c r="Q71" s="18"/>
      <c r="R71" s="20">
        <v>1000</v>
      </c>
      <c r="S71" s="18">
        <f t="shared" si="10"/>
        <v>1512.2</v>
      </c>
      <c r="T71" s="20"/>
      <c r="U71" s="23">
        <f t="shared" si="11"/>
        <v>7.0215579949742093</v>
      </c>
      <c r="V71" s="18">
        <f t="shared" si="12"/>
        <v>3.582859410130935</v>
      </c>
      <c r="W71" s="18"/>
      <c r="X71" s="18"/>
      <c r="Y71" s="18">
        <f>VLOOKUP(A:A,[1]TDSheet!$A:$Z,26,0)</f>
        <v>1399.2</v>
      </c>
      <c r="Z71" s="18">
        <f>VLOOKUP(A:A,[1]TDSheet!$A:$AA,27,0)</f>
        <v>1464</v>
      </c>
      <c r="AA71" s="18">
        <f>VLOOKUP(A:A,[1]TDSheet!$A:$S,19,0)</f>
        <v>1134.2</v>
      </c>
      <c r="AB71" s="18">
        <f>VLOOKUP(A:A,[3]TDSheet!$A:$D,4,0)</f>
        <v>908</v>
      </c>
      <c r="AC71" s="18" t="str">
        <f>VLOOKUP(A:A,[1]TDSheet!$A:$AC,29,0)</f>
        <v>м1600</v>
      </c>
      <c r="AD71" s="18" t="e">
        <f>VLOOKUP(A:A,[1]TDSheet!$A:$AD,30,0)</f>
        <v>#N/A</v>
      </c>
      <c r="AE71" s="18">
        <f t="shared" si="13"/>
        <v>410</v>
      </c>
      <c r="AF71" s="18"/>
      <c r="AG71" s="18"/>
      <c r="AH71" s="18"/>
      <c r="AI71" s="18"/>
    </row>
    <row r="72" spans="1:35" s="1" customFormat="1" ht="11.1" customHeight="1" outlineLevel="1" x14ac:dyDescent="0.2">
      <c r="A72" s="8" t="s">
        <v>74</v>
      </c>
      <c r="B72" s="9" t="s">
        <v>9</v>
      </c>
      <c r="C72" s="10">
        <v>1645.316</v>
      </c>
      <c r="D72" s="10">
        <v>5014.5680000000002</v>
      </c>
      <c r="E72" s="25">
        <v>4250</v>
      </c>
      <c r="F72" s="25">
        <v>2144</v>
      </c>
      <c r="G72" s="1">
        <f>VLOOKUP(A:A,[1]TDSheet!$A:$G,7,0)</f>
        <v>1</v>
      </c>
      <c r="H72" s="1" t="e">
        <f>VLOOKUP(A:A,[1]TDSheet!$A:$H,8,0)</f>
        <v>#N/A</v>
      </c>
      <c r="I72" s="18">
        <f>VLOOKUP(A:A,[2]TDSheet!$A:$F,6,0)</f>
        <v>3818.4569999999999</v>
      </c>
      <c r="J72" s="18">
        <f t="shared" ref="J72:J105" si="14">E72-I72</f>
        <v>431.54300000000012</v>
      </c>
      <c r="K72" s="22">
        <v>900</v>
      </c>
      <c r="L72" s="18">
        <f>VLOOKUP(A:A,[1]TDSheet!$A:$N,14,0)</f>
        <v>1200</v>
      </c>
      <c r="M72" s="18"/>
      <c r="N72" s="18"/>
      <c r="O72" s="18"/>
      <c r="P72" s="18"/>
      <c r="Q72" s="18"/>
      <c r="R72" s="20">
        <v>1800</v>
      </c>
      <c r="S72" s="18">
        <f t="shared" ref="S72:S105" si="15">E72/5</f>
        <v>850</v>
      </c>
      <c r="T72" s="20"/>
      <c r="U72" s="23">
        <f t="shared" ref="U72:U105" si="16">(F72+K72+L72+R72+T72)/S72</f>
        <v>7.1105882352941174</v>
      </c>
      <c r="V72" s="18">
        <f t="shared" ref="V72:V105" si="17">F72/S72</f>
        <v>2.5223529411764707</v>
      </c>
      <c r="W72" s="18"/>
      <c r="X72" s="18"/>
      <c r="Y72" s="18">
        <f>VLOOKUP(A:A,[1]TDSheet!$A:$Z,26,0)</f>
        <v>638.79999999999995</v>
      </c>
      <c r="Z72" s="18">
        <f>VLOOKUP(A:A,[1]TDSheet!$A:$AA,27,0)</f>
        <v>845</v>
      </c>
      <c r="AA72" s="18">
        <f>VLOOKUP(A:A,[1]TDSheet!$A:$S,19,0)</f>
        <v>551.4</v>
      </c>
      <c r="AB72" s="18">
        <f>VLOOKUP(A:A,[3]TDSheet!$A:$D,4,0)</f>
        <v>485.74</v>
      </c>
      <c r="AC72" s="18" t="str">
        <f>VLOOKUP(A:A,[1]TDSheet!$A:$AC,29,0)</f>
        <v>м2400</v>
      </c>
      <c r="AD72" s="18" t="e">
        <f>VLOOKUP(A:A,[1]TDSheet!$A:$AD,30,0)</f>
        <v>#N/A</v>
      </c>
      <c r="AE72" s="18">
        <f t="shared" ref="AE72:AE105" si="18">R72*G72</f>
        <v>1800</v>
      </c>
      <c r="AF72" s="18"/>
      <c r="AG72" s="18"/>
      <c r="AH72" s="18"/>
      <c r="AI72" s="18"/>
    </row>
    <row r="73" spans="1:35" s="1" customFormat="1" ht="11.1" customHeight="1" outlineLevel="1" x14ac:dyDescent="0.2">
      <c r="A73" s="8" t="s">
        <v>75</v>
      </c>
      <c r="B73" s="9" t="s">
        <v>8</v>
      </c>
      <c r="C73" s="10">
        <v>698</v>
      </c>
      <c r="D73" s="10">
        <v>3740</v>
      </c>
      <c r="E73" s="10">
        <v>2407</v>
      </c>
      <c r="F73" s="10">
        <v>1587</v>
      </c>
      <c r="G73" s="1">
        <f>VLOOKUP(A:A,[1]TDSheet!$A:$G,7,0)</f>
        <v>0.35</v>
      </c>
      <c r="H73" s="1" t="e">
        <f>VLOOKUP(A:A,[1]TDSheet!$A:$H,8,0)</f>
        <v>#N/A</v>
      </c>
      <c r="I73" s="18">
        <f>VLOOKUP(A:A,[2]TDSheet!$A:$F,6,0)</f>
        <v>2391</v>
      </c>
      <c r="J73" s="18">
        <f t="shared" si="14"/>
        <v>16</v>
      </c>
      <c r="K73" s="18">
        <f>VLOOKUP(A:A,[1]TDSheet!$A:$T,20,0)</f>
        <v>480</v>
      </c>
      <c r="L73" s="18">
        <f>VLOOKUP(A:A,[1]TDSheet!$A:$N,14,0)</f>
        <v>640</v>
      </c>
      <c r="M73" s="18"/>
      <c r="N73" s="18"/>
      <c r="O73" s="18"/>
      <c r="P73" s="18"/>
      <c r="Q73" s="18"/>
      <c r="R73" s="20">
        <v>680</v>
      </c>
      <c r="S73" s="18">
        <f t="shared" si="15"/>
        <v>481.4</v>
      </c>
      <c r="T73" s="20"/>
      <c r="U73" s="23">
        <f t="shared" si="16"/>
        <v>7.0357291233901122</v>
      </c>
      <c r="V73" s="18">
        <f t="shared" si="17"/>
        <v>3.2966348151225593</v>
      </c>
      <c r="W73" s="18"/>
      <c r="X73" s="18"/>
      <c r="Y73" s="18">
        <f>VLOOKUP(A:A,[1]TDSheet!$A:$Z,26,0)</f>
        <v>440.2</v>
      </c>
      <c r="Z73" s="18">
        <f>VLOOKUP(A:A,[1]TDSheet!$A:$AA,27,0)</f>
        <v>477.6</v>
      </c>
      <c r="AA73" s="18">
        <f>VLOOKUP(A:A,[1]TDSheet!$A:$S,19,0)</f>
        <v>375.4</v>
      </c>
      <c r="AB73" s="18">
        <f>VLOOKUP(A:A,[3]TDSheet!$A:$D,4,0)</f>
        <v>330</v>
      </c>
      <c r="AC73" s="18" t="str">
        <f>VLOOKUP(A:A,[1]TDSheet!$A:$AC,29,0)</f>
        <v>м960</v>
      </c>
      <c r="AD73" s="18" t="e">
        <f>VLOOKUP(A:A,[1]TDSheet!$A:$AD,30,0)</f>
        <v>#N/A</v>
      </c>
      <c r="AE73" s="18">
        <f t="shared" si="18"/>
        <v>237.99999999999997</v>
      </c>
      <c r="AF73" s="18"/>
      <c r="AG73" s="18"/>
      <c r="AH73" s="18"/>
      <c r="AI73" s="18"/>
    </row>
    <row r="74" spans="1:35" s="1" customFormat="1" ht="11.1" customHeight="1" outlineLevel="1" x14ac:dyDescent="0.2">
      <c r="A74" s="8" t="s">
        <v>76</v>
      </c>
      <c r="B74" s="9" t="s">
        <v>8</v>
      </c>
      <c r="C74" s="10">
        <v>54</v>
      </c>
      <c r="D74" s="10">
        <v>126</v>
      </c>
      <c r="E74" s="10">
        <v>148</v>
      </c>
      <c r="F74" s="10">
        <v>26</v>
      </c>
      <c r="G74" s="1">
        <f>VLOOKUP(A:A,[1]TDSheet!$A:$G,7,0)</f>
        <v>0.6</v>
      </c>
      <c r="H74" s="1" t="e">
        <f>VLOOKUP(A:A,[1]TDSheet!$A:$H,8,0)</f>
        <v>#N/A</v>
      </c>
      <c r="I74" s="18">
        <f>VLOOKUP(A:A,[2]TDSheet!$A:$F,6,0)</f>
        <v>148</v>
      </c>
      <c r="J74" s="18">
        <f t="shared" si="14"/>
        <v>0</v>
      </c>
      <c r="K74" s="18">
        <f>VLOOKUP(A:A,[1]TDSheet!$A:$T,20,0)</f>
        <v>0</v>
      </c>
      <c r="L74" s="18">
        <f>VLOOKUP(A:A,[1]TDSheet!$A:$N,14,0)</f>
        <v>20</v>
      </c>
      <c r="M74" s="18"/>
      <c r="N74" s="18"/>
      <c r="O74" s="18"/>
      <c r="P74" s="18"/>
      <c r="Q74" s="18"/>
      <c r="R74" s="20">
        <v>120</v>
      </c>
      <c r="S74" s="18">
        <f t="shared" si="15"/>
        <v>29.6</v>
      </c>
      <c r="T74" s="20"/>
      <c r="U74" s="23">
        <f t="shared" si="16"/>
        <v>5.6081081081081079</v>
      </c>
      <c r="V74" s="18">
        <f t="shared" si="17"/>
        <v>0.87837837837837829</v>
      </c>
      <c r="W74" s="18"/>
      <c r="X74" s="18"/>
      <c r="Y74" s="18">
        <f>VLOOKUP(A:A,[1]TDSheet!$A:$Z,26,0)</f>
        <v>31.4</v>
      </c>
      <c r="Z74" s="18">
        <f>VLOOKUP(A:A,[1]TDSheet!$A:$AA,27,0)</f>
        <v>51.6</v>
      </c>
      <c r="AA74" s="18">
        <f>VLOOKUP(A:A,[1]TDSheet!$A:$S,19,0)</f>
        <v>14.2</v>
      </c>
      <c r="AB74" s="18">
        <f>VLOOKUP(A:A,[3]TDSheet!$A:$D,4,0)</f>
        <v>40</v>
      </c>
      <c r="AC74" s="18" t="str">
        <f>VLOOKUP(A:A,[1]TDSheet!$A:$AC,29,0)</f>
        <v>увел</v>
      </c>
      <c r="AD74" s="18" t="e">
        <f>VLOOKUP(A:A,[1]TDSheet!$A:$AD,30,0)</f>
        <v>#N/A</v>
      </c>
      <c r="AE74" s="18">
        <f t="shared" si="18"/>
        <v>72</v>
      </c>
      <c r="AF74" s="18"/>
      <c r="AG74" s="18"/>
      <c r="AH74" s="18"/>
      <c r="AI74" s="18"/>
    </row>
    <row r="75" spans="1:35" s="1" customFormat="1" ht="11.1" customHeight="1" outlineLevel="1" x14ac:dyDescent="0.2">
      <c r="A75" s="8" t="s">
        <v>77</v>
      </c>
      <c r="B75" s="9" t="s">
        <v>9</v>
      </c>
      <c r="C75" s="10">
        <v>138.577</v>
      </c>
      <c r="D75" s="10">
        <v>112.54300000000001</v>
      </c>
      <c r="E75" s="10">
        <v>148.971</v>
      </c>
      <c r="F75" s="10">
        <v>102.149</v>
      </c>
      <c r="G75" s="1">
        <f>VLOOKUP(A:A,[1]TDSheet!$A:$G,7,0)</f>
        <v>1</v>
      </c>
      <c r="H75" s="1" t="e">
        <f>VLOOKUP(A:A,[1]TDSheet!$A:$H,8,0)</f>
        <v>#N/A</v>
      </c>
      <c r="I75" s="18">
        <f>VLOOKUP(A:A,[2]TDSheet!$A:$F,6,0)</f>
        <v>142.6</v>
      </c>
      <c r="J75" s="18">
        <f t="shared" si="14"/>
        <v>6.3710000000000093</v>
      </c>
      <c r="K75" s="18">
        <f>VLOOKUP(A:A,[1]TDSheet!$A:$T,20,0)</f>
        <v>20</v>
      </c>
      <c r="L75" s="18">
        <f>VLOOKUP(A:A,[1]TDSheet!$A:$N,14,0)</f>
        <v>30</v>
      </c>
      <c r="M75" s="18"/>
      <c r="N75" s="18"/>
      <c r="O75" s="18"/>
      <c r="P75" s="18"/>
      <c r="Q75" s="18"/>
      <c r="R75" s="20">
        <v>40</v>
      </c>
      <c r="S75" s="18">
        <f t="shared" si="15"/>
        <v>29.7942</v>
      </c>
      <c r="T75" s="20"/>
      <c r="U75" s="23">
        <f t="shared" si="16"/>
        <v>6.4492082351598636</v>
      </c>
      <c r="V75" s="18">
        <f t="shared" si="17"/>
        <v>3.428486081183586</v>
      </c>
      <c r="W75" s="18"/>
      <c r="X75" s="18"/>
      <c r="Y75" s="18">
        <f>VLOOKUP(A:A,[1]TDSheet!$A:$Z,26,0)</f>
        <v>32.507199999999997</v>
      </c>
      <c r="Z75" s="18">
        <f>VLOOKUP(A:A,[1]TDSheet!$A:$AA,27,0)</f>
        <v>32.709800000000001</v>
      </c>
      <c r="AA75" s="18">
        <f>VLOOKUP(A:A,[1]TDSheet!$A:$S,19,0)</f>
        <v>23.1418</v>
      </c>
      <c r="AB75" s="18">
        <f>VLOOKUP(A:A,[3]TDSheet!$A:$D,4,0)</f>
        <v>18.591999999999999</v>
      </c>
      <c r="AC75" s="18" t="str">
        <f>VLOOKUP(A:A,[1]TDSheet!$A:$AC,29,0)</f>
        <v>увел</v>
      </c>
      <c r="AD75" s="18" t="e">
        <f>VLOOKUP(A:A,[1]TDSheet!$A:$AD,30,0)</f>
        <v>#N/A</v>
      </c>
      <c r="AE75" s="18">
        <f t="shared" si="18"/>
        <v>40</v>
      </c>
      <c r="AF75" s="18"/>
      <c r="AG75" s="18"/>
      <c r="AH75" s="18"/>
      <c r="AI75" s="18"/>
    </row>
    <row r="76" spans="1:35" s="1" customFormat="1" ht="11.1" customHeight="1" outlineLevel="1" x14ac:dyDescent="0.2">
      <c r="A76" s="8" t="s">
        <v>78</v>
      </c>
      <c r="B76" s="9" t="s">
        <v>8</v>
      </c>
      <c r="C76" s="10">
        <v>337</v>
      </c>
      <c r="D76" s="10">
        <v>2197</v>
      </c>
      <c r="E76" s="10">
        <v>1679</v>
      </c>
      <c r="F76" s="10">
        <v>833</v>
      </c>
      <c r="G76" s="1">
        <f>VLOOKUP(A:A,[1]TDSheet!$A:$G,7,0)</f>
        <v>0.4</v>
      </c>
      <c r="H76" s="1" t="e">
        <f>VLOOKUP(A:A,[1]TDSheet!$A:$H,8,0)</f>
        <v>#N/A</v>
      </c>
      <c r="I76" s="18">
        <f>VLOOKUP(A:A,[2]TDSheet!$A:$F,6,0)</f>
        <v>1902</v>
      </c>
      <c r="J76" s="18">
        <f t="shared" si="14"/>
        <v>-223</v>
      </c>
      <c r="K76" s="18">
        <f>VLOOKUP(A:A,[1]TDSheet!$A:$T,20,0)</f>
        <v>120</v>
      </c>
      <c r="L76" s="18">
        <f>VLOOKUP(A:A,[1]TDSheet!$A:$N,14,0)</f>
        <v>640</v>
      </c>
      <c r="M76" s="18"/>
      <c r="N76" s="18"/>
      <c r="O76" s="18"/>
      <c r="P76" s="18"/>
      <c r="Q76" s="18"/>
      <c r="R76" s="20">
        <v>840</v>
      </c>
      <c r="S76" s="18">
        <f t="shared" si="15"/>
        <v>335.8</v>
      </c>
      <c r="T76" s="20"/>
      <c r="U76" s="23">
        <f t="shared" si="16"/>
        <v>7.2453841572364501</v>
      </c>
      <c r="V76" s="18">
        <f t="shared" si="17"/>
        <v>2.4806432400238236</v>
      </c>
      <c r="W76" s="18"/>
      <c r="X76" s="18"/>
      <c r="Y76" s="18">
        <f>VLOOKUP(A:A,[1]TDSheet!$A:$Z,26,0)</f>
        <v>248.4</v>
      </c>
      <c r="Z76" s="18">
        <f>VLOOKUP(A:A,[1]TDSheet!$A:$AA,27,0)</f>
        <v>287.8</v>
      </c>
      <c r="AA76" s="18">
        <f>VLOOKUP(A:A,[1]TDSheet!$A:$S,19,0)</f>
        <v>225</v>
      </c>
      <c r="AB76" s="18">
        <f>VLOOKUP(A:A,[3]TDSheet!$A:$D,4,0)</f>
        <v>135</v>
      </c>
      <c r="AC76" s="18" t="str">
        <f>VLOOKUP(A:A,[1]TDSheet!$A:$AC,29,0)</f>
        <v>м840</v>
      </c>
      <c r="AD76" s="18" t="e">
        <f>VLOOKUP(A:A,[1]TDSheet!$A:$AD,30,0)</f>
        <v>#N/A</v>
      </c>
      <c r="AE76" s="18">
        <f t="shared" si="18"/>
        <v>336</v>
      </c>
      <c r="AF76" s="18"/>
      <c r="AG76" s="18"/>
      <c r="AH76" s="18"/>
      <c r="AI76" s="18"/>
    </row>
    <row r="77" spans="1:35" s="1" customFormat="1" ht="11.1" customHeight="1" outlineLevel="1" x14ac:dyDescent="0.2">
      <c r="A77" s="8" t="s">
        <v>79</v>
      </c>
      <c r="B77" s="9" t="s">
        <v>8</v>
      </c>
      <c r="C77" s="10">
        <v>2496</v>
      </c>
      <c r="D77" s="10">
        <v>5084</v>
      </c>
      <c r="E77" s="10">
        <v>4396</v>
      </c>
      <c r="F77" s="10">
        <v>1804</v>
      </c>
      <c r="G77" s="1">
        <f>VLOOKUP(A:A,[1]TDSheet!$A:$G,7,0)</f>
        <v>0.41</v>
      </c>
      <c r="H77" s="1" t="e">
        <f>VLOOKUP(A:A,[1]TDSheet!$A:$H,8,0)</f>
        <v>#N/A</v>
      </c>
      <c r="I77" s="18">
        <f>VLOOKUP(A:A,[2]TDSheet!$A:$F,6,0)</f>
        <v>4415</v>
      </c>
      <c r="J77" s="18">
        <f t="shared" si="14"/>
        <v>-19</v>
      </c>
      <c r="K77" s="18">
        <f>VLOOKUP(A:A,[1]TDSheet!$A:$T,20,0)</f>
        <v>1100</v>
      </c>
      <c r="L77" s="18">
        <f>VLOOKUP(A:A,[1]TDSheet!$A:$N,14,0)</f>
        <v>1200</v>
      </c>
      <c r="M77" s="18"/>
      <c r="N77" s="18"/>
      <c r="O77" s="18"/>
      <c r="P77" s="18"/>
      <c r="Q77" s="18"/>
      <c r="R77" s="20">
        <v>1500</v>
      </c>
      <c r="S77" s="18">
        <f t="shared" si="15"/>
        <v>879.2</v>
      </c>
      <c r="T77" s="20"/>
      <c r="U77" s="23">
        <f t="shared" si="16"/>
        <v>6.3739763421292084</v>
      </c>
      <c r="V77" s="18">
        <f t="shared" si="17"/>
        <v>2.051865332120109</v>
      </c>
      <c r="W77" s="18"/>
      <c r="X77" s="18"/>
      <c r="Y77" s="18">
        <f>VLOOKUP(A:A,[1]TDSheet!$A:$Z,26,0)</f>
        <v>861.6</v>
      </c>
      <c r="Z77" s="18">
        <f>VLOOKUP(A:A,[1]TDSheet!$A:$AA,27,0)</f>
        <v>727.4</v>
      </c>
      <c r="AA77" s="18">
        <f>VLOOKUP(A:A,[1]TDSheet!$A:$S,19,0)</f>
        <v>566.79999999999995</v>
      </c>
      <c r="AB77" s="18">
        <f>VLOOKUP(A:A,[3]TDSheet!$A:$D,4,0)</f>
        <v>574</v>
      </c>
      <c r="AC77" s="18" t="str">
        <f>VLOOKUP(A:A,[1]TDSheet!$A:$AC,29,0)</f>
        <v>Витмаг</v>
      </c>
      <c r="AD77" s="18" t="e">
        <f>VLOOKUP(A:A,[1]TDSheet!$A:$AD,30,0)</f>
        <v>#N/A</v>
      </c>
      <c r="AE77" s="18">
        <f t="shared" si="18"/>
        <v>615</v>
      </c>
      <c r="AF77" s="18"/>
      <c r="AG77" s="18"/>
      <c r="AH77" s="18"/>
      <c r="AI77" s="18"/>
    </row>
    <row r="78" spans="1:35" s="1" customFormat="1" ht="11.1" customHeight="1" outlineLevel="1" x14ac:dyDescent="0.2">
      <c r="A78" s="8" t="s">
        <v>80</v>
      </c>
      <c r="B78" s="9" t="s">
        <v>9</v>
      </c>
      <c r="C78" s="10">
        <v>87.298000000000002</v>
      </c>
      <c r="D78" s="10">
        <v>137.68600000000001</v>
      </c>
      <c r="E78" s="10">
        <v>124.43899999999999</v>
      </c>
      <c r="F78" s="10">
        <v>94.319000000000003</v>
      </c>
      <c r="G78" s="1">
        <f>VLOOKUP(A:A,[1]TDSheet!$A:$G,7,0)</f>
        <v>1</v>
      </c>
      <c r="H78" s="1" t="e">
        <f>VLOOKUP(A:A,[1]TDSheet!$A:$H,8,0)</f>
        <v>#N/A</v>
      </c>
      <c r="I78" s="18">
        <f>VLOOKUP(A:A,[2]TDSheet!$A:$F,6,0)</f>
        <v>126.1</v>
      </c>
      <c r="J78" s="18">
        <f t="shared" si="14"/>
        <v>-1.6610000000000014</v>
      </c>
      <c r="K78" s="18">
        <f>VLOOKUP(A:A,[1]TDSheet!$A:$T,20,0)</f>
        <v>20</v>
      </c>
      <c r="L78" s="18">
        <f>VLOOKUP(A:A,[1]TDSheet!$A:$N,14,0)</f>
        <v>10</v>
      </c>
      <c r="M78" s="18"/>
      <c r="N78" s="18"/>
      <c r="O78" s="18"/>
      <c r="P78" s="18"/>
      <c r="Q78" s="18"/>
      <c r="R78" s="20">
        <v>40</v>
      </c>
      <c r="S78" s="18">
        <f t="shared" si="15"/>
        <v>24.887799999999999</v>
      </c>
      <c r="T78" s="20"/>
      <c r="U78" s="23">
        <f t="shared" si="16"/>
        <v>6.6023915332010068</v>
      </c>
      <c r="V78" s="18">
        <f t="shared" si="17"/>
        <v>3.7897684809424703</v>
      </c>
      <c r="W78" s="18"/>
      <c r="X78" s="18"/>
      <c r="Y78" s="18">
        <f>VLOOKUP(A:A,[1]TDSheet!$A:$Z,26,0)</f>
        <v>24.562999999999999</v>
      </c>
      <c r="Z78" s="18">
        <f>VLOOKUP(A:A,[1]TDSheet!$A:$AA,27,0)</f>
        <v>26.993400000000001</v>
      </c>
      <c r="AA78" s="18">
        <f>VLOOKUP(A:A,[1]TDSheet!$A:$S,19,0)</f>
        <v>19.9422</v>
      </c>
      <c r="AB78" s="18">
        <f>VLOOKUP(A:A,[3]TDSheet!$A:$D,4,0)</f>
        <v>26.477</v>
      </c>
      <c r="AC78" s="18" t="e">
        <f>VLOOKUP(A:A,[1]TDSheet!$A:$AC,29,0)</f>
        <v>#N/A</v>
      </c>
      <c r="AD78" s="18" t="e">
        <f>VLOOKUP(A:A,[1]TDSheet!$A:$AD,30,0)</f>
        <v>#N/A</v>
      </c>
      <c r="AE78" s="18">
        <f t="shared" si="18"/>
        <v>40</v>
      </c>
      <c r="AF78" s="18"/>
      <c r="AG78" s="18"/>
      <c r="AH78" s="18"/>
      <c r="AI78" s="18"/>
    </row>
    <row r="79" spans="1:35" s="1" customFormat="1" ht="11.1" customHeight="1" outlineLevel="1" x14ac:dyDescent="0.2">
      <c r="A79" s="8" t="s">
        <v>81</v>
      </c>
      <c r="B79" s="9" t="s">
        <v>8</v>
      </c>
      <c r="C79" s="10">
        <v>234</v>
      </c>
      <c r="D79" s="10">
        <v>10</v>
      </c>
      <c r="E79" s="10">
        <v>153</v>
      </c>
      <c r="F79" s="10">
        <v>81</v>
      </c>
      <c r="G79" s="1">
        <f>VLOOKUP(A:A,[1]TDSheet!$A:$G,7,0)</f>
        <v>0.3</v>
      </c>
      <c r="H79" s="1" t="e">
        <f>VLOOKUP(A:A,[1]TDSheet!$A:$H,8,0)</f>
        <v>#N/A</v>
      </c>
      <c r="I79" s="18">
        <f>VLOOKUP(A:A,[2]TDSheet!$A:$F,6,0)</f>
        <v>158</v>
      </c>
      <c r="J79" s="18">
        <f t="shared" si="14"/>
        <v>-5</v>
      </c>
      <c r="K79" s="18">
        <f>VLOOKUP(A:A,[1]TDSheet!$A:$T,20,0)</f>
        <v>0</v>
      </c>
      <c r="L79" s="18">
        <f>VLOOKUP(A:A,[1]TDSheet!$A:$N,14,0)</f>
        <v>40</v>
      </c>
      <c r="M79" s="18"/>
      <c r="N79" s="18"/>
      <c r="O79" s="18"/>
      <c r="P79" s="18"/>
      <c r="Q79" s="18"/>
      <c r="R79" s="20">
        <v>80</v>
      </c>
      <c r="S79" s="18">
        <f t="shared" si="15"/>
        <v>30.6</v>
      </c>
      <c r="T79" s="20"/>
      <c r="U79" s="23">
        <f t="shared" si="16"/>
        <v>6.5686274509803919</v>
      </c>
      <c r="V79" s="18">
        <f t="shared" si="17"/>
        <v>2.6470588235294117</v>
      </c>
      <c r="W79" s="18"/>
      <c r="X79" s="18"/>
      <c r="Y79" s="18">
        <f>VLOOKUP(A:A,[1]TDSheet!$A:$Z,26,0)</f>
        <v>46.8</v>
      </c>
      <c r="Z79" s="18">
        <f>VLOOKUP(A:A,[1]TDSheet!$A:$AA,27,0)</f>
        <v>33.799999999999997</v>
      </c>
      <c r="AA79" s="18">
        <f>VLOOKUP(A:A,[1]TDSheet!$A:$S,19,0)</f>
        <v>20.8</v>
      </c>
      <c r="AB79" s="18">
        <f>VLOOKUP(A:A,[3]TDSheet!$A:$D,4,0)</f>
        <v>24</v>
      </c>
      <c r="AC79" s="18" t="str">
        <f>VLOOKUP(A:A,[1]TDSheet!$A:$AC,29,0)</f>
        <v>увел</v>
      </c>
      <c r="AD79" s="18" t="e">
        <f>VLOOKUP(A:A,[1]TDSheet!$A:$AD,30,0)</f>
        <v>#N/A</v>
      </c>
      <c r="AE79" s="18">
        <f t="shared" si="18"/>
        <v>24</v>
      </c>
      <c r="AF79" s="18"/>
      <c r="AG79" s="18"/>
      <c r="AH79" s="18"/>
      <c r="AI79" s="18"/>
    </row>
    <row r="80" spans="1:35" s="1" customFormat="1" ht="11.1" customHeight="1" outlineLevel="1" x14ac:dyDescent="0.2">
      <c r="A80" s="8" t="s">
        <v>82</v>
      </c>
      <c r="B80" s="9" t="s">
        <v>8</v>
      </c>
      <c r="C80" s="10">
        <v>296</v>
      </c>
      <c r="D80" s="10">
        <v>1224</v>
      </c>
      <c r="E80" s="10">
        <v>737</v>
      </c>
      <c r="F80" s="10">
        <v>767</v>
      </c>
      <c r="G80" s="1">
        <f>VLOOKUP(A:A,[1]TDSheet!$A:$G,7,0)</f>
        <v>0.3</v>
      </c>
      <c r="H80" s="1" t="e">
        <f>VLOOKUP(A:A,[1]TDSheet!$A:$H,8,0)</f>
        <v>#N/A</v>
      </c>
      <c r="I80" s="18">
        <f>VLOOKUP(A:A,[2]TDSheet!$A:$F,6,0)</f>
        <v>737</v>
      </c>
      <c r="J80" s="18">
        <f t="shared" si="14"/>
        <v>0</v>
      </c>
      <c r="K80" s="18">
        <f>VLOOKUP(A:A,[1]TDSheet!$A:$T,20,0)</f>
        <v>120</v>
      </c>
      <c r="L80" s="18">
        <f>VLOOKUP(A:A,[1]TDSheet!$A:$N,14,0)</f>
        <v>120</v>
      </c>
      <c r="M80" s="18"/>
      <c r="N80" s="18"/>
      <c r="O80" s="18"/>
      <c r="P80" s="18"/>
      <c r="Q80" s="18"/>
      <c r="R80" s="20">
        <v>120</v>
      </c>
      <c r="S80" s="18">
        <f t="shared" si="15"/>
        <v>147.4</v>
      </c>
      <c r="T80" s="20"/>
      <c r="U80" s="23">
        <f t="shared" si="16"/>
        <v>7.645861601085481</v>
      </c>
      <c r="V80" s="18">
        <f t="shared" si="17"/>
        <v>5.2035278154681137</v>
      </c>
      <c r="W80" s="18"/>
      <c r="X80" s="18"/>
      <c r="Y80" s="18">
        <f>VLOOKUP(A:A,[1]TDSheet!$A:$Z,26,0)</f>
        <v>127.2</v>
      </c>
      <c r="Z80" s="18">
        <f>VLOOKUP(A:A,[1]TDSheet!$A:$AA,27,0)</f>
        <v>147</v>
      </c>
      <c r="AA80" s="18">
        <f>VLOOKUP(A:A,[1]TDSheet!$A:$S,19,0)</f>
        <v>138</v>
      </c>
      <c r="AB80" s="18">
        <f>VLOOKUP(A:A,[3]TDSheet!$A:$D,4,0)</f>
        <v>42</v>
      </c>
      <c r="AC80" s="18" t="e">
        <f>VLOOKUP(A:A,[1]TDSheet!$A:$AC,29,0)</f>
        <v>#N/A</v>
      </c>
      <c r="AD80" s="18" t="e">
        <f>VLOOKUP(A:A,[1]TDSheet!$A:$AD,30,0)</f>
        <v>#N/A</v>
      </c>
      <c r="AE80" s="18">
        <f t="shared" si="18"/>
        <v>36</v>
      </c>
      <c r="AF80" s="18"/>
      <c r="AG80" s="18"/>
      <c r="AH80" s="18"/>
      <c r="AI80" s="18"/>
    </row>
    <row r="81" spans="1:35" s="1" customFormat="1" ht="11.1" customHeight="1" outlineLevel="1" x14ac:dyDescent="0.2">
      <c r="A81" s="8" t="s">
        <v>83</v>
      </c>
      <c r="B81" s="9" t="s">
        <v>8</v>
      </c>
      <c r="C81" s="10">
        <v>782</v>
      </c>
      <c r="D81" s="10">
        <v>1179</v>
      </c>
      <c r="E81" s="10">
        <v>1012</v>
      </c>
      <c r="F81" s="10">
        <v>927</v>
      </c>
      <c r="G81" s="1">
        <f>VLOOKUP(A:A,[1]TDSheet!$A:$G,7,0)</f>
        <v>0.14000000000000001</v>
      </c>
      <c r="H81" s="1" t="e">
        <f>VLOOKUP(A:A,[1]TDSheet!$A:$H,8,0)</f>
        <v>#N/A</v>
      </c>
      <c r="I81" s="18">
        <f>VLOOKUP(A:A,[2]TDSheet!$A:$F,6,0)</f>
        <v>1031</v>
      </c>
      <c r="J81" s="18">
        <f t="shared" si="14"/>
        <v>-19</v>
      </c>
      <c r="K81" s="18">
        <f>VLOOKUP(A:A,[1]TDSheet!$A:$T,20,0)</f>
        <v>120</v>
      </c>
      <c r="L81" s="18">
        <f>VLOOKUP(A:A,[1]TDSheet!$A:$N,14,0)</f>
        <v>120</v>
      </c>
      <c r="M81" s="18"/>
      <c r="N81" s="18"/>
      <c r="O81" s="18"/>
      <c r="P81" s="18"/>
      <c r="Q81" s="18"/>
      <c r="R81" s="20">
        <v>240</v>
      </c>
      <c r="S81" s="18">
        <f t="shared" si="15"/>
        <v>202.4</v>
      </c>
      <c r="T81" s="20"/>
      <c r="U81" s="23">
        <f t="shared" si="16"/>
        <v>6.9515810276679844</v>
      </c>
      <c r="V81" s="18">
        <f t="shared" si="17"/>
        <v>4.5800395256916993</v>
      </c>
      <c r="W81" s="18"/>
      <c r="X81" s="18"/>
      <c r="Y81" s="18">
        <f>VLOOKUP(A:A,[1]TDSheet!$A:$Z,26,0)</f>
        <v>172</v>
      </c>
      <c r="Z81" s="18">
        <f>VLOOKUP(A:A,[1]TDSheet!$A:$AA,27,0)</f>
        <v>278.39999999999998</v>
      </c>
      <c r="AA81" s="18">
        <f>VLOOKUP(A:A,[1]TDSheet!$A:$S,19,0)</f>
        <v>179.8</v>
      </c>
      <c r="AB81" s="18">
        <f>VLOOKUP(A:A,[3]TDSheet!$A:$D,4,0)</f>
        <v>237</v>
      </c>
      <c r="AC81" s="18" t="e">
        <f>VLOOKUP(A:A,[1]TDSheet!$A:$AC,29,0)</f>
        <v>#N/A</v>
      </c>
      <c r="AD81" s="18" t="e">
        <f>VLOOKUP(A:A,[1]TDSheet!$A:$AD,30,0)</f>
        <v>#N/A</v>
      </c>
      <c r="AE81" s="18">
        <f t="shared" si="18"/>
        <v>33.6</v>
      </c>
      <c r="AF81" s="18"/>
      <c r="AG81" s="18"/>
      <c r="AH81" s="18"/>
      <c r="AI81" s="18"/>
    </row>
    <row r="82" spans="1:35" s="1" customFormat="1" ht="11.1" hidden="1" customHeight="1" outlineLevel="1" x14ac:dyDescent="0.2">
      <c r="A82" s="8" t="s">
        <v>84</v>
      </c>
      <c r="B82" s="9" t="s">
        <v>8</v>
      </c>
      <c r="C82" s="10">
        <v>-6</v>
      </c>
      <c r="D82" s="10">
        <v>6</v>
      </c>
      <c r="E82" s="10">
        <v>0</v>
      </c>
      <c r="F82" s="10"/>
      <c r="G82" s="1">
        <f>VLOOKUP(A:A,[1]TDSheet!$A:$G,7,0)</f>
        <v>0</v>
      </c>
      <c r="H82" s="1" t="e">
        <f>VLOOKUP(A:A,[1]TDSheet!$A:$H,8,0)</f>
        <v>#N/A</v>
      </c>
      <c r="I82" s="18">
        <v>0</v>
      </c>
      <c r="J82" s="18">
        <f t="shared" si="14"/>
        <v>0</v>
      </c>
      <c r="K82" s="18">
        <f>VLOOKUP(A:A,[1]TDSheet!$A:$T,20,0)</f>
        <v>0</v>
      </c>
      <c r="L82" s="18">
        <f>VLOOKUP(A:A,[1]TDSheet!$A:$N,14,0)</f>
        <v>0</v>
      </c>
      <c r="M82" s="18"/>
      <c r="N82" s="18"/>
      <c r="O82" s="18"/>
      <c r="P82" s="18"/>
      <c r="Q82" s="18"/>
      <c r="R82" s="20"/>
      <c r="S82" s="18">
        <f t="shared" si="15"/>
        <v>0</v>
      </c>
      <c r="T82" s="20"/>
      <c r="U82" s="23" t="e">
        <f t="shared" si="16"/>
        <v>#DIV/0!</v>
      </c>
      <c r="V82" s="18" t="e">
        <f t="shared" si="17"/>
        <v>#DIV/0!</v>
      </c>
      <c r="W82" s="18"/>
      <c r="X82" s="18"/>
      <c r="Y82" s="18">
        <f>VLOOKUP(A:A,[1]TDSheet!$A:$Z,26,0)</f>
        <v>0</v>
      </c>
      <c r="Z82" s="18">
        <f>VLOOKUP(A:A,[1]TDSheet!$A:$AA,27,0)</f>
        <v>0</v>
      </c>
      <c r="AA82" s="18">
        <f>VLOOKUP(A:A,[1]TDSheet!$A:$S,19,0)</f>
        <v>0</v>
      </c>
      <c r="AB82" s="18">
        <v>0</v>
      </c>
      <c r="AC82" s="18" t="str">
        <f>VLOOKUP(A:A,[1]TDSheet!$A:$AC,29,0)</f>
        <v>вывод</v>
      </c>
      <c r="AD82" s="18" t="e">
        <f>VLOOKUP(A:A,[1]TDSheet!$A:$AD,30,0)</f>
        <v>#N/A</v>
      </c>
      <c r="AE82" s="18">
        <f t="shared" si="18"/>
        <v>0</v>
      </c>
      <c r="AF82" s="18"/>
      <c r="AG82" s="18"/>
      <c r="AH82" s="18"/>
      <c r="AI82" s="18"/>
    </row>
    <row r="83" spans="1:35" s="1" customFormat="1" ht="11.1" customHeight="1" outlineLevel="1" x14ac:dyDescent="0.2">
      <c r="A83" s="8" t="s">
        <v>85</v>
      </c>
      <c r="B83" s="9" t="s">
        <v>8</v>
      </c>
      <c r="C83" s="10">
        <v>221</v>
      </c>
      <c r="D83" s="10">
        <v>44</v>
      </c>
      <c r="E83" s="10">
        <v>119</v>
      </c>
      <c r="F83" s="10">
        <v>144</v>
      </c>
      <c r="G83" s="1">
        <f>VLOOKUP(A:A,[1]TDSheet!$A:$G,7,0)</f>
        <v>0.09</v>
      </c>
      <c r="H83" s="1">
        <f>VLOOKUP(A:A,[1]TDSheet!$A:$H,8,0)</f>
        <v>60</v>
      </c>
      <c r="I83" s="18">
        <f>VLOOKUP(A:A,[2]TDSheet!$A:$F,6,0)</f>
        <v>118</v>
      </c>
      <c r="J83" s="18">
        <f t="shared" si="14"/>
        <v>1</v>
      </c>
      <c r="K83" s="18">
        <f>VLOOKUP(A:A,[1]TDSheet!$A:$T,20,0)</f>
        <v>0</v>
      </c>
      <c r="L83" s="18">
        <f>VLOOKUP(A:A,[1]TDSheet!$A:$N,14,0)</f>
        <v>0</v>
      </c>
      <c r="M83" s="18"/>
      <c r="N83" s="18"/>
      <c r="O83" s="18"/>
      <c r="P83" s="18"/>
      <c r="Q83" s="18"/>
      <c r="R83" s="20">
        <v>80</v>
      </c>
      <c r="S83" s="18">
        <f t="shared" si="15"/>
        <v>23.8</v>
      </c>
      <c r="T83" s="20"/>
      <c r="U83" s="23">
        <f t="shared" si="16"/>
        <v>9.4117647058823533</v>
      </c>
      <c r="V83" s="18">
        <f t="shared" si="17"/>
        <v>6.0504201680672267</v>
      </c>
      <c r="W83" s="18"/>
      <c r="X83" s="18"/>
      <c r="Y83" s="18">
        <f>VLOOKUP(A:A,[1]TDSheet!$A:$Z,26,0)</f>
        <v>17.600000000000001</v>
      </c>
      <c r="Z83" s="18">
        <f>VLOOKUP(A:A,[1]TDSheet!$A:$AA,27,0)</f>
        <v>35.4</v>
      </c>
      <c r="AA83" s="18">
        <f>VLOOKUP(A:A,[1]TDSheet!$A:$S,19,0)</f>
        <v>12.4</v>
      </c>
      <c r="AB83" s="18">
        <f>VLOOKUP(A:A,[3]TDSheet!$A:$D,4,0)</f>
        <v>18</v>
      </c>
      <c r="AC83" s="18" t="e">
        <f>VLOOKUP(A:A,[1]TDSheet!$A:$AC,29,0)</f>
        <v>#N/A</v>
      </c>
      <c r="AD83" s="18" t="e">
        <f>VLOOKUP(A:A,[1]TDSheet!$A:$AD,30,0)</f>
        <v>#N/A</v>
      </c>
      <c r="AE83" s="18">
        <f t="shared" si="18"/>
        <v>7.1999999999999993</v>
      </c>
      <c r="AF83" s="18"/>
      <c r="AG83" s="18"/>
      <c r="AH83" s="18"/>
      <c r="AI83" s="18"/>
    </row>
    <row r="84" spans="1:35" s="1" customFormat="1" ht="11.1" hidden="1" customHeight="1" outlineLevel="1" x14ac:dyDescent="0.2">
      <c r="A84" s="8" t="s">
        <v>86</v>
      </c>
      <c r="B84" s="9" t="s">
        <v>8</v>
      </c>
      <c r="C84" s="10">
        <v>266</v>
      </c>
      <c r="D84" s="10">
        <v>175</v>
      </c>
      <c r="E84" s="10">
        <v>177</v>
      </c>
      <c r="F84" s="10">
        <v>240</v>
      </c>
      <c r="G84" s="1">
        <f>VLOOKUP(A:A,[1]TDSheet!$A:$G,7,0)</f>
        <v>0.09</v>
      </c>
      <c r="H84" s="1">
        <f>VLOOKUP(A:A,[1]TDSheet!$A:$H,8,0)</f>
        <v>60</v>
      </c>
      <c r="I84" s="18">
        <f>VLOOKUP(A:A,[2]TDSheet!$A:$F,6,0)</f>
        <v>177</v>
      </c>
      <c r="J84" s="18">
        <f t="shared" si="14"/>
        <v>0</v>
      </c>
      <c r="K84" s="18">
        <f>VLOOKUP(A:A,[1]TDSheet!$A:$T,20,0)</f>
        <v>80</v>
      </c>
      <c r="L84" s="18">
        <f>VLOOKUP(A:A,[1]TDSheet!$A:$N,14,0)</f>
        <v>0</v>
      </c>
      <c r="M84" s="18"/>
      <c r="N84" s="18"/>
      <c r="O84" s="18"/>
      <c r="P84" s="18"/>
      <c r="Q84" s="18"/>
      <c r="R84" s="20"/>
      <c r="S84" s="18">
        <f t="shared" si="15"/>
        <v>35.4</v>
      </c>
      <c r="T84" s="20"/>
      <c r="U84" s="23">
        <f t="shared" si="16"/>
        <v>9.0395480225988702</v>
      </c>
      <c r="V84" s="18">
        <f t="shared" si="17"/>
        <v>6.7796610169491531</v>
      </c>
      <c r="W84" s="18"/>
      <c r="X84" s="18"/>
      <c r="Y84" s="18">
        <f>VLOOKUP(A:A,[1]TDSheet!$A:$Z,26,0)</f>
        <v>44.4</v>
      </c>
      <c r="Z84" s="18">
        <f>VLOOKUP(A:A,[1]TDSheet!$A:$AA,27,0)</f>
        <v>51</v>
      </c>
      <c r="AA84" s="18">
        <f>VLOOKUP(A:A,[1]TDSheet!$A:$S,19,0)</f>
        <v>37</v>
      </c>
      <c r="AB84" s="18">
        <f>VLOOKUP(A:A,[3]TDSheet!$A:$D,4,0)</f>
        <v>21</v>
      </c>
      <c r="AC84" s="18" t="str">
        <f>VLOOKUP(A:A,[1]TDSheet!$A:$AC,29,0)</f>
        <v>Витал</v>
      </c>
      <c r="AD84" s="18" t="e">
        <f>VLOOKUP(A:A,[1]TDSheet!$A:$AD,30,0)</f>
        <v>#N/A</v>
      </c>
      <c r="AE84" s="18">
        <f t="shared" si="18"/>
        <v>0</v>
      </c>
      <c r="AF84" s="18"/>
      <c r="AG84" s="18"/>
      <c r="AH84" s="18"/>
      <c r="AI84" s="18"/>
    </row>
    <row r="85" spans="1:35" s="1" customFormat="1" ht="11.1" customHeight="1" outlineLevel="1" x14ac:dyDescent="0.2">
      <c r="A85" s="8" t="s">
        <v>87</v>
      </c>
      <c r="B85" s="9" t="s">
        <v>8</v>
      </c>
      <c r="C85" s="10">
        <v>115</v>
      </c>
      <c r="D85" s="10">
        <v>243</v>
      </c>
      <c r="E85" s="10">
        <v>166</v>
      </c>
      <c r="F85" s="10">
        <v>163</v>
      </c>
      <c r="G85" s="1">
        <f>VLOOKUP(A:A,[1]TDSheet!$A:$G,7,0)</f>
        <v>0.09</v>
      </c>
      <c r="H85" s="1">
        <f>VLOOKUP(A:A,[1]TDSheet!$A:$H,8,0)</f>
        <v>60</v>
      </c>
      <c r="I85" s="18">
        <f>VLOOKUP(A:A,[2]TDSheet!$A:$F,6,0)</f>
        <v>167</v>
      </c>
      <c r="J85" s="18">
        <f t="shared" si="14"/>
        <v>-1</v>
      </c>
      <c r="K85" s="18">
        <f>VLOOKUP(A:A,[1]TDSheet!$A:$T,20,0)</f>
        <v>80</v>
      </c>
      <c r="L85" s="18">
        <f>VLOOKUP(A:A,[1]TDSheet!$A:$N,14,0)</f>
        <v>0</v>
      </c>
      <c r="M85" s="18"/>
      <c r="N85" s="18"/>
      <c r="O85" s="18"/>
      <c r="P85" s="18"/>
      <c r="Q85" s="18"/>
      <c r="R85" s="20">
        <v>40</v>
      </c>
      <c r="S85" s="18">
        <f t="shared" si="15"/>
        <v>33.200000000000003</v>
      </c>
      <c r="T85" s="20"/>
      <c r="U85" s="23">
        <f t="shared" si="16"/>
        <v>8.5240963855421672</v>
      </c>
      <c r="V85" s="18">
        <f t="shared" si="17"/>
        <v>4.9096385542168672</v>
      </c>
      <c r="W85" s="18"/>
      <c r="X85" s="18"/>
      <c r="Y85" s="18">
        <f>VLOOKUP(A:A,[1]TDSheet!$A:$Z,26,0)</f>
        <v>21.8</v>
      </c>
      <c r="Z85" s="18">
        <f>VLOOKUP(A:A,[1]TDSheet!$A:$AA,27,0)</f>
        <v>34.200000000000003</v>
      </c>
      <c r="AA85" s="18">
        <f>VLOOKUP(A:A,[1]TDSheet!$A:$S,19,0)</f>
        <v>32.4</v>
      </c>
      <c r="AB85" s="18">
        <f>VLOOKUP(A:A,[3]TDSheet!$A:$D,4,0)</f>
        <v>14</v>
      </c>
      <c r="AC85" s="18" t="str">
        <f>VLOOKUP(A:A,[1]TDSheet!$A:$AC,29,0)</f>
        <v>Витал</v>
      </c>
      <c r="AD85" s="18" t="e">
        <f>VLOOKUP(A:A,[1]TDSheet!$A:$AD,30,0)</f>
        <v>#N/A</v>
      </c>
      <c r="AE85" s="18">
        <f t="shared" si="18"/>
        <v>3.5999999999999996</v>
      </c>
      <c r="AF85" s="18"/>
      <c r="AG85" s="18"/>
      <c r="AH85" s="18"/>
      <c r="AI85" s="18"/>
    </row>
    <row r="86" spans="1:35" s="1" customFormat="1" ht="11.1" hidden="1" customHeight="1" outlineLevel="1" x14ac:dyDescent="0.2">
      <c r="A86" s="8" t="s">
        <v>88</v>
      </c>
      <c r="B86" s="9" t="s">
        <v>8</v>
      </c>
      <c r="C86" s="10">
        <v>46</v>
      </c>
      <c r="D86" s="10"/>
      <c r="E86" s="10">
        <v>38</v>
      </c>
      <c r="F86" s="10">
        <v>2</v>
      </c>
      <c r="G86" s="1">
        <f>VLOOKUP(A:A,[1]TDSheet!$A:$G,7,0)</f>
        <v>0.4</v>
      </c>
      <c r="H86" s="1" t="e">
        <f>VLOOKUP(A:A,[1]TDSheet!$A:$H,8,0)</f>
        <v>#N/A</v>
      </c>
      <c r="I86" s="18">
        <f>VLOOKUP(A:A,[2]TDSheet!$A:$F,6,0)</f>
        <v>72</v>
      </c>
      <c r="J86" s="18">
        <f t="shared" si="14"/>
        <v>-34</v>
      </c>
      <c r="K86" s="18">
        <f>VLOOKUP(A:A,[1]TDSheet!$A:$T,20,0)</f>
        <v>40</v>
      </c>
      <c r="L86" s="18">
        <f>VLOOKUP(A:A,[1]TDSheet!$A:$N,14,0)</f>
        <v>0</v>
      </c>
      <c r="M86" s="18"/>
      <c r="N86" s="18"/>
      <c r="O86" s="18"/>
      <c r="P86" s="18"/>
      <c r="Q86" s="18"/>
      <c r="R86" s="20"/>
      <c r="S86" s="18">
        <f t="shared" si="15"/>
        <v>7.6</v>
      </c>
      <c r="T86" s="20"/>
      <c r="U86" s="23">
        <f t="shared" si="16"/>
        <v>5.5263157894736841</v>
      </c>
      <c r="V86" s="18">
        <f t="shared" si="17"/>
        <v>0.26315789473684209</v>
      </c>
      <c r="W86" s="18"/>
      <c r="X86" s="18"/>
      <c r="Y86" s="18">
        <f>VLOOKUP(A:A,[1]TDSheet!$A:$Z,26,0)</f>
        <v>8.6</v>
      </c>
      <c r="Z86" s="18">
        <f>VLOOKUP(A:A,[1]TDSheet!$A:$AA,27,0)</f>
        <v>6.2</v>
      </c>
      <c r="AA86" s="18">
        <f>VLOOKUP(A:A,[1]TDSheet!$A:$S,19,0)</f>
        <v>16</v>
      </c>
      <c r="AB86" s="18">
        <f>VLOOKUP(A:A,[3]TDSheet!$A:$D,4,0)</f>
        <v>-1</v>
      </c>
      <c r="AC86" s="18" t="str">
        <f>VLOOKUP(A:A,[1]TDSheet!$A:$AC,29,0)</f>
        <v>увел</v>
      </c>
      <c r="AD86" s="18" t="e">
        <f>VLOOKUP(A:A,[1]TDSheet!$A:$AD,30,0)</f>
        <v>#N/A</v>
      </c>
      <c r="AE86" s="18">
        <f t="shared" si="18"/>
        <v>0</v>
      </c>
      <c r="AF86" s="18"/>
      <c r="AG86" s="18"/>
      <c r="AH86" s="18"/>
      <c r="AI86" s="18"/>
    </row>
    <row r="87" spans="1:35" s="1" customFormat="1" ht="11.1" customHeight="1" outlineLevel="1" x14ac:dyDescent="0.2">
      <c r="A87" s="8" t="s">
        <v>102</v>
      </c>
      <c r="B87" s="9" t="s">
        <v>9</v>
      </c>
      <c r="C87" s="10">
        <v>29.753</v>
      </c>
      <c r="D87" s="10">
        <v>4.2240000000000002</v>
      </c>
      <c r="E87" s="10">
        <v>19.518000000000001</v>
      </c>
      <c r="F87" s="10">
        <v>10.234999999999999</v>
      </c>
      <c r="G87" s="1">
        <f>VLOOKUP(A:A,[1]TDSheet!$A:$G,7,0)</f>
        <v>0</v>
      </c>
      <c r="H87" s="1">
        <f>VLOOKUP(A:A,[1]TDSheet!$A:$H,8,0)</f>
        <v>45</v>
      </c>
      <c r="I87" s="18">
        <f>VLOOKUP(A:A,[2]TDSheet!$A:$F,6,0)</f>
        <v>21.74</v>
      </c>
      <c r="J87" s="18">
        <f t="shared" si="14"/>
        <v>-2.2219999999999978</v>
      </c>
      <c r="K87" s="18">
        <f>VLOOKUP(A:A,[1]TDSheet!$A:$T,20,0)</f>
        <v>0</v>
      </c>
      <c r="L87" s="18">
        <f>VLOOKUP(A:A,[1]TDSheet!$A:$N,14,0)</f>
        <v>0</v>
      </c>
      <c r="M87" s="18"/>
      <c r="N87" s="18"/>
      <c r="O87" s="18"/>
      <c r="P87" s="18"/>
      <c r="Q87" s="18"/>
      <c r="R87" s="20">
        <v>10</v>
      </c>
      <c r="S87" s="18">
        <f t="shared" si="15"/>
        <v>3.9036</v>
      </c>
      <c r="T87" s="20"/>
      <c r="U87" s="23">
        <f t="shared" si="16"/>
        <v>5.1836766062096524</v>
      </c>
      <c r="V87" s="18">
        <f t="shared" si="17"/>
        <v>2.6219387232298388</v>
      </c>
      <c r="W87" s="18"/>
      <c r="X87" s="18"/>
      <c r="Y87" s="18">
        <f>VLOOKUP(A:A,[1]TDSheet!$A:$Z,26,0)</f>
        <v>0</v>
      </c>
      <c r="Z87" s="18">
        <f>VLOOKUP(A:A,[1]TDSheet!$A:$AA,27,0)</f>
        <v>0</v>
      </c>
      <c r="AA87" s="18">
        <f>VLOOKUP(A:A,[1]TDSheet!$A:$S,19,0)</f>
        <v>1.3632</v>
      </c>
      <c r="AB87" s="18">
        <v>0</v>
      </c>
      <c r="AC87" s="18" t="str">
        <f>VLOOKUP(A:A,[1]TDSheet!$A:$AC,29,0)</f>
        <v>Витал</v>
      </c>
      <c r="AD87" s="18" t="e">
        <f>VLOOKUP(A:A,[1]TDSheet!$A:$AD,30,0)</f>
        <v>#N/A</v>
      </c>
      <c r="AE87" s="18">
        <v>10</v>
      </c>
      <c r="AF87" s="18"/>
      <c r="AG87" s="18"/>
      <c r="AH87" s="18"/>
      <c r="AI87" s="18"/>
    </row>
    <row r="88" spans="1:35" s="1" customFormat="1" ht="11.1" hidden="1" customHeight="1" outlineLevel="1" x14ac:dyDescent="0.2">
      <c r="A88" s="8" t="s">
        <v>103</v>
      </c>
      <c r="B88" s="9" t="s">
        <v>8</v>
      </c>
      <c r="C88" s="10">
        <v>130</v>
      </c>
      <c r="D88" s="10">
        <v>1</v>
      </c>
      <c r="E88" s="10">
        <v>4</v>
      </c>
      <c r="F88" s="10">
        <v>126</v>
      </c>
      <c r="G88" s="1">
        <f>VLOOKUP(A:A,[1]TDSheet!$A:$G,7,0)</f>
        <v>0</v>
      </c>
      <c r="H88" s="1">
        <f>VLOOKUP(A:A,[1]TDSheet!$A:$H,8,0)</f>
        <v>120</v>
      </c>
      <c r="I88" s="18">
        <f>VLOOKUP(A:A,[2]TDSheet!$A:$F,6,0)</f>
        <v>5</v>
      </c>
      <c r="J88" s="18">
        <f t="shared" si="14"/>
        <v>-1</v>
      </c>
      <c r="K88" s="18">
        <f>VLOOKUP(A:A,[1]TDSheet!$A:$T,20,0)</f>
        <v>0</v>
      </c>
      <c r="L88" s="18">
        <f>VLOOKUP(A:A,[1]TDSheet!$A:$N,14,0)</f>
        <v>0</v>
      </c>
      <c r="M88" s="18"/>
      <c r="N88" s="18"/>
      <c r="O88" s="18"/>
      <c r="P88" s="18"/>
      <c r="Q88" s="18"/>
      <c r="R88" s="20"/>
      <c r="S88" s="18">
        <f t="shared" si="15"/>
        <v>0.8</v>
      </c>
      <c r="T88" s="20"/>
      <c r="U88" s="23">
        <f t="shared" si="16"/>
        <v>157.5</v>
      </c>
      <c r="V88" s="18">
        <f t="shared" si="17"/>
        <v>157.5</v>
      </c>
      <c r="W88" s="18"/>
      <c r="X88" s="18"/>
      <c r="Y88" s="18">
        <f>VLOOKUP(A:A,[1]TDSheet!$A:$Z,26,0)</f>
        <v>1.2</v>
      </c>
      <c r="Z88" s="18">
        <f>VLOOKUP(A:A,[1]TDSheet!$A:$AA,27,0)</f>
        <v>2.2000000000000002</v>
      </c>
      <c r="AA88" s="18">
        <f>VLOOKUP(A:A,[1]TDSheet!$A:$S,19,0)</f>
        <v>1.4</v>
      </c>
      <c r="AB88" s="18">
        <v>0</v>
      </c>
      <c r="AC88" s="22" t="str">
        <f>VLOOKUP(A:A,[1]TDSheet!$A:$AC,29,0)</f>
        <v>Витал</v>
      </c>
      <c r="AD88" s="18" t="e">
        <f>VLOOKUP(A:A,[1]TDSheet!$A:$AD,30,0)</f>
        <v>#N/A</v>
      </c>
      <c r="AE88" s="18">
        <f t="shared" si="18"/>
        <v>0</v>
      </c>
      <c r="AF88" s="18"/>
      <c r="AG88" s="18"/>
      <c r="AH88" s="18"/>
      <c r="AI88" s="18"/>
    </row>
    <row r="89" spans="1:35" s="1" customFormat="1" ht="11.1" customHeight="1" outlineLevel="1" x14ac:dyDescent="0.2">
      <c r="A89" s="8" t="s">
        <v>89</v>
      </c>
      <c r="B89" s="9" t="s">
        <v>8</v>
      </c>
      <c r="C89" s="10">
        <v>56</v>
      </c>
      <c r="D89" s="10">
        <v>9</v>
      </c>
      <c r="E89" s="10">
        <v>47</v>
      </c>
      <c r="F89" s="10">
        <v>14</v>
      </c>
      <c r="G89" s="1">
        <f>VLOOKUP(A:A,[1]TDSheet!$A:$G,7,0)</f>
        <v>0.84</v>
      </c>
      <c r="H89" s="1">
        <f>VLOOKUP(A:A,[1]TDSheet!$A:$H,8,0)</f>
        <v>50</v>
      </c>
      <c r="I89" s="18">
        <f>VLOOKUP(A:A,[2]TDSheet!$A:$F,6,0)</f>
        <v>51</v>
      </c>
      <c r="J89" s="18">
        <f t="shared" si="14"/>
        <v>-4</v>
      </c>
      <c r="K89" s="18">
        <f>VLOOKUP(A:A,[1]TDSheet!$A:$T,20,0)</f>
        <v>0</v>
      </c>
      <c r="L89" s="18">
        <f>VLOOKUP(A:A,[1]TDSheet!$A:$N,14,0)</f>
        <v>0</v>
      </c>
      <c r="M89" s="18"/>
      <c r="N89" s="18"/>
      <c r="O89" s="18"/>
      <c r="P89" s="18"/>
      <c r="Q89" s="18"/>
      <c r="R89" s="20">
        <v>30</v>
      </c>
      <c r="S89" s="18">
        <f t="shared" si="15"/>
        <v>9.4</v>
      </c>
      <c r="T89" s="20"/>
      <c r="U89" s="23">
        <f t="shared" si="16"/>
        <v>4.6808510638297873</v>
      </c>
      <c r="V89" s="18">
        <f t="shared" si="17"/>
        <v>1.4893617021276595</v>
      </c>
      <c r="W89" s="18"/>
      <c r="X89" s="18"/>
      <c r="Y89" s="18">
        <f>VLOOKUP(A:A,[1]TDSheet!$A:$Z,26,0)</f>
        <v>7.4</v>
      </c>
      <c r="Z89" s="18">
        <f>VLOOKUP(A:A,[1]TDSheet!$A:$AA,27,0)</f>
        <v>11.8</v>
      </c>
      <c r="AA89" s="18">
        <f>VLOOKUP(A:A,[1]TDSheet!$A:$S,19,0)</f>
        <v>5.4</v>
      </c>
      <c r="AB89" s="18">
        <f>VLOOKUP(A:A,[3]TDSheet!$A:$D,4,0)</f>
        <v>11</v>
      </c>
      <c r="AC89" s="18" t="str">
        <f>VLOOKUP(A:A,[1]TDSheet!$A:$AC,29,0)</f>
        <v>увел</v>
      </c>
      <c r="AD89" s="18" t="e">
        <f>VLOOKUP(A:A,[1]TDSheet!$A:$AD,30,0)</f>
        <v>#N/A</v>
      </c>
      <c r="AE89" s="18">
        <f t="shared" si="18"/>
        <v>25.2</v>
      </c>
      <c r="AF89" s="18"/>
      <c r="AG89" s="18"/>
      <c r="AH89" s="18"/>
      <c r="AI89" s="18"/>
    </row>
    <row r="90" spans="1:35" s="1" customFormat="1" ht="11.1" customHeight="1" outlineLevel="1" x14ac:dyDescent="0.2">
      <c r="A90" s="8" t="s">
        <v>90</v>
      </c>
      <c r="B90" s="9" t="s">
        <v>8</v>
      </c>
      <c r="C90" s="10">
        <v>4415</v>
      </c>
      <c r="D90" s="10">
        <v>3181</v>
      </c>
      <c r="E90" s="10">
        <v>3406</v>
      </c>
      <c r="F90" s="10">
        <v>2793</v>
      </c>
      <c r="G90" s="1">
        <f>VLOOKUP(A:A,[1]TDSheet!$A:$G,7,0)</f>
        <v>0.35</v>
      </c>
      <c r="H90" s="1" t="e">
        <f>VLOOKUP(A:A,[1]TDSheet!$A:$H,8,0)</f>
        <v>#N/A</v>
      </c>
      <c r="I90" s="18">
        <f>VLOOKUP(A:A,[2]TDSheet!$A:$F,6,0)</f>
        <v>3443</v>
      </c>
      <c r="J90" s="18">
        <f t="shared" si="14"/>
        <v>-37</v>
      </c>
      <c r="K90" s="18">
        <f>VLOOKUP(A:A,[1]TDSheet!$A:$T,20,0)</f>
        <v>600</v>
      </c>
      <c r="L90" s="18">
        <f>VLOOKUP(A:A,[1]TDSheet!$A:$N,14,0)</f>
        <v>600</v>
      </c>
      <c r="M90" s="18"/>
      <c r="N90" s="18"/>
      <c r="O90" s="18"/>
      <c r="P90" s="18"/>
      <c r="Q90" s="18"/>
      <c r="R90" s="20">
        <v>1000</v>
      </c>
      <c r="S90" s="18">
        <f t="shared" si="15"/>
        <v>681.2</v>
      </c>
      <c r="T90" s="20"/>
      <c r="U90" s="23">
        <f t="shared" si="16"/>
        <v>7.3297122724603634</v>
      </c>
      <c r="V90" s="18">
        <f t="shared" si="17"/>
        <v>4.1001174398120961</v>
      </c>
      <c r="W90" s="18"/>
      <c r="X90" s="18"/>
      <c r="Y90" s="18">
        <f>VLOOKUP(A:A,[1]TDSheet!$A:$Z,26,0)</f>
        <v>644</v>
      </c>
      <c r="Z90" s="18">
        <f>VLOOKUP(A:A,[1]TDSheet!$A:$AA,27,0)</f>
        <v>772.2</v>
      </c>
      <c r="AA90" s="18">
        <f>VLOOKUP(A:A,[1]TDSheet!$A:$S,19,0)</f>
        <v>552</v>
      </c>
      <c r="AB90" s="18">
        <f>VLOOKUP(A:A,[3]TDSheet!$A:$D,4,0)</f>
        <v>582</v>
      </c>
      <c r="AC90" s="18" t="e">
        <f>VLOOKUP(A:A,[1]TDSheet!$A:$AC,29,0)</f>
        <v>#N/A</v>
      </c>
      <c r="AD90" s="18" t="e">
        <f>VLOOKUP(A:A,[1]TDSheet!$A:$AD,30,0)</f>
        <v>#N/A</v>
      </c>
      <c r="AE90" s="18">
        <f t="shared" si="18"/>
        <v>350</v>
      </c>
      <c r="AF90" s="18"/>
      <c r="AG90" s="18"/>
      <c r="AH90" s="18"/>
      <c r="AI90" s="18"/>
    </row>
    <row r="91" spans="1:35" s="1" customFormat="1" ht="11.1" customHeight="1" outlineLevel="1" x14ac:dyDescent="0.2">
      <c r="A91" s="8" t="s">
        <v>91</v>
      </c>
      <c r="B91" s="9" t="s">
        <v>9</v>
      </c>
      <c r="C91" s="10">
        <v>830.31299999999999</v>
      </c>
      <c r="D91" s="10">
        <v>417.28699999999998</v>
      </c>
      <c r="E91" s="10">
        <v>595.64300000000003</v>
      </c>
      <c r="F91" s="10">
        <v>621.88199999999995</v>
      </c>
      <c r="G91" s="1">
        <f>VLOOKUP(A:A,[1]TDSheet!$A:$G,7,0)</f>
        <v>1</v>
      </c>
      <c r="H91" s="1" t="e">
        <f>VLOOKUP(A:A,[1]TDSheet!$A:$H,8,0)</f>
        <v>#N/A</v>
      </c>
      <c r="I91" s="18">
        <f>VLOOKUP(A:A,[2]TDSheet!$A:$F,6,0)</f>
        <v>602.6</v>
      </c>
      <c r="J91" s="18">
        <f t="shared" si="14"/>
        <v>-6.9569999999999936</v>
      </c>
      <c r="K91" s="18">
        <f>VLOOKUP(A:A,[1]TDSheet!$A:$T,20,0)</f>
        <v>0</v>
      </c>
      <c r="L91" s="18">
        <f>VLOOKUP(A:A,[1]TDSheet!$A:$N,14,0)</f>
        <v>100</v>
      </c>
      <c r="M91" s="18"/>
      <c r="N91" s="18"/>
      <c r="O91" s="18"/>
      <c r="P91" s="18"/>
      <c r="Q91" s="18"/>
      <c r="R91" s="20">
        <v>140</v>
      </c>
      <c r="S91" s="18">
        <f t="shared" si="15"/>
        <v>119.12860000000001</v>
      </c>
      <c r="T91" s="20"/>
      <c r="U91" s="23">
        <f t="shared" si="16"/>
        <v>7.2348873402356775</v>
      </c>
      <c r="V91" s="18">
        <f t="shared" si="17"/>
        <v>5.2202577718532739</v>
      </c>
      <c r="W91" s="18"/>
      <c r="X91" s="18"/>
      <c r="Y91" s="18">
        <f>VLOOKUP(A:A,[1]TDSheet!$A:$Z,26,0)</f>
        <v>105.62539999999998</v>
      </c>
      <c r="Z91" s="18">
        <f>VLOOKUP(A:A,[1]TDSheet!$A:$AA,27,0)</f>
        <v>137.69120000000001</v>
      </c>
      <c r="AA91" s="18">
        <f>VLOOKUP(A:A,[1]TDSheet!$A:$S,19,0)</f>
        <v>97.75739999999999</v>
      </c>
      <c r="AB91" s="18">
        <f>VLOOKUP(A:A,[3]TDSheet!$A:$D,4,0)</f>
        <v>44.884</v>
      </c>
      <c r="AC91" s="18" t="e">
        <f>VLOOKUP(A:A,[1]TDSheet!$A:$AC,29,0)</f>
        <v>#N/A</v>
      </c>
      <c r="AD91" s="18" t="e">
        <f>VLOOKUP(A:A,[1]TDSheet!$A:$AD,30,0)</f>
        <v>#N/A</v>
      </c>
      <c r="AE91" s="18">
        <f t="shared" si="18"/>
        <v>140</v>
      </c>
      <c r="AF91" s="18"/>
      <c r="AG91" s="18"/>
      <c r="AH91" s="18"/>
      <c r="AI91" s="18"/>
    </row>
    <row r="92" spans="1:35" s="1" customFormat="1" ht="11.1" customHeight="1" outlineLevel="1" x14ac:dyDescent="0.2">
      <c r="A92" s="8" t="s">
        <v>92</v>
      </c>
      <c r="B92" s="9" t="s">
        <v>8</v>
      </c>
      <c r="C92" s="10">
        <v>4473</v>
      </c>
      <c r="D92" s="10">
        <v>2642</v>
      </c>
      <c r="E92" s="10">
        <v>4151</v>
      </c>
      <c r="F92" s="10">
        <v>2916</v>
      </c>
      <c r="G92" s="1">
        <f>VLOOKUP(A:A,[1]TDSheet!$A:$G,7,0)</f>
        <v>0.35</v>
      </c>
      <c r="H92" s="1" t="e">
        <f>VLOOKUP(A:A,[1]TDSheet!$A:$H,8,0)</f>
        <v>#N/A</v>
      </c>
      <c r="I92" s="18">
        <f>VLOOKUP(A:A,[2]TDSheet!$A:$F,6,0)</f>
        <v>4157</v>
      </c>
      <c r="J92" s="18">
        <f t="shared" si="14"/>
        <v>-6</v>
      </c>
      <c r="K92" s="18">
        <f>VLOOKUP(A:A,[1]TDSheet!$A:$T,20,0)</f>
        <v>600</v>
      </c>
      <c r="L92" s="18">
        <f>VLOOKUP(A:A,[1]TDSheet!$A:$N,14,0)</f>
        <v>1200</v>
      </c>
      <c r="M92" s="18"/>
      <c r="N92" s="18"/>
      <c r="O92" s="18"/>
      <c r="P92" s="18"/>
      <c r="Q92" s="18"/>
      <c r="R92" s="20">
        <v>1200</v>
      </c>
      <c r="S92" s="18">
        <f t="shared" si="15"/>
        <v>830.2</v>
      </c>
      <c r="T92" s="20"/>
      <c r="U92" s="23">
        <f t="shared" si="16"/>
        <v>7.1259937364490478</v>
      </c>
      <c r="V92" s="18">
        <f t="shared" si="17"/>
        <v>3.5124066490002406</v>
      </c>
      <c r="W92" s="18"/>
      <c r="X92" s="18"/>
      <c r="Y92" s="18">
        <f>VLOOKUP(A:A,[1]TDSheet!$A:$Z,26,0)</f>
        <v>764.2</v>
      </c>
      <c r="Z92" s="18">
        <f>VLOOKUP(A:A,[1]TDSheet!$A:$AA,27,0)</f>
        <v>897.4</v>
      </c>
      <c r="AA92" s="18">
        <f>VLOOKUP(A:A,[1]TDSheet!$A:$S,19,0)</f>
        <v>628.79999999999995</v>
      </c>
      <c r="AB92" s="18">
        <f>VLOOKUP(A:A,[3]TDSheet!$A:$D,4,0)</f>
        <v>642</v>
      </c>
      <c r="AC92" s="18" t="e">
        <f>VLOOKUP(A:A,[1]TDSheet!$A:$AC,29,0)</f>
        <v>#N/A</v>
      </c>
      <c r="AD92" s="18" t="e">
        <f>VLOOKUP(A:A,[1]TDSheet!$A:$AD,30,0)</f>
        <v>#N/A</v>
      </c>
      <c r="AE92" s="18">
        <f t="shared" si="18"/>
        <v>420</v>
      </c>
      <c r="AF92" s="18"/>
      <c r="AG92" s="18"/>
      <c r="AH92" s="18"/>
      <c r="AI92" s="18"/>
    </row>
    <row r="93" spans="1:35" s="1" customFormat="1" ht="11.1" hidden="1" customHeight="1" outlineLevel="1" x14ac:dyDescent="0.2">
      <c r="A93" s="8" t="s">
        <v>93</v>
      </c>
      <c r="B93" s="9" t="s">
        <v>8</v>
      </c>
      <c r="C93" s="10">
        <v>78</v>
      </c>
      <c r="D93" s="10">
        <v>990</v>
      </c>
      <c r="E93" s="10">
        <v>527</v>
      </c>
      <c r="F93" s="10">
        <v>518</v>
      </c>
      <c r="G93" s="1">
        <f>VLOOKUP(A:A,[1]TDSheet!$A:$G,7,0)</f>
        <v>0.3</v>
      </c>
      <c r="H93" s="1" t="e">
        <f>VLOOKUP(A:A,[1]TDSheet!$A:$H,8,0)</f>
        <v>#N/A</v>
      </c>
      <c r="I93" s="18">
        <f>VLOOKUP(A:A,[2]TDSheet!$A:$F,6,0)</f>
        <v>549</v>
      </c>
      <c r="J93" s="18">
        <f t="shared" si="14"/>
        <v>-22</v>
      </c>
      <c r="K93" s="18">
        <f>VLOOKUP(A:A,[1]TDSheet!$A:$T,20,0)</f>
        <v>120</v>
      </c>
      <c r="L93" s="18">
        <f>VLOOKUP(A:A,[1]TDSheet!$A:$N,14,0)</f>
        <v>80</v>
      </c>
      <c r="M93" s="18"/>
      <c r="N93" s="18"/>
      <c r="O93" s="18"/>
      <c r="P93" s="18"/>
      <c r="Q93" s="18"/>
      <c r="R93" s="20"/>
      <c r="S93" s="18">
        <f t="shared" si="15"/>
        <v>105.4</v>
      </c>
      <c r="T93" s="20"/>
      <c r="U93" s="23">
        <f t="shared" si="16"/>
        <v>6.8121442125237186</v>
      </c>
      <c r="V93" s="18">
        <f t="shared" si="17"/>
        <v>4.9146110056925991</v>
      </c>
      <c r="W93" s="18"/>
      <c r="X93" s="18"/>
      <c r="Y93" s="18">
        <f>VLOOKUP(A:A,[1]TDSheet!$A:$Z,26,0)</f>
        <v>90.8</v>
      </c>
      <c r="Z93" s="18">
        <f>VLOOKUP(A:A,[1]TDSheet!$A:$AA,27,0)</f>
        <v>83.2</v>
      </c>
      <c r="AA93" s="18">
        <f>VLOOKUP(A:A,[1]TDSheet!$A:$S,19,0)</f>
        <v>103.2</v>
      </c>
      <c r="AB93" s="18">
        <f>VLOOKUP(A:A,[3]TDSheet!$A:$D,4,0)</f>
        <v>81</v>
      </c>
      <c r="AC93" s="18" t="e">
        <f>VLOOKUP(A:A,[1]TDSheet!$A:$AC,29,0)</f>
        <v>#N/A</v>
      </c>
      <c r="AD93" s="18" t="e">
        <f>VLOOKUP(A:A,[1]TDSheet!$A:$AD,30,0)</f>
        <v>#N/A</v>
      </c>
      <c r="AE93" s="18">
        <f t="shared" si="18"/>
        <v>0</v>
      </c>
      <c r="AF93" s="18"/>
      <c r="AG93" s="18"/>
      <c r="AH93" s="18"/>
      <c r="AI93" s="18"/>
    </row>
    <row r="94" spans="1:35" s="1" customFormat="1" ht="11.1" hidden="1" customHeight="1" outlineLevel="1" x14ac:dyDescent="0.2">
      <c r="A94" s="8" t="s">
        <v>94</v>
      </c>
      <c r="B94" s="9" t="s">
        <v>8</v>
      </c>
      <c r="C94" s="10">
        <v>2007</v>
      </c>
      <c r="D94" s="10">
        <v>1454</v>
      </c>
      <c r="E94" s="25">
        <v>1784</v>
      </c>
      <c r="F94" s="25">
        <v>1697</v>
      </c>
      <c r="G94" s="17">
        <v>0.3</v>
      </c>
      <c r="H94" s="1" t="e">
        <f>VLOOKUP(A:A,[1]TDSheet!$A:$H,8,0)</f>
        <v>#N/A</v>
      </c>
      <c r="I94" s="18">
        <f>VLOOKUP(A:A,[2]TDSheet!$A:$F,6,0)</f>
        <v>1760</v>
      </c>
      <c r="J94" s="18">
        <f t="shared" si="14"/>
        <v>24</v>
      </c>
      <c r="K94" s="21">
        <v>600</v>
      </c>
      <c r="L94" s="21">
        <v>280</v>
      </c>
      <c r="M94" s="18"/>
      <c r="N94" s="18"/>
      <c r="O94" s="18"/>
      <c r="P94" s="18"/>
      <c r="Q94" s="18"/>
      <c r="R94" s="20"/>
      <c r="S94" s="18">
        <f t="shared" si="15"/>
        <v>356.8</v>
      </c>
      <c r="T94" s="20"/>
      <c r="U94" s="23">
        <f t="shared" si="16"/>
        <v>7.2225336322869955</v>
      </c>
      <c r="V94" s="18">
        <f t="shared" si="17"/>
        <v>4.7561659192825108</v>
      </c>
      <c r="W94" s="18"/>
      <c r="X94" s="18"/>
      <c r="Y94" s="21">
        <v>345</v>
      </c>
      <c r="Z94" s="21">
        <v>426.6</v>
      </c>
      <c r="AA94" s="21">
        <v>307.60000000000002</v>
      </c>
      <c r="AB94" s="18">
        <f>VLOOKUP(A:A,[3]TDSheet!$A:$D,4,0)</f>
        <v>88</v>
      </c>
      <c r="AC94" s="18" t="e">
        <f>VLOOKUP(A:A,[1]TDSheet!$A:$AC,29,0)</f>
        <v>#N/A</v>
      </c>
      <c r="AD94" s="18" t="e">
        <f>VLOOKUP(A:A,[1]TDSheet!$A:$AD,30,0)</f>
        <v>#N/A</v>
      </c>
      <c r="AE94" s="18">
        <f t="shared" si="18"/>
        <v>0</v>
      </c>
      <c r="AF94" s="18"/>
      <c r="AG94" s="18"/>
      <c r="AH94" s="18"/>
      <c r="AI94" s="18"/>
    </row>
    <row r="95" spans="1:35" s="1" customFormat="1" ht="11.1" customHeight="1" outlineLevel="1" x14ac:dyDescent="0.2">
      <c r="A95" s="8" t="s">
        <v>95</v>
      </c>
      <c r="B95" s="9" t="s">
        <v>8</v>
      </c>
      <c r="C95" s="10">
        <v>999</v>
      </c>
      <c r="D95" s="10">
        <v>2061</v>
      </c>
      <c r="E95" s="10">
        <v>1683</v>
      </c>
      <c r="F95" s="10">
        <v>1335</v>
      </c>
      <c r="G95" s="1">
        <f>VLOOKUP(A:A,[1]TDSheet!$A:$G,7,0)</f>
        <v>0.28000000000000003</v>
      </c>
      <c r="H95" s="1" t="e">
        <f>VLOOKUP(A:A,[1]TDSheet!$A:$H,8,0)</f>
        <v>#N/A</v>
      </c>
      <c r="I95" s="18">
        <f>VLOOKUP(A:A,[2]TDSheet!$A:$F,6,0)</f>
        <v>1704</v>
      </c>
      <c r="J95" s="18">
        <f t="shared" si="14"/>
        <v>-21</v>
      </c>
      <c r="K95" s="18">
        <f>VLOOKUP(A:A,[1]TDSheet!$A:$T,20,0)</f>
        <v>280</v>
      </c>
      <c r="L95" s="18">
        <f>VLOOKUP(A:A,[1]TDSheet!$A:$N,14,0)</f>
        <v>400</v>
      </c>
      <c r="M95" s="18"/>
      <c r="N95" s="18"/>
      <c r="O95" s="18"/>
      <c r="P95" s="18"/>
      <c r="Q95" s="18"/>
      <c r="R95" s="20">
        <v>400</v>
      </c>
      <c r="S95" s="18">
        <f t="shared" si="15"/>
        <v>336.6</v>
      </c>
      <c r="T95" s="20"/>
      <c r="U95" s="23">
        <f t="shared" si="16"/>
        <v>7.1746880570409974</v>
      </c>
      <c r="V95" s="18">
        <f t="shared" si="17"/>
        <v>3.9661319073083776</v>
      </c>
      <c r="W95" s="18"/>
      <c r="X95" s="18"/>
      <c r="Y95" s="18">
        <f>VLOOKUP(A:A,[1]TDSheet!$A:$Z,26,0)</f>
        <v>285.39999999999998</v>
      </c>
      <c r="Z95" s="18">
        <f>VLOOKUP(A:A,[1]TDSheet!$A:$AA,27,0)</f>
        <v>307.2</v>
      </c>
      <c r="AA95" s="18">
        <f>VLOOKUP(A:A,[1]TDSheet!$A:$S,19,0)</f>
        <v>272.8</v>
      </c>
      <c r="AB95" s="18">
        <f>VLOOKUP(A:A,[3]TDSheet!$A:$D,4,0)</f>
        <v>316</v>
      </c>
      <c r="AC95" s="18" t="e">
        <f>VLOOKUP(A:A,[1]TDSheet!$A:$AC,29,0)</f>
        <v>#N/A</v>
      </c>
      <c r="AD95" s="18" t="e">
        <f>VLOOKUP(A:A,[1]TDSheet!$A:$AD,30,0)</f>
        <v>#N/A</v>
      </c>
      <c r="AE95" s="18">
        <f t="shared" si="18"/>
        <v>112.00000000000001</v>
      </c>
      <c r="AF95" s="18"/>
      <c r="AG95" s="18"/>
      <c r="AH95" s="18"/>
      <c r="AI95" s="18"/>
    </row>
    <row r="96" spans="1:35" s="1" customFormat="1" ht="11.1" hidden="1" customHeight="1" outlineLevel="1" x14ac:dyDescent="0.2">
      <c r="A96" s="8" t="s">
        <v>100</v>
      </c>
      <c r="B96" s="9" t="s">
        <v>8</v>
      </c>
      <c r="C96" s="10"/>
      <c r="D96" s="10">
        <v>400</v>
      </c>
      <c r="E96" s="10">
        <v>1</v>
      </c>
      <c r="F96" s="10">
        <v>399</v>
      </c>
      <c r="G96" s="17">
        <v>0</v>
      </c>
      <c r="H96" s="1" t="e">
        <f>VLOOKUP(A:A,[1]TDSheet!$A:$H,8,0)</f>
        <v>#N/A</v>
      </c>
      <c r="I96" s="18">
        <f>VLOOKUP(A:A,[2]TDSheet!$A:$F,6,0)</f>
        <v>1</v>
      </c>
      <c r="J96" s="18">
        <f t="shared" si="14"/>
        <v>0</v>
      </c>
      <c r="K96" s="18">
        <v>0</v>
      </c>
      <c r="L96" s="18">
        <v>0</v>
      </c>
      <c r="M96" s="18"/>
      <c r="N96" s="18"/>
      <c r="O96" s="18"/>
      <c r="P96" s="18"/>
      <c r="Q96" s="18"/>
      <c r="R96" s="20"/>
      <c r="S96" s="18">
        <f t="shared" si="15"/>
        <v>0.2</v>
      </c>
      <c r="T96" s="20"/>
      <c r="U96" s="23">
        <f t="shared" si="16"/>
        <v>1995</v>
      </c>
      <c r="V96" s="18">
        <f t="shared" si="17"/>
        <v>1995</v>
      </c>
      <c r="W96" s="18"/>
      <c r="X96" s="18"/>
      <c r="Y96" s="18">
        <v>0</v>
      </c>
      <c r="Z96" s="18">
        <v>0</v>
      </c>
      <c r="AA96" s="18">
        <v>0</v>
      </c>
      <c r="AB96" s="18">
        <v>0</v>
      </c>
      <c r="AC96" s="18" t="e">
        <f>VLOOKUP(A:A,[1]TDSheet!$A:$AC,29,0)</f>
        <v>#N/A</v>
      </c>
      <c r="AD96" s="18" t="e">
        <f>VLOOKUP(A:A,[1]TDSheet!$A:$AD,30,0)</f>
        <v>#N/A</v>
      </c>
      <c r="AE96" s="18">
        <f t="shared" si="18"/>
        <v>0</v>
      </c>
      <c r="AF96" s="18"/>
      <c r="AG96" s="18"/>
      <c r="AH96" s="18"/>
      <c r="AI96" s="18"/>
    </row>
    <row r="97" spans="1:35" s="1" customFormat="1" ht="11.1" hidden="1" customHeight="1" outlineLevel="1" x14ac:dyDescent="0.2">
      <c r="A97" s="8" t="s">
        <v>96</v>
      </c>
      <c r="B97" s="9" t="s">
        <v>8</v>
      </c>
      <c r="C97" s="10"/>
      <c r="D97" s="10">
        <v>40</v>
      </c>
      <c r="E97" s="10">
        <v>15</v>
      </c>
      <c r="F97" s="10">
        <v>25</v>
      </c>
      <c r="G97" s="17">
        <v>0</v>
      </c>
      <c r="H97" s="1" t="e">
        <f>VLOOKUP(A:A,[1]TDSheet!$A:$H,8,0)</f>
        <v>#N/A</v>
      </c>
      <c r="I97" s="18">
        <f>VLOOKUP(A:A,[2]TDSheet!$A:$F,6,0)</f>
        <v>15</v>
      </c>
      <c r="J97" s="18">
        <f t="shared" si="14"/>
        <v>0</v>
      </c>
      <c r="K97" s="18">
        <v>0</v>
      </c>
      <c r="L97" s="18">
        <v>0</v>
      </c>
      <c r="M97" s="18"/>
      <c r="N97" s="18"/>
      <c r="O97" s="18"/>
      <c r="P97" s="18"/>
      <c r="Q97" s="18"/>
      <c r="R97" s="20"/>
      <c r="S97" s="18">
        <f t="shared" si="15"/>
        <v>3</v>
      </c>
      <c r="T97" s="20"/>
      <c r="U97" s="23">
        <f t="shared" si="16"/>
        <v>8.3333333333333339</v>
      </c>
      <c r="V97" s="18">
        <f t="shared" si="17"/>
        <v>8.3333333333333339</v>
      </c>
      <c r="W97" s="18"/>
      <c r="X97" s="18"/>
      <c r="Y97" s="18">
        <v>0</v>
      </c>
      <c r="Z97" s="18">
        <v>0</v>
      </c>
      <c r="AA97" s="18">
        <v>0</v>
      </c>
      <c r="AB97" s="18">
        <f>VLOOKUP(A:A,[3]TDSheet!$A:$D,4,0)</f>
        <v>15</v>
      </c>
      <c r="AC97" s="18" t="e">
        <f>VLOOKUP(A:A,[1]TDSheet!$A:$AC,29,0)</f>
        <v>#N/A</v>
      </c>
      <c r="AD97" s="18" t="e">
        <f>VLOOKUP(A:A,[1]TDSheet!$A:$AD,30,0)</f>
        <v>#N/A</v>
      </c>
      <c r="AE97" s="18">
        <f t="shared" si="18"/>
        <v>0</v>
      </c>
      <c r="AF97" s="18"/>
      <c r="AG97" s="18"/>
      <c r="AH97" s="18"/>
      <c r="AI97" s="18"/>
    </row>
    <row r="98" spans="1:35" s="1" customFormat="1" ht="11.1" hidden="1" customHeight="1" outlineLevel="1" x14ac:dyDescent="0.2">
      <c r="A98" s="8" t="s">
        <v>97</v>
      </c>
      <c r="B98" s="9" t="s">
        <v>8</v>
      </c>
      <c r="C98" s="10">
        <v>2830</v>
      </c>
      <c r="D98" s="10">
        <v>4015</v>
      </c>
      <c r="E98" s="25">
        <v>3495</v>
      </c>
      <c r="F98" s="25">
        <v>3974</v>
      </c>
      <c r="G98" s="17">
        <v>0.28000000000000003</v>
      </c>
      <c r="H98" s="1" t="e">
        <f>VLOOKUP(A:A,[1]TDSheet!$A:$H,8,0)</f>
        <v>#N/A</v>
      </c>
      <c r="I98" s="18">
        <f>VLOOKUP(A:A,[2]TDSheet!$A:$F,6,0)</f>
        <v>2624</v>
      </c>
      <c r="J98" s="18">
        <f t="shared" si="14"/>
        <v>871</v>
      </c>
      <c r="K98" s="21">
        <v>1000</v>
      </c>
      <c r="L98" s="21">
        <v>1000</v>
      </c>
      <c r="M98" s="18"/>
      <c r="N98" s="18"/>
      <c r="O98" s="18"/>
      <c r="P98" s="18"/>
      <c r="Q98" s="18"/>
      <c r="R98" s="20"/>
      <c r="S98" s="18">
        <f t="shared" si="15"/>
        <v>699</v>
      </c>
      <c r="T98" s="20"/>
      <c r="U98" s="23">
        <f t="shared" si="16"/>
        <v>8.5464949928469238</v>
      </c>
      <c r="V98" s="18">
        <f t="shared" si="17"/>
        <v>5.6852646638054365</v>
      </c>
      <c r="W98" s="18"/>
      <c r="X98" s="18"/>
      <c r="Y98" s="21">
        <v>715</v>
      </c>
      <c r="Z98" s="21">
        <v>810.2</v>
      </c>
      <c r="AA98" s="21">
        <v>651.6</v>
      </c>
      <c r="AB98" s="18">
        <f>VLOOKUP(A:A,[3]TDSheet!$A:$D,4,0)</f>
        <v>363</v>
      </c>
      <c r="AC98" s="18" t="e">
        <f>VLOOKUP(A:A,[1]TDSheet!$A:$AC,29,0)</f>
        <v>#N/A</v>
      </c>
      <c r="AD98" s="18" t="e">
        <f>VLOOKUP(A:A,[1]TDSheet!$A:$AD,30,0)</f>
        <v>#N/A</v>
      </c>
      <c r="AE98" s="18">
        <f t="shared" si="18"/>
        <v>0</v>
      </c>
      <c r="AF98" s="18"/>
      <c r="AG98" s="18"/>
      <c r="AH98" s="18"/>
      <c r="AI98" s="18"/>
    </row>
    <row r="99" spans="1:35" s="1" customFormat="1" ht="11.1" customHeight="1" outlineLevel="1" x14ac:dyDescent="0.2">
      <c r="A99" s="8" t="s">
        <v>98</v>
      </c>
      <c r="B99" s="9" t="s">
        <v>8</v>
      </c>
      <c r="C99" s="10">
        <v>760</v>
      </c>
      <c r="D99" s="10">
        <v>718</v>
      </c>
      <c r="E99" s="10">
        <v>860</v>
      </c>
      <c r="F99" s="10">
        <v>596</v>
      </c>
      <c r="G99" s="1">
        <f>VLOOKUP(A:A,[1]TDSheet!$A:$G,7,0)</f>
        <v>0.28000000000000003</v>
      </c>
      <c r="H99" s="1" t="e">
        <f>VLOOKUP(A:A,[1]TDSheet!$A:$H,8,0)</f>
        <v>#N/A</v>
      </c>
      <c r="I99" s="18">
        <f>VLOOKUP(A:A,[2]TDSheet!$A:$F,6,0)</f>
        <v>932</v>
      </c>
      <c r="J99" s="18">
        <f t="shared" si="14"/>
        <v>-72</v>
      </c>
      <c r="K99" s="18">
        <f>VLOOKUP(A:A,[1]TDSheet!$A:$T,20,0)</f>
        <v>40</v>
      </c>
      <c r="L99" s="18">
        <f>VLOOKUP(A:A,[1]TDSheet!$A:$N,14,0)</f>
        <v>120</v>
      </c>
      <c r="M99" s="18"/>
      <c r="N99" s="18"/>
      <c r="O99" s="18"/>
      <c r="P99" s="18"/>
      <c r="Q99" s="18"/>
      <c r="R99" s="20">
        <v>280</v>
      </c>
      <c r="S99" s="18">
        <f t="shared" si="15"/>
        <v>172</v>
      </c>
      <c r="T99" s="20"/>
      <c r="U99" s="23">
        <f t="shared" si="16"/>
        <v>6.0232558139534884</v>
      </c>
      <c r="V99" s="18">
        <f t="shared" si="17"/>
        <v>3.4651162790697674</v>
      </c>
      <c r="W99" s="18"/>
      <c r="X99" s="18"/>
      <c r="Y99" s="18">
        <f>VLOOKUP(A:A,[1]TDSheet!$A:$Z,26,0)</f>
        <v>137.19999999999999</v>
      </c>
      <c r="Z99" s="18">
        <f>VLOOKUP(A:A,[1]TDSheet!$A:$AA,27,0)</f>
        <v>126</v>
      </c>
      <c r="AA99" s="18">
        <f>VLOOKUP(A:A,[1]TDSheet!$A:$S,19,0)</f>
        <v>124</v>
      </c>
      <c r="AB99" s="18">
        <f>VLOOKUP(A:A,[3]TDSheet!$A:$D,4,0)</f>
        <v>83</v>
      </c>
      <c r="AC99" s="18" t="e">
        <f>VLOOKUP(A:A,[1]TDSheet!$A:$AC,29,0)</f>
        <v>#N/A</v>
      </c>
      <c r="AD99" s="18" t="e">
        <f>VLOOKUP(A:A,[1]TDSheet!$A:$AD,30,0)</f>
        <v>#N/A</v>
      </c>
      <c r="AE99" s="18">
        <f t="shared" si="18"/>
        <v>78.400000000000006</v>
      </c>
      <c r="AF99" s="18"/>
      <c r="AG99" s="18"/>
      <c r="AH99" s="18"/>
      <c r="AI99" s="18"/>
    </row>
    <row r="100" spans="1:35" s="1" customFormat="1" ht="11.1" hidden="1" customHeight="1" outlineLevel="1" x14ac:dyDescent="0.2">
      <c r="A100" s="8" t="s">
        <v>104</v>
      </c>
      <c r="B100" s="9" t="s">
        <v>9</v>
      </c>
      <c r="C100" s="10"/>
      <c r="D100" s="10">
        <v>154.07499999999999</v>
      </c>
      <c r="E100" s="10">
        <v>2.2320000000000002</v>
      </c>
      <c r="F100" s="10">
        <v>151.84299999999999</v>
      </c>
      <c r="G100" s="17">
        <v>0</v>
      </c>
      <c r="H100" s="1" t="e">
        <f>VLOOKUP(A:A,[1]TDSheet!$A:$H,8,0)</f>
        <v>#N/A</v>
      </c>
      <c r="I100" s="18">
        <f>VLOOKUP(A:A,[2]TDSheet!$A:$F,6,0)</f>
        <v>2.1920000000000002</v>
      </c>
      <c r="J100" s="18">
        <f t="shared" si="14"/>
        <v>4.0000000000000036E-2</v>
      </c>
      <c r="K100" s="18">
        <v>0</v>
      </c>
      <c r="L100" s="18">
        <v>0</v>
      </c>
      <c r="M100" s="18"/>
      <c r="N100" s="18"/>
      <c r="O100" s="18"/>
      <c r="P100" s="18"/>
      <c r="Q100" s="18"/>
      <c r="R100" s="20"/>
      <c r="S100" s="18">
        <f t="shared" si="15"/>
        <v>0.44640000000000002</v>
      </c>
      <c r="T100" s="20"/>
      <c r="U100" s="23">
        <f t="shared" si="16"/>
        <v>340.15008960573471</v>
      </c>
      <c r="V100" s="18">
        <f t="shared" si="17"/>
        <v>340.15008960573471</v>
      </c>
      <c r="W100" s="18"/>
      <c r="X100" s="18"/>
      <c r="Y100" s="18">
        <v>0</v>
      </c>
      <c r="Z100" s="18">
        <v>0</v>
      </c>
      <c r="AA100" s="18">
        <v>0</v>
      </c>
      <c r="AB100" s="18">
        <f>VLOOKUP(A:A,[3]TDSheet!$A:$D,4,0)</f>
        <v>1.476</v>
      </c>
      <c r="AC100" s="18" t="e">
        <f>VLOOKUP(A:A,[1]TDSheet!$A:$AC,29,0)</f>
        <v>#N/A</v>
      </c>
      <c r="AD100" s="18" t="e">
        <f>VLOOKUP(A:A,[1]TDSheet!$A:$AD,30,0)</f>
        <v>#N/A</v>
      </c>
      <c r="AE100" s="18">
        <f t="shared" si="18"/>
        <v>0</v>
      </c>
      <c r="AF100" s="18"/>
      <c r="AG100" s="18"/>
      <c r="AH100" s="18"/>
      <c r="AI100" s="18"/>
    </row>
    <row r="101" spans="1:35" s="1" customFormat="1" ht="11.1" hidden="1" customHeight="1" outlineLevel="1" x14ac:dyDescent="0.2">
      <c r="A101" s="8" t="s">
        <v>105</v>
      </c>
      <c r="B101" s="9" t="s">
        <v>8</v>
      </c>
      <c r="C101" s="10"/>
      <c r="D101" s="10">
        <v>400</v>
      </c>
      <c r="E101" s="10">
        <v>52</v>
      </c>
      <c r="F101" s="10">
        <v>348</v>
      </c>
      <c r="G101" s="17">
        <v>0</v>
      </c>
      <c r="H101" s="1" t="e">
        <f>VLOOKUP(A:A,[1]TDSheet!$A:$H,8,0)</f>
        <v>#N/A</v>
      </c>
      <c r="I101" s="18">
        <f>VLOOKUP(A:A,[2]TDSheet!$A:$F,6,0)</f>
        <v>52</v>
      </c>
      <c r="J101" s="18">
        <f t="shared" si="14"/>
        <v>0</v>
      </c>
      <c r="K101" s="18">
        <v>0</v>
      </c>
      <c r="L101" s="18">
        <v>0</v>
      </c>
      <c r="M101" s="18"/>
      <c r="N101" s="18"/>
      <c r="O101" s="18"/>
      <c r="P101" s="18"/>
      <c r="Q101" s="18"/>
      <c r="R101" s="20"/>
      <c r="S101" s="18">
        <f t="shared" si="15"/>
        <v>10.4</v>
      </c>
      <c r="T101" s="20"/>
      <c r="U101" s="23">
        <f t="shared" si="16"/>
        <v>33.46153846153846</v>
      </c>
      <c r="V101" s="18">
        <f t="shared" si="17"/>
        <v>33.46153846153846</v>
      </c>
      <c r="W101" s="18"/>
      <c r="X101" s="18"/>
      <c r="Y101" s="18">
        <v>0</v>
      </c>
      <c r="Z101" s="18">
        <v>0</v>
      </c>
      <c r="AA101" s="18">
        <v>0</v>
      </c>
      <c r="AB101" s="18">
        <f>VLOOKUP(A:A,[3]TDSheet!$A:$D,4,0)</f>
        <v>50</v>
      </c>
      <c r="AC101" s="18" t="e">
        <f>VLOOKUP(A:A,[1]TDSheet!$A:$AC,29,0)</f>
        <v>#N/A</v>
      </c>
      <c r="AD101" s="18" t="e">
        <f>VLOOKUP(A:A,[1]TDSheet!$A:$AD,30,0)</f>
        <v>#N/A</v>
      </c>
      <c r="AE101" s="18">
        <f t="shared" si="18"/>
        <v>0</v>
      </c>
      <c r="AF101" s="18"/>
      <c r="AG101" s="18"/>
      <c r="AH101" s="18"/>
      <c r="AI101" s="18"/>
    </row>
    <row r="102" spans="1:35" s="1" customFormat="1" ht="11.1" hidden="1" customHeight="1" outlineLevel="1" x14ac:dyDescent="0.2">
      <c r="A102" s="8" t="s">
        <v>106</v>
      </c>
      <c r="B102" s="9" t="s">
        <v>8</v>
      </c>
      <c r="C102" s="10">
        <v>28</v>
      </c>
      <c r="D102" s="10">
        <v>232</v>
      </c>
      <c r="E102" s="25">
        <v>51</v>
      </c>
      <c r="F102" s="25">
        <v>177</v>
      </c>
      <c r="G102" s="1">
        <f>VLOOKUP(A:A,[1]TDSheet!$A:$G,7,0)</f>
        <v>0</v>
      </c>
      <c r="H102" s="1" t="e">
        <f>VLOOKUP(A:A,[1]TDSheet!$A:$H,8,0)</f>
        <v>#N/A</v>
      </c>
      <c r="I102" s="18">
        <f>VLOOKUP(A:A,[2]TDSheet!$A:$F,6,0)</f>
        <v>51</v>
      </c>
      <c r="J102" s="18">
        <f t="shared" si="14"/>
        <v>0</v>
      </c>
      <c r="K102" s="18">
        <f>VLOOKUP(A:A,[1]TDSheet!$A:$T,20,0)</f>
        <v>0</v>
      </c>
      <c r="L102" s="18">
        <f>VLOOKUP(A:A,[1]TDSheet!$A:$N,14,0)</f>
        <v>0</v>
      </c>
      <c r="M102" s="18"/>
      <c r="N102" s="18"/>
      <c r="O102" s="18"/>
      <c r="P102" s="18"/>
      <c r="Q102" s="18"/>
      <c r="R102" s="20"/>
      <c r="S102" s="18">
        <f t="shared" si="15"/>
        <v>10.199999999999999</v>
      </c>
      <c r="T102" s="20"/>
      <c r="U102" s="23">
        <f t="shared" si="16"/>
        <v>17.352941176470591</v>
      </c>
      <c r="V102" s="18">
        <f t="shared" si="17"/>
        <v>17.352941176470591</v>
      </c>
      <c r="W102" s="18"/>
      <c r="X102" s="18"/>
      <c r="Y102" s="18">
        <f>VLOOKUP(A:A,[1]TDSheet!$A:$Z,26,0)</f>
        <v>10.8</v>
      </c>
      <c r="Z102" s="18">
        <f>VLOOKUP(A:A,[1]TDSheet!$A:$AA,27,0)</f>
        <v>10</v>
      </c>
      <c r="AA102" s="18">
        <f>VLOOKUP(A:A,[1]TDSheet!$A:$S,19,0)</f>
        <v>10.6</v>
      </c>
      <c r="AB102" s="18">
        <f>VLOOKUP(A:A,[3]TDSheet!$A:$D,4,0)</f>
        <v>9</v>
      </c>
      <c r="AC102" s="18" t="e">
        <f>VLOOKUP(A:A,[1]TDSheet!$A:$AC,29,0)</f>
        <v>#N/A</v>
      </c>
      <c r="AD102" s="18" t="e">
        <f>VLOOKUP(A:A,[1]TDSheet!$A:$AD,30,0)</f>
        <v>#N/A</v>
      </c>
      <c r="AE102" s="18">
        <f t="shared" si="18"/>
        <v>0</v>
      </c>
      <c r="AF102" s="18"/>
      <c r="AG102" s="18"/>
      <c r="AH102" s="18"/>
      <c r="AI102" s="18"/>
    </row>
    <row r="103" spans="1:35" s="1" customFormat="1" ht="11.1" hidden="1" customHeight="1" outlineLevel="1" x14ac:dyDescent="0.2">
      <c r="A103" s="8" t="s">
        <v>107</v>
      </c>
      <c r="B103" s="9" t="s">
        <v>9</v>
      </c>
      <c r="C103" s="10">
        <v>136.84700000000001</v>
      </c>
      <c r="D103" s="10"/>
      <c r="E103" s="25">
        <v>23.125</v>
      </c>
      <c r="F103" s="25">
        <v>113.72199999999999</v>
      </c>
      <c r="G103" s="1">
        <f>VLOOKUP(A:A,[1]TDSheet!$A:$G,7,0)</f>
        <v>0</v>
      </c>
      <c r="H103" s="1" t="e">
        <f>VLOOKUP(A:A,[1]TDSheet!$A:$H,8,0)</f>
        <v>#N/A</v>
      </c>
      <c r="I103" s="18">
        <f>VLOOKUP(A:A,[2]TDSheet!$A:$F,6,0)</f>
        <v>22</v>
      </c>
      <c r="J103" s="18">
        <f t="shared" si="14"/>
        <v>1.125</v>
      </c>
      <c r="K103" s="18">
        <f>VLOOKUP(A:A,[1]TDSheet!$A:$T,20,0)</f>
        <v>0</v>
      </c>
      <c r="L103" s="18">
        <f>VLOOKUP(A:A,[1]TDSheet!$A:$N,14,0)</f>
        <v>0</v>
      </c>
      <c r="M103" s="18"/>
      <c r="N103" s="18"/>
      <c r="O103" s="18"/>
      <c r="P103" s="18"/>
      <c r="Q103" s="18"/>
      <c r="R103" s="20"/>
      <c r="S103" s="18">
        <f t="shared" si="15"/>
        <v>4.625</v>
      </c>
      <c r="T103" s="20"/>
      <c r="U103" s="23">
        <f t="shared" si="16"/>
        <v>24.588540540540539</v>
      </c>
      <c r="V103" s="18">
        <f t="shared" si="17"/>
        <v>24.588540540540539</v>
      </c>
      <c r="W103" s="18"/>
      <c r="X103" s="18"/>
      <c r="Y103" s="18">
        <f>VLOOKUP(A:A,[1]TDSheet!$A:$Z,26,0)</f>
        <v>3.3719999999999999</v>
      </c>
      <c r="Z103" s="18">
        <f>VLOOKUP(A:A,[1]TDSheet!$A:$AA,27,0)</f>
        <v>5.5031999999999996</v>
      </c>
      <c r="AA103" s="18">
        <f>VLOOKUP(A:A,[1]TDSheet!$A:$S,19,0)</f>
        <v>2.073</v>
      </c>
      <c r="AB103" s="18">
        <f>VLOOKUP(A:A,[3]TDSheet!$A:$D,4,0)</f>
        <v>8.4809999999999999</v>
      </c>
      <c r="AC103" s="18" t="e">
        <f>VLOOKUP(A:A,[1]TDSheet!$A:$AC,29,0)</f>
        <v>#N/A</v>
      </c>
      <c r="AD103" s="18" t="e">
        <f>VLOOKUP(A:A,[1]TDSheet!$A:$AD,30,0)</f>
        <v>#N/A</v>
      </c>
      <c r="AE103" s="18">
        <f t="shared" si="18"/>
        <v>0</v>
      </c>
      <c r="AF103" s="18"/>
      <c r="AG103" s="18"/>
      <c r="AH103" s="18"/>
      <c r="AI103" s="18"/>
    </row>
    <row r="104" spans="1:35" s="1" customFormat="1" ht="11.1" hidden="1" customHeight="1" outlineLevel="1" x14ac:dyDescent="0.2">
      <c r="A104" s="8" t="s">
        <v>108</v>
      </c>
      <c r="B104" s="9" t="s">
        <v>9</v>
      </c>
      <c r="C104" s="10">
        <v>396.53500000000003</v>
      </c>
      <c r="D104" s="10">
        <v>306.18200000000002</v>
      </c>
      <c r="E104" s="25">
        <v>359.53100000000001</v>
      </c>
      <c r="F104" s="25">
        <v>337.00400000000002</v>
      </c>
      <c r="G104" s="1">
        <f>VLOOKUP(A:A,[1]TDSheet!$A:$G,7,0)</f>
        <v>0</v>
      </c>
      <c r="H104" s="1" t="e">
        <f>VLOOKUP(A:A,[1]TDSheet!$A:$H,8,0)</f>
        <v>#N/A</v>
      </c>
      <c r="I104" s="18">
        <f>VLOOKUP(A:A,[2]TDSheet!$A:$F,6,0)</f>
        <v>355.5</v>
      </c>
      <c r="J104" s="18">
        <f t="shared" si="14"/>
        <v>4.0310000000000059</v>
      </c>
      <c r="K104" s="18">
        <f>VLOOKUP(A:A,[1]TDSheet!$A:$T,20,0)</f>
        <v>0</v>
      </c>
      <c r="L104" s="18">
        <f>VLOOKUP(A:A,[1]TDSheet!$A:$N,14,0)</f>
        <v>0</v>
      </c>
      <c r="M104" s="18"/>
      <c r="N104" s="18"/>
      <c r="O104" s="18"/>
      <c r="P104" s="18"/>
      <c r="Q104" s="18"/>
      <c r="R104" s="20"/>
      <c r="S104" s="18">
        <f t="shared" si="15"/>
        <v>71.906199999999998</v>
      </c>
      <c r="T104" s="20"/>
      <c r="U104" s="23">
        <f t="shared" si="16"/>
        <v>4.6867168616892565</v>
      </c>
      <c r="V104" s="18">
        <f t="shared" si="17"/>
        <v>4.6867168616892565</v>
      </c>
      <c r="W104" s="18"/>
      <c r="X104" s="18"/>
      <c r="Y104" s="18">
        <f>VLOOKUP(A:A,[1]TDSheet!$A:$Z,26,0)</f>
        <v>44.3202</v>
      </c>
      <c r="Z104" s="18">
        <f>VLOOKUP(A:A,[1]TDSheet!$A:$AA,27,0)</f>
        <v>75.352599999999995</v>
      </c>
      <c r="AA104" s="18">
        <f>VLOOKUP(A:A,[1]TDSheet!$A:$S,19,0)</f>
        <v>38.664400000000001</v>
      </c>
      <c r="AB104" s="18">
        <v>0</v>
      </c>
      <c r="AC104" s="18" t="e">
        <f>VLOOKUP(A:A,[1]TDSheet!$A:$AC,29,0)</f>
        <v>#N/A</v>
      </c>
      <c r="AD104" s="18" t="e">
        <f>VLOOKUP(A:A,[1]TDSheet!$A:$AD,30,0)</f>
        <v>#N/A</v>
      </c>
      <c r="AE104" s="18">
        <f t="shared" si="18"/>
        <v>0</v>
      </c>
      <c r="AF104" s="18"/>
      <c r="AG104" s="18"/>
      <c r="AH104" s="18"/>
      <c r="AI104" s="18"/>
    </row>
    <row r="105" spans="1:35" s="1" customFormat="1" ht="11.1" hidden="1" customHeight="1" outlineLevel="1" x14ac:dyDescent="0.2">
      <c r="A105" s="8" t="s">
        <v>99</v>
      </c>
      <c r="B105" s="9" t="s">
        <v>8</v>
      </c>
      <c r="C105" s="10">
        <v>1513</v>
      </c>
      <c r="D105" s="10">
        <v>1</v>
      </c>
      <c r="E105" s="25">
        <v>97</v>
      </c>
      <c r="F105" s="25">
        <v>1417</v>
      </c>
      <c r="G105" s="1">
        <f>VLOOKUP(A:A,[1]TDSheet!$A:$G,7,0)</f>
        <v>0</v>
      </c>
      <c r="H105" s="1">
        <f>VLOOKUP(A:A,[1]TDSheet!$A:$H,8,0)</f>
        <v>0</v>
      </c>
      <c r="I105" s="18">
        <f>VLOOKUP(A:A,[2]TDSheet!$A:$F,6,0)</f>
        <v>102</v>
      </c>
      <c r="J105" s="18">
        <f t="shared" si="14"/>
        <v>-5</v>
      </c>
      <c r="K105" s="18">
        <f>VLOOKUP(A:A,[1]TDSheet!$A:$T,20,0)</f>
        <v>0</v>
      </c>
      <c r="L105" s="18">
        <f>VLOOKUP(A:A,[1]TDSheet!$A:$N,14,0)</f>
        <v>0</v>
      </c>
      <c r="M105" s="18"/>
      <c r="N105" s="18"/>
      <c r="O105" s="18"/>
      <c r="P105" s="18"/>
      <c r="Q105" s="18"/>
      <c r="R105" s="20"/>
      <c r="S105" s="18">
        <f t="shared" si="15"/>
        <v>19.399999999999999</v>
      </c>
      <c r="T105" s="20"/>
      <c r="U105" s="23">
        <f t="shared" si="16"/>
        <v>73.041237113402062</v>
      </c>
      <c r="V105" s="18">
        <f t="shared" si="17"/>
        <v>73.041237113402062</v>
      </c>
      <c r="W105" s="18"/>
      <c r="X105" s="18"/>
      <c r="Y105" s="18">
        <f>VLOOKUP(A:A,[1]TDSheet!$A:$Z,26,0)</f>
        <v>16</v>
      </c>
      <c r="Z105" s="18">
        <f>VLOOKUP(A:A,[1]TDSheet!$A:$AA,27,0)</f>
        <v>25.4</v>
      </c>
      <c r="AA105" s="18">
        <f>VLOOKUP(A:A,[1]TDSheet!$A:$S,19,0)</f>
        <v>6.8</v>
      </c>
      <c r="AB105" s="18">
        <f>VLOOKUP(A:A,[3]TDSheet!$A:$D,4,0)</f>
        <v>42</v>
      </c>
      <c r="AC105" s="18">
        <f>VLOOKUP(A:A,[1]TDSheet!$A:$AC,29,0)</f>
        <v>0</v>
      </c>
      <c r="AD105" s="18">
        <f>VLOOKUP(A:A,[1]TDSheet!$A:$AD,30,0)</f>
        <v>0</v>
      </c>
      <c r="AE105" s="18">
        <f t="shared" si="18"/>
        <v>0</v>
      </c>
      <c r="AF105" s="18"/>
      <c r="AG105" s="18"/>
      <c r="AH105" s="18"/>
      <c r="AI105" s="18"/>
    </row>
  </sheetData>
  <autoFilter ref="A4:AF105" xr:uid="{ACBB25FA-3D3E-4A76-998E-E4FE12F554BF}">
    <filterColumn colId="17">
      <customFilters>
        <customFilter operator="notEqual" val=" "/>
      </customFilters>
    </filterColumn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2025-05-01T12:16:31Z</dcterms:modified>
</cp:coreProperties>
</file>