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8,04,25 Ост КИ Ташкент\Ташкент\"/>
    </mc:Choice>
  </mc:AlternateContent>
  <xr:revisionPtr revIDLastSave="0" documentId="13_ncr:1_{597E34FD-A70B-4B77-A821-837F6D79A25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Sheet!$A$3:$AG$28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6" i="1" l="1"/>
  <c r="AH7" i="1" l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5" i="1" l="1"/>
  <c r="V27" i="1"/>
  <c r="V28" i="1"/>
  <c r="U27" i="1"/>
  <c r="U28" i="1"/>
  <c r="Q7" i="1"/>
  <c r="Q8" i="1"/>
  <c r="V8" i="1" s="1"/>
  <c r="Q9" i="1"/>
  <c r="R9" i="1" s="1"/>
  <c r="Q10" i="1"/>
  <c r="V10" i="1" s="1"/>
  <c r="Q11" i="1"/>
  <c r="Q12" i="1"/>
  <c r="Q13" i="1"/>
  <c r="R13" i="1" s="1"/>
  <c r="U13" i="1" s="1"/>
  <c r="Q14" i="1"/>
  <c r="U14" i="1" s="1"/>
  <c r="Q15" i="1"/>
  <c r="V15" i="1" s="1"/>
  <c r="Q17" i="1"/>
  <c r="V17" i="1" s="1"/>
  <c r="Q18" i="1"/>
  <c r="V18" i="1" s="1"/>
  <c r="Q19" i="1"/>
  <c r="V19" i="1" s="1"/>
  <c r="Q20" i="1"/>
  <c r="R20" i="1" s="1"/>
  <c r="Q21" i="1"/>
  <c r="Q23" i="1"/>
  <c r="R23" i="1" s="1"/>
  <c r="U23" i="1" s="1"/>
  <c r="Q24" i="1"/>
  <c r="Q25" i="1"/>
  <c r="V25" i="1" s="1"/>
  <c r="Q26" i="1"/>
  <c r="V26" i="1" s="1"/>
  <c r="Q6" i="1"/>
  <c r="F22" i="1"/>
  <c r="E22" i="1"/>
  <c r="Q22" i="1" s="1"/>
  <c r="F16" i="1"/>
  <c r="E16" i="1"/>
  <c r="Q16" i="1" s="1"/>
  <c r="R6" i="1" l="1"/>
  <c r="U6" i="1" s="1"/>
  <c r="R11" i="1"/>
  <c r="U11" i="1" s="1"/>
  <c r="R7" i="1"/>
  <c r="U7" i="1" s="1"/>
  <c r="R22" i="1"/>
  <c r="R24" i="1"/>
  <c r="U24" i="1" s="1"/>
  <c r="U9" i="1"/>
  <c r="U20" i="1"/>
  <c r="R21" i="1"/>
  <c r="U21" i="1" s="1"/>
  <c r="V16" i="1"/>
  <c r="V22" i="1"/>
  <c r="U12" i="1"/>
  <c r="R16" i="1"/>
  <c r="U16" i="1" s="1"/>
  <c r="U22" i="1"/>
  <c r="V6" i="1"/>
  <c r="U25" i="1"/>
  <c r="U19" i="1"/>
  <c r="U17" i="1"/>
  <c r="U15" i="1"/>
  <c r="V23" i="1"/>
  <c r="V21" i="1"/>
  <c r="V13" i="1"/>
  <c r="V11" i="1"/>
  <c r="V9" i="1"/>
  <c r="V7" i="1"/>
  <c r="U26" i="1"/>
  <c r="U18" i="1"/>
  <c r="U10" i="1"/>
  <c r="U8" i="1"/>
  <c r="V24" i="1"/>
  <c r="V20" i="1"/>
  <c r="V14" i="1"/>
  <c r="V12" i="1"/>
  <c r="K28" i="1"/>
  <c r="K27" i="1"/>
  <c r="AG26" i="1"/>
  <c r="K26" i="1"/>
  <c r="AG25" i="1"/>
  <c r="K25" i="1"/>
  <c r="AG24" i="1"/>
  <c r="K24" i="1"/>
  <c r="AG23" i="1"/>
  <c r="K23" i="1"/>
  <c r="K22" i="1"/>
  <c r="AG21" i="1"/>
  <c r="K21" i="1"/>
  <c r="AG20" i="1"/>
  <c r="K20" i="1"/>
  <c r="AG19" i="1"/>
  <c r="K19" i="1"/>
  <c r="AG18" i="1"/>
  <c r="K18" i="1"/>
  <c r="AG17" i="1"/>
  <c r="K17" i="1"/>
  <c r="K16" i="1"/>
  <c r="K15" i="1"/>
  <c r="K14" i="1"/>
  <c r="AG13" i="1"/>
  <c r="K13" i="1"/>
  <c r="K12" i="1"/>
  <c r="K11" i="1"/>
  <c r="K10" i="1"/>
  <c r="AG9" i="1"/>
  <c r="K9" i="1"/>
  <c r="AG8" i="1"/>
  <c r="K8" i="1"/>
  <c r="AG7" i="1"/>
  <c r="K7" i="1"/>
  <c r="AG6" i="1"/>
  <c r="K6" i="1"/>
  <c r="AE5" i="1"/>
  <c r="AD5" i="1"/>
  <c r="AC5" i="1"/>
  <c r="AB5" i="1"/>
  <c r="AA5" i="1"/>
  <c r="Z5" i="1"/>
  <c r="Y5" i="1"/>
  <c r="X5" i="1"/>
  <c r="W5" i="1"/>
  <c r="S5" i="1"/>
  <c r="Q5" i="1"/>
  <c r="P5" i="1"/>
  <c r="O5" i="1"/>
  <c r="N5" i="1"/>
  <c r="M5" i="1"/>
  <c r="L5" i="1"/>
  <c r="J5" i="1"/>
  <c r="F5" i="1"/>
  <c r="E5" i="1"/>
  <c r="AG11" i="1" l="1"/>
  <c r="AG5" i="1" s="1"/>
  <c r="AG16" i="1"/>
  <c r="R5" i="1"/>
  <c r="AG22" i="1"/>
  <c r="K5" i="1"/>
</calcChain>
</file>

<file path=xl/sharedStrings.xml><?xml version="1.0" encoding="utf-8"?>
<sst xmlns="http://schemas.openxmlformats.org/spreadsheetml/2006/main" count="111" uniqueCount="76">
  <si>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</si>
  <si>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</si>
  <si>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</si>
  <si>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</si>
  <si>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</si>
  <si>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</si>
  <si>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</si>
  <si>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</si>
  <si>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</si>
  <si>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</si>
  <si>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</si>
  <si>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</si>
  <si>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</si>
  <si>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</si>
  <si>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</si>
  <si>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</si>
  <si>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</si>
  <si>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</si>
  <si>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</si>
  <si>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</si>
  <si>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</si>
  <si>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</si>
  <si>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08,04,</t>
  </si>
  <si>
    <t>15,04,</t>
  </si>
  <si>
    <t>22,04,</t>
  </si>
  <si>
    <t>21,04,</t>
  </si>
  <si>
    <t>14,04,</t>
  </si>
  <si>
    <t>07,04,</t>
  </si>
  <si>
    <t>31,03,</t>
  </si>
  <si>
    <t>24,03,</t>
  </si>
  <si>
    <t>17,03,</t>
  </si>
  <si>
    <t>10,03,</t>
  </si>
  <si>
    <t>03,03,</t>
  </si>
  <si>
    <t>24,02,</t>
  </si>
  <si>
    <t>17,02,</t>
  </si>
  <si>
    <t>4079 СЕРВЕЛАТ КОПЧЕНЫЙ НА БУКЕ в/к в/у_СНГ</t>
  </si>
  <si>
    <t>кг</t>
  </si>
  <si>
    <t>4087   СЕРВЕЛАТ КОПЧЕНЫЙ НА БУКЕ в/к в/К 0,35</t>
  </si>
  <si>
    <t>шт</t>
  </si>
  <si>
    <t>5096   СЕРВЕЛАТ КРЕМЛЕВСКИЙ в/к в/у_СНГ</t>
  </si>
  <si>
    <t>необходимо увеличить продажи!!!</t>
  </si>
  <si>
    <t>5608 СЕРВЕЛАТ ФИНСКИЙ в/к в/у срез 0.35кг_СНГ</t>
  </si>
  <si>
    <t>6071 ЭКСТРА Папа может вар п/о_UZ</t>
  </si>
  <si>
    <t>6072 ЭКСТРА Папа может вар п/о 0.4кг_UZ</t>
  </si>
  <si>
    <t>6075 МЯСНАЯ Папа может вар п/о_UZ</t>
  </si>
  <si>
    <t>6076 МЯСНАЯ Папа может вар п/о 0.4кг_UZ</t>
  </si>
  <si>
    <t>6078 ФИЛЕЙНАЯ Папа может вар п/о_UZ</t>
  </si>
  <si>
    <t>6080 ЭКСТРА ФИЛЕЙНЫЕ сос п/о мгс 1.5*2_UZ</t>
  </si>
  <si>
    <t xml:space="preserve">нет, на заводе </t>
  </si>
  <si>
    <t>6088 СОЧНЫЕ сос п/о мгс 1*6_UZ</t>
  </si>
  <si>
    <t>6091 АРОМАТНАЯ с/к в/у_UZ</t>
  </si>
  <si>
    <t>6092 АРОМАТНАЯ с/к в/у 1/250 8шт_UZ</t>
  </si>
  <si>
    <t>6093 САЛЯМИ ИТАЛЬЯНСКАЯ с/к в/у 1/250 8шт_UZ</t>
  </si>
  <si>
    <t>6094 ЮБИЛЕЙНАЯ с/к в/у_UZ</t>
  </si>
  <si>
    <t>6095 ЮБИЛЕЙНАЯ с/к в/у 1/250 8шт_UZ</t>
  </si>
  <si>
    <t>6277 ГРУДИНКА ОСОБAЯ к/в мл/к в/у 0.3кг_45с</t>
  </si>
  <si>
    <t>6346 ФИЛЕЙНАЯ Папа может вар п/о 0.5кг_СНГ  ОСТАНКИНО</t>
  </si>
  <si>
    <t>6652 ШПИКАЧКИ СОЧНЫЕ С БЕКОНОМ п/о мгс 1*3  ОСТАНКИНО</t>
  </si>
  <si>
    <t>6787 СЕРВЕЛАТ КРЕМЛЕВСКИЙ в/к в/у 0.33кг 8шт.  ОСТАНКИНО</t>
  </si>
  <si>
    <t>новинка / 1001300456787,СЕРВЕЛАТ КРЕМЛЕВСКИЙ в/к в/у 0.33кг 8шт.</t>
  </si>
  <si>
    <t>6853 МОЛОЧНЫЕ ПРЕМИУМ ПМ сос п/о мгс 1*6  ОСТАНКИНО</t>
  </si>
  <si>
    <t>7070 СОЧНЫЕ ПМ сос п/о мгс 1.5*4_А_50с  ОСТАНКИНО</t>
  </si>
  <si>
    <t>7187 ГРУДИНКА ПРЕМИУМ к/в мл/к в/у 0.3кг_50с  ОСТАНКИНО</t>
  </si>
  <si>
    <t>дубль</t>
  </si>
  <si>
    <t>ГРУДИНКА ПРЕМИУМ / есть дубль</t>
  </si>
  <si>
    <t>дубль на 6277</t>
  </si>
  <si>
    <t>дубль на 6088</t>
  </si>
  <si>
    <t>есть дубль</t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</si>
  <si>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</rPr>
      <t xml:space="preserve"> / ошибка в заказе (неверный код)</t>
    </r>
  </si>
  <si>
    <t>товар</t>
  </si>
  <si>
    <t>оприходован</t>
  </si>
  <si>
    <t>тк</t>
  </si>
  <si>
    <t>тф</t>
  </si>
  <si>
    <t>не выводим</t>
  </si>
  <si>
    <t>заказ</t>
  </si>
  <si>
    <t>29,04,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</si>
</sst>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10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sz val="10"/>
      <color theme="1" tint="0.34998626667073579"/>
      <name val="Arial"/>
      <family val="2"/>
      <charset val="204"/>
    </font>
    <font>
      <b/>
      <sz val="11"/>
      <color theme="1" tint="0.34998626667073579"/>
      <name val="Calibri"/>
      <family val="2"/>
      <charset val="204"/>
    </font>
    <font>
      <sz val="11"/>
      <color theme="1" tint="0.34998626667073579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8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4" fillId="0" borderId="1" xfId="1" applyNumberFormat="1" applyFon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4" fillId="6" borderId="1" xfId="1" applyNumberFormat="1" applyFont="1" applyFill="1"/>
    <xf numFmtId="164" fontId="4" fillId="5" borderId="1" xfId="1" applyNumberFormat="1" applyFont="1" applyFill="1"/>
    <xf numFmtId="164" fontId="5" fillId="6" borderId="1" xfId="1" applyNumberFormat="1" applyFont="1" applyFill="1"/>
    <xf numFmtId="164" fontId="1" fillId="7" borderId="1" xfId="1" applyNumberFormat="1" applyFill="1"/>
    <xf numFmtId="164" fontId="7" fillId="0" borderId="1" xfId="1" applyNumberFormat="1" applyFont="1"/>
    <xf numFmtId="164" fontId="8" fillId="2" borderId="1" xfId="1" applyNumberFormat="1" applyFont="1" applyFill="1"/>
    <xf numFmtId="164" fontId="7" fillId="3" borderId="1" xfId="1" applyNumberFormat="1" applyFont="1" applyFill="1"/>
    <xf numFmtId="164" fontId="7" fillId="5" borderId="1" xfId="1" applyNumberFormat="1" applyFont="1" applyFill="1"/>
    <xf numFmtId="164" fontId="7" fillId="7" borderId="1" xfId="1" applyNumberFormat="1" applyFont="1" applyFill="1"/>
    <xf numFmtId="0" fontId="9" fillId="0" borderId="0" xfId="0" applyFont="1"/>
    <xf numFmtId="164" fontId="6" fillId="6" borderId="1" xfId="1" applyNumberFormat="1" applyFont="1" applyFill="1"/>
    <xf numFmtId="164" fontId="1" fillId="8" borderId="2" xfId="1" applyNumberFormat="1" applyFill="1" applyBorder="1"/>
    <xf numFmtId="164" fontId="1" fillId="8" borderId="1" xfId="1" applyNumberFormat="1" applyFill="1"/>
    <xf numFmtId="164" fontId="5" fillId="0" borderId="1" xfId="1" applyNumberFormat="1" applyFont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T7" sqref="T7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3" width="0.7109375" customWidth="1"/>
    <col min="14" max="14" width="7" style="23" customWidth="1"/>
    <col min="15" max="19" width="7" customWidth="1"/>
    <col min="20" max="20" width="15.140625" customWidth="1"/>
    <col min="21" max="22" width="5" customWidth="1"/>
    <col min="23" max="31" width="6" customWidth="1"/>
    <col min="32" max="32" width="36.42578125" customWidth="1"/>
    <col min="33" max="33" width="7" customWidth="1"/>
    <col min="34" max="34" width="7.7109375" customWidth="1"/>
    <col min="35" max="36" width="1" customWidth="1"/>
    <col min="37" max="52" width="8" customWidth="1"/>
  </cols>
  <sheetData>
    <row r="1" spans="1:52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8" t="s">
        <v>69</v>
      </c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8" t="s">
        <v>70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19" t="s">
        <v>13</v>
      </c>
      <c r="O3" s="2" t="s">
        <v>13</v>
      </c>
      <c r="P3" s="2" t="s">
        <v>13</v>
      </c>
      <c r="Q3" s="2" t="s">
        <v>14</v>
      </c>
      <c r="R3" s="3" t="s">
        <v>15</v>
      </c>
      <c r="S3" s="6" t="s">
        <v>74</v>
      </c>
      <c r="T3" s="6" t="s">
        <v>16</v>
      </c>
      <c r="U3" s="2" t="s">
        <v>17</v>
      </c>
      <c r="V3" s="2" t="s">
        <v>18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19</v>
      </c>
      <c r="AB3" s="2" t="s">
        <v>19</v>
      </c>
      <c r="AC3" s="2" t="s">
        <v>19</v>
      </c>
      <c r="AD3" s="2" t="s">
        <v>19</v>
      </c>
      <c r="AE3" s="2" t="s">
        <v>19</v>
      </c>
      <c r="AF3" s="2" t="s">
        <v>20</v>
      </c>
      <c r="AG3" s="2" t="s">
        <v>21</v>
      </c>
      <c r="AH3" s="27" t="s">
        <v>21</v>
      </c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</row>
    <row r="4" spans="1:52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8" t="s">
        <v>22</v>
      </c>
      <c r="O4" s="1" t="s">
        <v>23</v>
      </c>
      <c r="P4" s="1" t="s">
        <v>24</v>
      </c>
      <c r="Q4" s="1" t="s">
        <v>25</v>
      </c>
      <c r="R4" s="1"/>
      <c r="S4" s="1" t="s">
        <v>75</v>
      </c>
      <c r="T4" s="1"/>
      <c r="U4" s="1"/>
      <c r="V4" s="1"/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 t="s">
        <v>34</v>
      </c>
      <c r="AF4" s="1"/>
      <c r="AG4" s="1"/>
      <c r="AH4" s="1" t="s">
        <v>71</v>
      </c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</row>
    <row r="5" spans="1:52" x14ac:dyDescent="0.25">
      <c r="A5" s="1"/>
      <c r="B5" s="1"/>
      <c r="C5" s="1"/>
      <c r="D5" s="1"/>
      <c r="E5" s="4">
        <f>SUM(E6:E500)</f>
        <v>5862.6120000000001</v>
      </c>
      <c r="F5" s="4">
        <f>SUM(F6:F500)</f>
        <v>4064.1750000000002</v>
      </c>
      <c r="G5" s="7"/>
      <c r="H5" s="1"/>
      <c r="I5" s="1"/>
      <c r="J5" s="4">
        <f t="shared" ref="J5:S5" si="0">SUM(J6:J500)</f>
        <v>0</v>
      </c>
      <c r="K5" s="4">
        <f t="shared" si="0"/>
        <v>5862.6120000000001</v>
      </c>
      <c r="L5" s="4">
        <f t="shared" si="0"/>
        <v>0</v>
      </c>
      <c r="M5" s="4">
        <f t="shared" si="0"/>
        <v>0</v>
      </c>
      <c r="N5" s="20">
        <f t="shared" si="0"/>
        <v>4350</v>
      </c>
      <c r="O5" s="4">
        <f t="shared" si="0"/>
        <v>4650</v>
      </c>
      <c r="P5" s="4">
        <f t="shared" si="0"/>
        <v>4850</v>
      </c>
      <c r="Q5" s="4">
        <f t="shared" si="0"/>
        <v>914.29179999999997</v>
      </c>
      <c r="R5" s="4">
        <f t="shared" si="0"/>
        <v>7280.5800000000017</v>
      </c>
      <c r="S5" s="4">
        <f t="shared" si="0"/>
        <v>7020</v>
      </c>
      <c r="T5" s="1"/>
      <c r="U5" s="1"/>
      <c r="V5" s="1"/>
      <c r="W5" s="4">
        <f t="shared" ref="W5:AE5" si="1">SUM(W6:W500)</f>
        <v>758.18940000000009</v>
      </c>
      <c r="X5" s="4">
        <f t="shared" si="1"/>
        <v>773.40460000000007</v>
      </c>
      <c r="Y5" s="4">
        <f t="shared" si="1"/>
        <v>773.54319999999996</v>
      </c>
      <c r="Z5" s="4">
        <f t="shared" si="1"/>
        <v>522.33140000000003</v>
      </c>
      <c r="AA5" s="4">
        <f t="shared" si="1"/>
        <v>575.26219999999989</v>
      </c>
      <c r="AB5" s="4">
        <f t="shared" si="1"/>
        <v>632.9692</v>
      </c>
      <c r="AC5" s="4">
        <f t="shared" si="1"/>
        <v>500.08120000000002</v>
      </c>
      <c r="AD5" s="4">
        <f t="shared" si="1"/>
        <v>1069.5717999999999</v>
      </c>
      <c r="AE5" s="4">
        <f t="shared" si="1"/>
        <v>1024.1312</v>
      </c>
      <c r="AF5" s="1"/>
      <c r="AG5" s="4">
        <f>SUM(AG6:AG500)</f>
        <v>3472.2</v>
      </c>
      <c r="AH5" s="4">
        <f>SUM(AH6:AH500)</f>
        <v>3415.6</v>
      </c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</row>
    <row r="6" spans="1:52" x14ac:dyDescent="0.25">
      <c r="A6" s="1" t="s">
        <v>35</v>
      </c>
      <c r="B6" s="1" t="s">
        <v>36</v>
      </c>
      <c r="C6" s="1">
        <v>7.7549999999999999</v>
      </c>
      <c r="D6" s="1">
        <v>147.47999999999999</v>
      </c>
      <c r="E6" s="1">
        <v>148.18700000000001</v>
      </c>
      <c r="F6" s="1">
        <v>-0.45300000000000001</v>
      </c>
      <c r="G6" s="7">
        <v>1</v>
      </c>
      <c r="H6" s="1">
        <v>45</v>
      </c>
      <c r="I6" s="1">
        <v>7009</v>
      </c>
      <c r="J6" s="1"/>
      <c r="K6" s="1">
        <f t="shared" ref="K6:K28" si="2">E6-J6</f>
        <v>148.18700000000001</v>
      </c>
      <c r="L6" s="1"/>
      <c r="M6" s="1"/>
      <c r="N6" s="18">
        <v>150</v>
      </c>
      <c r="O6" s="1">
        <v>100</v>
      </c>
      <c r="P6" s="1">
        <v>250</v>
      </c>
      <c r="Q6" s="1">
        <f>E6/5</f>
        <v>29.637400000000003</v>
      </c>
      <c r="R6" s="5">
        <f>20*Q6-P6-O6-F6</f>
        <v>243.20100000000005</v>
      </c>
      <c r="S6" s="5">
        <v>240</v>
      </c>
      <c r="T6" s="1"/>
      <c r="U6" s="1">
        <f>(F6+O6+P6+R6)/Q6</f>
        <v>20</v>
      </c>
      <c r="V6" s="1">
        <f>(F6+O6+P6)/Q6</f>
        <v>11.794118242490907</v>
      </c>
      <c r="W6" s="1">
        <v>30.683599999999998</v>
      </c>
      <c r="X6" s="1">
        <v>19.5764</v>
      </c>
      <c r="Y6" s="1">
        <v>20.6448</v>
      </c>
      <c r="Z6" s="1">
        <v>10.416</v>
      </c>
      <c r="AA6" s="1">
        <v>27.349599999999999</v>
      </c>
      <c r="AB6" s="1">
        <v>18.192399999999999</v>
      </c>
      <c r="AC6" s="1">
        <v>12.142799999999999</v>
      </c>
      <c r="AD6" s="1">
        <v>26.190200000000001</v>
      </c>
      <c r="AE6" s="1">
        <v>36.975200000000001</v>
      </c>
      <c r="AF6" s="1"/>
      <c r="AG6" s="1">
        <f>G6*R6</f>
        <v>243.20100000000005</v>
      </c>
      <c r="AH6" s="1">
        <f>S6*G6</f>
        <v>240</v>
      </c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</row>
    <row r="7" spans="1:52" x14ac:dyDescent="0.25">
      <c r="A7" s="1" t="s">
        <v>37</v>
      </c>
      <c r="B7" s="1" t="s">
        <v>38</v>
      </c>
      <c r="C7" s="1">
        <v>137</v>
      </c>
      <c r="D7" s="1">
        <v>424</v>
      </c>
      <c r="E7" s="1">
        <v>547</v>
      </c>
      <c r="F7" s="1">
        <v>4</v>
      </c>
      <c r="G7" s="7">
        <v>0.35</v>
      </c>
      <c r="H7" s="1">
        <v>45</v>
      </c>
      <c r="I7" s="1">
        <v>7007</v>
      </c>
      <c r="J7" s="1"/>
      <c r="K7" s="1">
        <f t="shared" si="2"/>
        <v>547</v>
      </c>
      <c r="L7" s="1"/>
      <c r="M7" s="1"/>
      <c r="N7" s="18">
        <v>500</v>
      </c>
      <c r="O7" s="1">
        <v>800</v>
      </c>
      <c r="P7" s="1">
        <v>900</v>
      </c>
      <c r="Q7" s="1">
        <f t="shared" ref="Q7:Q26" si="3">E7/5</f>
        <v>109.4</v>
      </c>
      <c r="R7" s="5">
        <f t="shared" ref="R7:R23" si="4">20*Q7-P7-O7-F7</f>
        <v>484</v>
      </c>
      <c r="S7" s="5">
        <v>600</v>
      </c>
      <c r="T7" s="1"/>
      <c r="U7" s="1">
        <f t="shared" ref="U7:U28" si="5">(F7+O7+P7+R7)/Q7</f>
        <v>20</v>
      </c>
      <c r="V7" s="1">
        <f t="shared" ref="V7:V28" si="6">(F7+O7+P7)/Q7</f>
        <v>15.575868372943326</v>
      </c>
      <c r="W7" s="1">
        <v>137.80000000000001</v>
      </c>
      <c r="X7" s="1">
        <v>112.8</v>
      </c>
      <c r="Y7" s="1">
        <v>90.2</v>
      </c>
      <c r="Z7" s="1">
        <v>81.599999999999994</v>
      </c>
      <c r="AA7" s="1">
        <v>97.4</v>
      </c>
      <c r="AB7" s="1">
        <v>78.8</v>
      </c>
      <c r="AC7" s="1">
        <v>72.8</v>
      </c>
      <c r="AD7" s="1">
        <v>117.2</v>
      </c>
      <c r="AE7" s="1">
        <v>133.6</v>
      </c>
      <c r="AF7" s="1"/>
      <c r="AG7" s="1">
        <f>G7*R7</f>
        <v>169.39999999999998</v>
      </c>
      <c r="AH7" s="1">
        <f t="shared" ref="AH7:AH28" si="7">S7*G7</f>
        <v>210</v>
      </c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</row>
    <row r="8" spans="1:52" x14ac:dyDescent="0.25">
      <c r="A8" s="1" t="s">
        <v>39</v>
      </c>
      <c r="B8" s="1" t="s">
        <v>36</v>
      </c>
      <c r="C8" s="1">
        <v>260.10300000000001</v>
      </c>
      <c r="D8" s="1"/>
      <c r="E8" s="1">
        <v>25.994</v>
      </c>
      <c r="F8" s="1">
        <v>183.964</v>
      </c>
      <c r="G8" s="7">
        <v>1</v>
      </c>
      <c r="H8" s="1">
        <v>45</v>
      </c>
      <c r="I8" s="1">
        <v>7002</v>
      </c>
      <c r="J8" s="1"/>
      <c r="K8" s="1">
        <f t="shared" si="2"/>
        <v>25.994</v>
      </c>
      <c r="L8" s="1"/>
      <c r="M8" s="1"/>
      <c r="N8" s="18"/>
      <c r="O8" s="1"/>
      <c r="P8" s="1"/>
      <c r="Q8" s="1">
        <f t="shared" si="3"/>
        <v>5.1988000000000003</v>
      </c>
      <c r="R8" s="5"/>
      <c r="S8" s="5"/>
      <c r="T8" s="1"/>
      <c r="U8" s="1">
        <f t="shared" si="5"/>
        <v>35.385858274986532</v>
      </c>
      <c r="V8" s="1">
        <f t="shared" si="6"/>
        <v>35.385858274986532</v>
      </c>
      <c r="W8" s="1">
        <v>-0.53760000000000008</v>
      </c>
      <c r="X8" s="1">
        <v>-1.5931999999999999</v>
      </c>
      <c r="Y8" s="1">
        <v>12.042400000000001</v>
      </c>
      <c r="Z8" s="1">
        <v>10.684799999999999</v>
      </c>
      <c r="AA8" s="1">
        <v>15.5586</v>
      </c>
      <c r="AB8" s="1">
        <v>22.2362</v>
      </c>
      <c r="AC8" s="1">
        <v>13.95</v>
      </c>
      <c r="AD8" s="1">
        <v>27.804400000000001</v>
      </c>
      <c r="AE8" s="1">
        <v>39.964799999999997</v>
      </c>
      <c r="AF8" s="24" t="s">
        <v>40</v>
      </c>
      <c r="AG8" s="1">
        <f>G8*R8</f>
        <v>0</v>
      </c>
      <c r="AH8" s="1">
        <f t="shared" si="7"/>
        <v>0</v>
      </c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</row>
    <row r="9" spans="1:52" x14ac:dyDescent="0.25">
      <c r="A9" s="1" t="s">
        <v>41</v>
      </c>
      <c r="B9" s="1" t="s">
        <v>38</v>
      </c>
      <c r="C9" s="1">
        <v>2</v>
      </c>
      <c r="D9" s="1">
        <v>600</v>
      </c>
      <c r="E9" s="1">
        <v>517</v>
      </c>
      <c r="F9" s="1">
        <v>80</v>
      </c>
      <c r="G9" s="7">
        <v>0.35</v>
      </c>
      <c r="H9" s="1">
        <v>45</v>
      </c>
      <c r="I9" s="1">
        <v>7017</v>
      </c>
      <c r="J9" s="1"/>
      <c r="K9" s="1">
        <f t="shared" si="2"/>
        <v>517</v>
      </c>
      <c r="L9" s="1"/>
      <c r="M9" s="1"/>
      <c r="N9" s="18">
        <v>600</v>
      </c>
      <c r="O9" s="1">
        <v>300</v>
      </c>
      <c r="P9" s="1">
        <v>600</v>
      </c>
      <c r="Q9" s="1">
        <f t="shared" si="3"/>
        <v>103.4</v>
      </c>
      <c r="R9" s="5">
        <f>19*Q9-P9-O9-F9</f>
        <v>984.60000000000014</v>
      </c>
      <c r="S9" s="5">
        <v>900</v>
      </c>
      <c r="T9" s="1"/>
      <c r="U9" s="1">
        <f t="shared" si="5"/>
        <v>19</v>
      </c>
      <c r="V9" s="1">
        <f t="shared" si="6"/>
        <v>9.4777562862669242</v>
      </c>
      <c r="W9" s="1">
        <v>58.4</v>
      </c>
      <c r="X9" s="1">
        <v>13.2</v>
      </c>
      <c r="Y9" s="1">
        <v>102.2</v>
      </c>
      <c r="Z9" s="1">
        <v>40.6</v>
      </c>
      <c r="AA9" s="1">
        <v>-0.4</v>
      </c>
      <c r="AB9" s="1">
        <v>39.799999999999997</v>
      </c>
      <c r="AC9" s="1">
        <v>47.6</v>
      </c>
      <c r="AD9" s="1">
        <v>97.6</v>
      </c>
      <c r="AE9" s="1">
        <v>0</v>
      </c>
      <c r="AF9" s="1"/>
      <c r="AG9" s="1">
        <f>G9*R9</f>
        <v>344.61</v>
      </c>
      <c r="AH9" s="1">
        <f t="shared" si="7"/>
        <v>315</v>
      </c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</row>
    <row r="10" spans="1:52" x14ac:dyDescent="0.25">
      <c r="A10" s="11" t="s">
        <v>42</v>
      </c>
      <c r="B10" s="11" t="s">
        <v>36</v>
      </c>
      <c r="C10" s="11">
        <v>181.96700000000001</v>
      </c>
      <c r="D10" s="11"/>
      <c r="E10" s="11">
        <v>17.544</v>
      </c>
      <c r="F10" s="11">
        <v>164.423</v>
      </c>
      <c r="G10" s="12">
        <v>0</v>
      </c>
      <c r="H10" s="11" t="e">
        <v>#N/A</v>
      </c>
      <c r="I10" s="11" t="e">
        <v>#N/A</v>
      </c>
      <c r="J10" s="11"/>
      <c r="K10" s="11">
        <f t="shared" si="2"/>
        <v>17.544</v>
      </c>
      <c r="L10" s="11"/>
      <c r="M10" s="11"/>
      <c r="N10" s="21"/>
      <c r="O10" s="11"/>
      <c r="P10" s="11"/>
      <c r="Q10" s="11">
        <f t="shared" si="3"/>
        <v>3.5087999999999999</v>
      </c>
      <c r="R10" s="13"/>
      <c r="S10" s="5"/>
      <c r="T10" s="11"/>
      <c r="U10" s="11">
        <f t="shared" si="5"/>
        <v>46.86018011855905</v>
      </c>
      <c r="V10" s="11">
        <f t="shared" si="6"/>
        <v>46.86018011855905</v>
      </c>
      <c r="W10" s="11">
        <v>1.3320000000000001</v>
      </c>
      <c r="X10" s="11">
        <v>8.0768000000000004</v>
      </c>
      <c r="Y10" s="11">
        <v>5.0543999999999993</v>
      </c>
      <c r="Z10" s="11">
        <v>1.3615999999999999</v>
      </c>
      <c r="AA10" s="11">
        <v>11.2872</v>
      </c>
      <c r="AB10" s="11">
        <v>1.3435999999999999</v>
      </c>
      <c r="AC10" s="11">
        <v>0</v>
      </c>
      <c r="AD10" s="11">
        <v>0</v>
      </c>
      <c r="AE10" s="11">
        <v>0</v>
      </c>
      <c r="AF10" s="14" t="s">
        <v>68</v>
      </c>
      <c r="AG10" s="11"/>
      <c r="AH10" s="1">
        <f t="shared" si="7"/>
        <v>0</v>
      </c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</row>
    <row r="11" spans="1:52" x14ac:dyDescent="0.25">
      <c r="A11" s="1" t="s">
        <v>43</v>
      </c>
      <c r="B11" s="1" t="s">
        <v>38</v>
      </c>
      <c r="C11" s="1">
        <v>345</v>
      </c>
      <c r="D11" s="17">
        <v>376</v>
      </c>
      <c r="E11" s="1">
        <v>281</v>
      </c>
      <c r="F11" s="1">
        <v>420</v>
      </c>
      <c r="G11" s="7">
        <v>0.4</v>
      </c>
      <c r="H11" s="1">
        <v>60</v>
      </c>
      <c r="I11" s="1">
        <v>6354</v>
      </c>
      <c r="J11" s="1"/>
      <c r="K11" s="1">
        <f t="shared" si="2"/>
        <v>281</v>
      </c>
      <c r="L11" s="1"/>
      <c r="M11" s="1"/>
      <c r="N11" s="22">
        <v>100</v>
      </c>
      <c r="O11" s="1">
        <v>600</v>
      </c>
      <c r="P11" s="1"/>
      <c r="Q11" s="1">
        <f t="shared" si="3"/>
        <v>56.2</v>
      </c>
      <c r="R11" s="5">
        <f t="shared" si="4"/>
        <v>104</v>
      </c>
      <c r="S11" s="5">
        <v>80</v>
      </c>
      <c r="T11" s="1"/>
      <c r="U11" s="1">
        <f t="shared" si="5"/>
        <v>20</v>
      </c>
      <c r="V11" s="1">
        <f t="shared" si="6"/>
        <v>18.149466192170816</v>
      </c>
      <c r="W11" s="1">
        <v>28.6</v>
      </c>
      <c r="X11" s="1">
        <v>67.599999999999994</v>
      </c>
      <c r="Y11" s="1">
        <v>47.6</v>
      </c>
      <c r="Z11" s="1">
        <v>39</v>
      </c>
      <c r="AA11" s="1">
        <v>55.6</v>
      </c>
      <c r="AB11" s="1">
        <v>39.4</v>
      </c>
      <c r="AC11" s="1">
        <v>40.4</v>
      </c>
      <c r="AD11" s="1">
        <v>79.599999999999994</v>
      </c>
      <c r="AE11" s="1">
        <v>86.6</v>
      </c>
      <c r="AF11" s="1"/>
      <c r="AG11" s="1">
        <f>G11*R11</f>
        <v>41.6</v>
      </c>
      <c r="AH11" s="1">
        <f t="shared" si="7"/>
        <v>32</v>
      </c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</row>
    <row r="12" spans="1:52" x14ac:dyDescent="0.25">
      <c r="A12" s="1" t="s">
        <v>44</v>
      </c>
      <c r="B12" s="1" t="s">
        <v>36</v>
      </c>
      <c r="C12" s="1">
        <v>30.988</v>
      </c>
      <c r="D12" s="1"/>
      <c r="E12" s="1">
        <v>28.314</v>
      </c>
      <c r="F12" s="1">
        <v>2.6739999999999999</v>
      </c>
      <c r="G12" s="7">
        <v>1</v>
      </c>
      <c r="H12" s="1">
        <v>60</v>
      </c>
      <c r="I12" s="1">
        <v>4405</v>
      </c>
      <c r="J12" s="1"/>
      <c r="K12" s="1">
        <f t="shared" si="2"/>
        <v>28.314</v>
      </c>
      <c r="L12" s="1"/>
      <c r="M12" s="1"/>
      <c r="N12" s="18"/>
      <c r="O12" s="1"/>
      <c r="P12" s="1"/>
      <c r="Q12" s="1">
        <f t="shared" si="3"/>
        <v>5.6627999999999998</v>
      </c>
      <c r="R12" s="25">
        <v>0</v>
      </c>
      <c r="S12" s="5">
        <v>50</v>
      </c>
      <c r="T12" s="1"/>
      <c r="U12" s="1">
        <f t="shared" si="5"/>
        <v>0.47220456311365405</v>
      </c>
      <c r="V12" s="1">
        <f t="shared" si="6"/>
        <v>0.47220456311365405</v>
      </c>
      <c r="W12" s="1">
        <v>6.2283999999999997</v>
      </c>
      <c r="X12" s="1">
        <v>17.5456</v>
      </c>
      <c r="Y12" s="1">
        <v>12.409599999999999</v>
      </c>
      <c r="Z12" s="1">
        <v>10.6972</v>
      </c>
      <c r="AA12" s="1">
        <v>14.6762</v>
      </c>
      <c r="AB12" s="1">
        <v>12.276199999999999</v>
      </c>
      <c r="AC12" s="1">
        <v>10.298</v>
      </c>
      <c r="AD12" s="1">
        <v>12.215199999999999</v>
      </c>
      <c r="AE12" s="1">
        <v>27.421800000000001</v>
      </c>
      <c r="AF12" s="26" t="s">
        <v>73</v>
      </c>
      <c r="AG12" s="1"/>
      <c r="AH12" s="1">
        <f t="shared" si="7"/>
        <v>50</v>
      </c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</row>
    <row r="13" spans="1:52" x14ac:dyDescent="0.25">
      <c r="A13" s="1" t="s">
        <v>45</v>
      </c>
      <c r="B13" s="1" t="s">
        <v>38</v>
      </c>
      <c r="C13" s="1">
        <v>152</v>
      </c>
      <c r="D13" s="1">
        <v>376</v>
      </c>
      <c r="E13" s="1">
        <v>308</v>
      </c>
      <c r="F13" s="1">
        <v>219</v>
      </c>
      <c r="G13" s="7">
        <v>0.4</v>
      </c>
      <c r="H13" s="1">
        <v>60</v>
      </c>
      <c r="I13" s="1">
        <v>6334</v>
      </c>
      <c r="J13" s="1"/>
      <c r="K13" s="1">
        <f t="shared" si="2"/>
        <v>308</v>
      </c>
      <c r="L13" s="1"/>
      <c r="M13" s="1"/>
      <c r="N13" s="18">
        <v>500</v>
      </c>
      <c r="O13" s="1">
        <v>300</v>
      </c>
      <c r="P13" s="1">
        <v>200</v>
      </c>
      <c r="Q13" s="1">
        <f t="shared" si="3"/>
        <v>61.6</v>
      </c>
      <c r="R13" s="5">
        <f t="shared" si="4"/>
        <v>513</v>
      </c>
      <c r="S13" s="5">
        <v>520</v>
      </c>
      <c r="T13" s="1"/>
      <c r="U13" s="1">
        <f t="shared" si="5"/>
        <v>20</v>
      </c>
      <c r="V13" s="1">
        <f t="shared" si="6"/>
        <v>11.672077922077921</v>
      </c>
      <c r="W13" s="1">
        <v>44.4</v>
      </c>
      <c r="X13" s="1">
        <v>61.8</v>
      </c>
      <c r="Y13" s="1">
        <v>59</v>
      </c>
      <c r="Z13" s="1">
        <v>42.2</v>
      </c>
      <c r="AA13" s="1">
        <v>39.799999999999997</v>
      </c>
      <c r="AB13" s="1">
        <v>40.799999999999997</v>
      </c>
      <c r="AC13" s="1">
        <v>27</v>
      </c>
      <c r="AD13" s="1">
        <v>60.2</v>
      </c>
      <c r="AE13" s="1">
        <v>88.8</v>
      </c>
      <c r="AF13" s="1"/>
      <c r="AG13" s="1">
        <f>G13*R13</f>
        <v>205.20000000000002</v>
      </c>
      <c r="AH13" s="1">
        <f t="shared" si="7"/>
        <v>208</v>
      </c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</row>
    <row r="14" spans="1:52" x14ac:dyDescent="0.25">
      <c r="A14" s="1" t="s">
        <v>46</v>
      </c>
      <c r="B14" s="1" t="s">
        <v>36</v>
      </c>
      <c r="C14" s="1">
        <v>28.097999999999999</v>
      </c>
      <c r="D14" s="1"/>
      <c r="E14" s="1">
        <v>20.574999999999999</v>
      </c>
      <c r="F14" s="1">
        <v>3.9830000000000001</v>
      </c>
      <c r="G14" s="7">
        <v>1</v>
      </c>
      <c r="H14" s="1">
        <v>60</v>
      </c>
      <c r="I14" s="1">
        <v>4335</v>
      </c>
      <c r="J14" s="1"/>
      <c r="K14" s="1">
        <f t="shared" si="2"/>
        <v>20.574999999999999</v>
      </c>
      <c r="L14" s="1"/>
      <c r="M14" s="1"/>
      <c r="N14" s="18"/>
      <c r="O14" s="1"/>
      <c r="P14" s="1"/>
      <c r="Q14" s="1">
        <f t="shared" si="3"/>
        <v>4.1150000000000002</v>
      </c>
      <c r="R14" s="25">
        <v>0</v>
      </c>
      <c r="S14" s="5">
        <v>50</v>
      </c>
      <c r="T14" s="1"/>
      <c r="U14" s="1">
        <f t="shared" si="5"/>
        <v>0.96792223572296476</v>
      </c>
      <c r="V14" s="1">
        <f t="shared" si="6"/>
        <v>0.96792223572296476</v>
      </c>
      <c r="W14" s="1">
        <v>7.7713999999999999</v>
      </c>
      <c r="X14" s="1">
        <v>13.376200000000001</v>
      </c>
      <c r="Y14" s="1">
        <v>18.494</v>
      </c>
      <c r="Z14" s="1">
        <v>10.798400000000001</v>
      </c>
      <c r="AA14" s="1">
        <v>19.1172</v>
      </c>
      <c r="AB14" s="1">
        <v>15.135</v>
      </c>
      <c r="AC14" s="1">
        <v>8.0993999999999993</v>
      </c>
      <c r="AD14" s="1">
        <v>23.292400000000001</v>
      </c>
      <c r="AE14" s="1">
        <v>28.0412</v>
      </c>
      <c r="AF14" s="26" t="s">
        <v>73</v>
      </c>
      <c r="AG14" s="1"/>
      <c r="AH14" s="1">
        <f t="shared" si="7"/>
        <v>50</v>
      </c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</row>
    <row r="15" spans="1:52" x14ac:dyDescent="0.25">
      <c r="A15" s="11" t="s">
        <v>47</v>
      </c>
      <c r="B15" s="11" t="s">
        <v>36</v>
      </c>
      <c r="C15" s="11"/>
      <c r="D15" s="11"/>
      <c r="E15" s="11">
        <v>-2.5739999999999998</v>
      </c>
      <c r="F15" s="11"/>
      <c r="G15" s="12">
        <v>0</v>
      </c>
      <c r="H15" s="11">
        <v>60</v>
      </c>
      <c r="I15" s="11" t="e">
        <v>#N/A</v>
      </c>
      <c r="J15" s="11"/>
      <c r="K15" s="11">
        <f t="shared" si="2"/>
        <v>-2.5739999999999998</v>
      </c>
      <c r="L15" s="11"/>
      <c r="M15" s="11"/>
      <c r="N15" s="21"/>
      <c r="O15" s="11"/>
      <c r="P15" s="11"/>
      <c r="Q15" s="11">
        <f t="shared" si="3"/>
        <v>-0.51479999999999992</v>
      </c>
      <c r="R15" s="13"/>
      <c r="S15" s="5"/>
      <c r="T15" s="11"/>
      <c r="U15" s="11">
        <f t="shared" si="5"/>
        <v>0</v>
      </c>
      <c r="V15" s="11">
        <f t="shared" si="6"/>
        <v>0</v>
      </c>
      <c r="W15" s="11">
        <v>-0.30299999999999999</v>
      </c>
      <c r="X15" s="11">
        <v>-0.62460000000000004</v>
      </c>
      <c r="Y15" s="11">
        <v>-2.036</v>
      </c>
      <c r="Z15" s="11">
        <v>0</v>
      </c>
      <c r="AA15" s="11">
        <v>-0.31180000000000002</v>
      </c>
      <c r="AB15" s="11">
        <v>0</v>
      </c>
      <c r="AC15" s="11">
        <v>0</v>
      </c>
      <c r="AD15" s="11">
        <v>19.5154</v>
      </c>
      <c r="AE15" s="11">
        <v>30.347799999999999</v>
      </c>
      <c r="AF15" s="11" t="s">
        <v>48</v>
      </c>
      <c r="AG15" s="11"/>
      <c r="AH15" s="1">
        <f t="shared" si="7"/>
        <v>0</v>
      </c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2" x14ac:dyDescent="0.25">
      <c r="A16" s="1" t="s">
        <v>49</v>
      </c>
      <c r="B16" s="1" t="s">
        <v>36</v>
      </c>
      <c r="C16" s="1">
        <v>116.672</v>
      </c>
      <c r="D16" s="1"/>
      <c r="E16" s="16">
        <f>114.681+E27</f>
        <v>421.834</v>
      </c>
      <c r="F16" s="16">
        <f>-1.019+F27</f>
        <v>2.0949999999999998</v>
      </c>
      <c r="G16" s="7">
        <v>1</v>
      </c>
      <c r="H16" s="1">
        <v>50</v>
      </c>
      <c r="I16" s="1">
        <v>7070</v>
      </c>
      <c r="J16" s="1"/>
      <c r="K16" s="1">
        <f t="shared" si="2"/>
        <v>421.834</v>
      </c>
      <c r="L16" s="1"/>
      <c r="M16" s="1"/>
      <c r="N16" s="18">
        <v>300</v>
      </c>
      <c r="O16" s="1">
        <v>500</v>
      </c>
      <c r="P16" s="1">
        <v>600</v>
      </c>
      <c r="Q16" s="1">
        <f t="shared" si="3"/>
        <v>84.366799999999998</v>
      </c>
      <c r="R16" s="5">
        <f t="shared" si="4"/>
        <v>585.24099999999999</v>
      </c>
      <c r="S16" s="5">
        <v>600</v>
      </c>
      <c r="T16" s="1"/>
      <c r="U16" s="1">
        <f t="shared" si="5"/>
        <v>20</v>
      </c>
      <c r="V16" s="1">
        <f t="shared" si="6"/>
        <v>13.063136209978333</v>
      </c>
      <c r="W16" s="1">
        <v>92.790800000000004</v>
      </c>
      <c r="X16" s="1">
        <v>84.081800000000001</v>
      </c>
      <c r="Y16" s="1">
        <v>77.613399999999999</v>
      </c>
      <c r="Z16" s="1">
        <v>46.794800000000002</v>
      </c>
      <c r="AA16" s="1">
        <v>67.1434</v>
      </c>
      <c r="AB16" s="1">
        <v>71.352800000000002</v>
      </c>
      <c r="AC16" s="1">
        <v>40.863799999999998</v>
      </c>
      <c r="AD16" s="1">
        <v>113.2538</v>
      </c>
      <c r="AE16" s="1">
        <v>92.894800000000004</v>
      </c>
      <c r="AF16" s="10" t="s">
        <v>67</v>
      </c>
      <c r="AG16" s="1">
        <f t="shared" ref="AG16:AG26" si="8">G16*R16</f>
        <v>585.24099999999999</v>
      </c>
      <c r="AH16" s="1">
        <f t="shared" si="7"/>
        <v>600</v>
      </c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52" x14ac:dyDescent="0.25">
      <c r="A17" s="1" t="s">
        <v>50</v>
      </c>
      <c r="B17" s="1" t="s">
        <v>36</v>
      </c>
      <c r="C17" s="1">
        <v>134.4</v>
      </c>
      <c r="D17" s="1"/>
      <c r="E17" s="1">
        <v>-2.4849999999999999</v>
      </c>
      <c r="F17" s="1">
        <v>134.4</v>
      </c>
      <c r="G17" s="7">
        <v>1</v>
      </c>
      <c r="H17" s="1">
        <v>120</v>
      </c>
      <c r="I17" s="1">
        <v>1146</v>
      </c>
      <c r="J17" s="1"/>
      <c r="K17" s="1">
        <f t="shared" si="2"/>
        <v>-2.4849999999999999</v>
      </c>
      <c r="L17" s="1"/>
      <c r="M17" s="1"/>
      <c r="N17" s="18"/>
      <c r="O17" s="1"/>
      <c r="P17" s="1"/>
      <c r="Q17" s="1">
        <f t="shared" si="3"/>
        <v>-0.497</v>
      </c>
      <c r="R17" s="5"/>
      <c r="S17" s="5"/>
      <c r="T17" s="1"/>
      <c r="U17" s="1">
        <f t="shared" si="5"/>
        <v>-270.42253521126764</v>
      </c>
      <c r="V17" s="1">
        <f t="shared" si="6"/>
        <v>-270.42253521126764</v>
      </c>
      <c r="W17" s="1">
        <v>-9.9199999999999997E-2</v>
      </c>
      <c r="X17" s="1">
        <v>-0.90800000000000003</v>
      </c>
      <c r="Y17" s="1">
        <v>-6.6111999999999993</v>
      </c>
      <c r="Z17" s="1">
        <v>9.7599999999999992E-2</v>
      </c>
      <c r="AA17" s="1">
        <v>2.0699999999999998</v>
      </c>
      <c r="AB17" s="1">
        <v>4.0510000000000002</v>
      </c>
      <c r="AC17" s="1">
        <v>2.2751999999999999</v>
      </c>
      <c r="AD17" s="1">
        <v>2.2909999999999999</v>
      </c>
      <c r="AE17" s="1">
        <v>5.9805999999999999</v>
      </c>
      <c r="AF17" s="24" t="s">
        <v>40</v>
      </c>
      <c r="AG17" s="1">
        <f t="shared" si="8"/>
        <v>0</v>
      </c>
      <c r="AH17" s="1">
        <f t="shared" si="7"/>
        <v>0</v>
      </c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x14ac:dyDescent="0.25">
      <c r="A18" s="1" t="s">
        <v>51</v>
      </c>
      <c r="B18" s="1" t="s">
        <v>38</v>
      </c>
      <c r="C18" s="1">
        <v>443</v>
      </c>
      <c r="D18" s="1"/>
      <c r="E18" s="1">
        <v>7</v>
      </c>
      <c r="F18" s="1">
        <v>421</v>
      </c>
      <c r="G18" s="7">
        <v>0.25</v>
      </c>
      <c r="H18" s="1">
        <v>120</v>
      </c>
      <c r="I18" s="1">
        <v>5738</v>
      </c>
      <c r="J18" s="1"/>
      <c r="K18" s="1">
        <f t="shared" si="2"/>
        <v>7</v>
      </c>
      <c r="L18" s="1"/>
      <c r="M18" s="1"/>
      <c r="N18" s="18"/>
      <c r="O18" s="1"/>
      <c r="P18" s="1"/>
      <c r="Q18" s="1">
        <f t="shared" si="3"/>
        <v>1.4</v>
      </c>
      <c r="R18" s="5"/>
      <c r="S18" s="5"/>
      <c r="T18" s="1"/>
      <c r="U18" s="1">
        <f t="shared" si="5"/>
        <v>300.71428571428572</v>
      </c>
      <c r="V18" s="1">
        <f t="shared" si="6"/>
        <v>300.71428571428572</v>
      </c>
      <c r="W18" s="1">
        <v>16</v>
      </c>
      <c r="X18" s="1">
        <v>7.8</v>
      </c>
      <c r="Y18" s="1">
        <v>-6.8</v>
      </c>
      <c r="Z18" s="1">
        <v>1.8</v>
      </c>
      <c r="AA18" s="1">
        <v>10</v>
      </c>
      <c r="AB18" s="1">
        <v>23.8</v>
      </c>
      <c r="AC18" s="1">
        <v>15.8</v>
      </c>
      <c r="AD18" s="1">
        <v>30</v>
      </c>
      <c r="AE18" s="1">
        <v>26.8</v>
      </c>
      <c r="AF18" s="24" t="s">
        <v>40</v>
      </c>
      <c r="AG18" s="1">
        <f t="shared" si="8"/>
        <v>0</v>
      </c>
      <c r="AH18" s="1">
        <f t="shared" si="7"/>
        <v>0</v>
      </c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x14ac:dyDescent="0.25">
      <c r="A19" s="1" t="s">
        <v>52</v>
      </c>
      <c r="B19" s="1" t="s">
        <v>38</v>
      </c>
      <c r="C19" s="1">
        <v>2244</v>
      </c>
      <c r="D19" s="1"/>
      <c r="E19" s="1">
        <v>-17</v>
      </c>
      <c r="F19" s="1">
        <v>2242</v>
      </c>
      <c r="G19" s="7">
        <v>0.25</v>
      </c>
      <c r="H19" s="1">
        <v>120</v>
      </c>
      <c r="I19" s="1">
        <v>4993</v>
      </c>
      <c r="J19" s="1"/>
      <c r="K19" s="1">
        <f t="shared" si="2"/>
        <v>-17</v>
      </c>
      <c r="L19" s="1"/>
      <c r="M19" s="1"/>
      <c r="N19" s="18"/>
      <c r="O19" s="1"/>
      <c r="P19" s="1"/>
      <c r="Q19" s="1">
        <f t="shared" si="3"/>
        <v>-3.4</v>
      </c>
      <c r="R19" s="5"/>
      <c r="S19" s="5"/>
      <c r="T19" s="1"/>
      <c r="U19" s="1">
        <f t="shared" si="5"/>
        <v>-659.41176470588232</v>
      </c>
      <c r="V19" s="1">
        <f t="shared" si="6"/>
        <v>-659.41176470588232</v>
      </c>
      <c r="W19" s="1">
        <v>7</v>
      </c>
      <c r="X19" s="1">
        <v>23</v>
      </c>
      <c r="Y19" s="1">
        <v>-4.5999999999999996</v>
      </c>
      <c r="Z19" s="1">
        <v>12.6</v>
      </c>
      <c r="AA19" s="1">
        <v>12.4</v>
      </c>
      <c r="AB19" s="1">
        <v>28.8</v>
      </c>
      <c r="AC19" s="1">
        <v>30.6</v>
      </c>
      <c r="AD19" s="1">
        <v>49.8</v>
      </c>
      <c r="AE19" s="1">
        <v>45</v>
      </c>
      <c r="AF19" s="24" t="s">
        <v>40</v>
      </c>
      <c r="AG19" s="1">
        <f t="shared" si="8"/>
        <v>0</v>
      </c>
      <c r="AH19" s="1">
        <f t="shared" si="7"/>
        <v>0</v>
      </c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x14ac:dyDescent="0.25">
      <c r="A20" s="1" t="s">
        <v>53</v>
      </c>
      <c r="B20" s="1" t="s">
        <v>36</v>
      </c>
      <c r="C20" s="1"/>
      <c r="D20" s="1">
        <v>74.405000000000001</v>
      </c>
      <c r="E20" s="1">
        <v>71.927999999999997</v>
      </c>
      <c r="F20" s="1">
        <v>-8.0000000000000002E-3</v>
      </c>
      <c r="G20" s="7">
        <v>1</v>
      </c>
      <c r="H20" s="1">
        <v>120</v>
      </c>
      <c r="I20" s="1">
        <v>4154</v>
      </c>
      <c r="J20" s="1"/>
      <c r="K20" s="1">
        <f t="shared" si="2"/>
        <v>71.927999999999997</v>
      </c>
      <c r="L20" s="1"/>
      <c r="M20" s="1"/>
      <c r="N20" s="18">
        <v>70</v>
      </c>
      <c r="O20" s="1">
        <v>100</v>
      </c>
      <c r="P20" s="1"/>
      <c r="Q20" s="1">
        <f t="shared" si="3"/>
        <v>14.3856</v>
      </c>
      <c r="R20" s="5">
        <f>17*Q20-P20-O20-F20</f>
        <v>144.56320000000002</v>
      </c>
      <c r="S20" s="5">
        <v>150</v>
      </c>
      <c r="T20" s="1"/>
      <c r="U20" s="1">
        <f t="shared" si="5"/>
        <v>17</v>
      </c>
      <c r="V20" s="1">
        <f t="shared" si="6"/>
        <v>6.950839728617507</v>
      </c>
      <c r="W20" s="1">
        <v>4.1466000000000003</v>
      </c>
      <c r="X20" s="1">
        <v>11.728400000000001</v>
      </c>
      <c r="Y20" s="1">
        <v>7.0635999999999992</v>
      </c>
      <c r="Z20" s="1">
        <v>1.786</v>
      </c>
      <c r="AA20" s="1">
        <v>4.5351999999999997</v>
      </c>
      <c r="AB20" s="1">
        <v>5.6479999999999997</v>
      </c>
      <c r="AC20" s="1">
        <v>3.3755999999999999</v>
      </c>
      <c r="AD20" s="1">
        <v>1.9561999999999999</v>
      </c>
      <c r="AE20" s="1">
        <v>8.3103999999999996</v>
      </c>
      <c r="AF20" s="1"/>
      <c r="AG20" s="1">
        <f t="shared" si="8"/>
        <v>144.56320000000002</v>
      </c>
      <c r="AH20" s="1">
        <f t="shared" si="7"/>
        <v>150</v>
      </c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x14ac:dyDescent="0.25">
      <c r="A21" s="1" t="s">
        <v>54</v>
      </c>
      <c r="B21" s="1" t="s">
        <v>38</v>
      </c>
      <c r="C21" s="1">
        <v>1</v>
      </c>
      <c r="D21" s="1">
        <v>480</v>
      </c>
      <c r="E21" s="1">
        <v>479</v>
      </c>
      <c r="F21" s="1">
        <v>1</v>
      </c>
      <c r="G21" s="7">
        <v>0.25</v>
      </c>
      <c r="H21" s="1">
        <v>120</v>
      </c>
      <c r="I21" s="1">
        <v>5739</v>
      </c>
      <c r="J21" s="1"/>
      <c r="K21" s="1">
        <f t="shared" si="2"/>
        <v>479</v>
      </c>
      <c r="L21" s="1"/>
      <c r="M21" s="1"/>
      <c r="N21" s="18">
        <v>480</v>
      </c>
      <c r="O21" s="1">
        <v>400</v>
      </c>
      <c r="P21" s="1"/>
      <c r="Q21" s="1">
        <f t="shared" si="3"/>
        <v>95.8</v>
      </c>
      <c r="R21" s="5">
        <f>14*Q21-P21-O21-F21</f>
        <v>940.2</v>
      </c>
      <c r="S21" s="5">
        <v>960</v>
      </c>
      <c r="T21" s="1"/>
      <c r="U21" s="1">
        <f t="shared" si="5"/>
        <v>14.000000000000002</v>
      </c>
      <c r="V21" s="1">
        <f t="shared" si="6"/>
        <v>4.1858037578288103</v>
      </c>
      <c r="W21" s="1">
        <v>6</v>
      </c>
      <c r="X21" s="1">
        <v>70.2</v>
      </c>
      <c r="Y21" s="1">
        <v>41.2</v>
      </c>
      <c r="Z21" s="1">
        <v>21</v>
      </c>
      <c r="AA21" s="1">
        <v>5.2</v>
      </c>
      <c r="AB21" s="1">
        <v>28</v>
      </c>
      <c r="AC21" s="1">
        <v>13.4</v>
      </c>
      <c r="AD21" s="1">
        <v>34</v>
      </c>
      <c r="AE21" s="1">
        <v>30.6</v>
      </c>
      <c r="AF21" s="1"/>
      <c r="AG21" s="1">
        <f t="shared" si="8"/>
        <v>235.05</v>
      </c>
      <c r="AH21" s="1">
        <f t="shared" si="7"/>
        <v>240</v>
      </c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x14ac:dyDescent="0.25">
      <c r="A22" s="1" t="s">
        <v>55</v>
      </c>
      <c r="B22" s="1" t="s">
        <v>38</v>
      </c>
      <c r="C22" s="1">
        <v>1</v>
      </c>
      <c r="D22" s="1"/>
      <c r="E22" s="16">
        <f>-5+E28</f>
        <v>979</v>
      </c>
      <c r="F22" s="16">
        <f>-5+F28</f>
        <v>1</v>
      </c>
      <c r="G22" s="7">
        <v>0.3</v>
      </c>
      <c r="H22" s="1">
        <v>45</v>
      </c>
      <c r="I22" s="1">
        <v>6200</v>
      </c>
      <c r="J22" s="1"/>
      <c r="K22" s="1">
        <f t="shared" si="2"/>
        <v>979</v>
      </c>
      <c r="L22" s="1"/>
      <c r="M22" s="1"/>
      <c r="N22" s="18">
        <v>1000</v>
      </c>
      <c r="O22" s="1">
        <v>900</v>
      </c>
      <c r="P22" s="1">
        <v>900</v>
      </c>
      <c r="Q22" s="1">
        <f t="shared" si="3"/>
        <v>195.8</v>
      </c>
      <c r="R22" s="5">
        <f>19*Q22-P22-O22-F22</f>
        <v>1919.2000000000003</v>
      </c>
      <c r="S22" s="5">
        <v>1300</v>
      </c>
      <c r="T22" s="1"/>
      <c r="U22" s="1">
        <f t="shared" si="5"/>
        <v>19</v>
      </c>
      <c r="V22" s="1">
        <f t="shared" si="6"/>
        <v>9.1981613891726237</v>
      </c>
      <c r="W22" s="1">
        <v>136.4</v>
      </c>
      <c r="X22" s="1">
        <v>138</v>
      </c>
      <c r="Y22" s="1">
        <v>169</v>
      </c>
      <c r="Z22" s="1">
        <v>103.4</v>
      </c>
      <c r="AA22" s="1">
        <v>70.8</v>
      </c>
      <c r="AB22" s="1">
        <v>95.8</v>
      </c>
      <c r="AC22" s="1">
        <v>90.2</v>
      </c>
      <c r="AD22" s="1">
        <v>193.8</v>
      </c>
      <c r="AE22" s="1">
        <v>167</v>
      </c>
      <c r="AF22" s="10" t="s">
        <v>64</v>
      </c>
      <c r="AG22" s="1">
        <f t="shared" si="8"/>
        <v>575.7600000000001</v>
      </c>
      <c r="AH22" s="1">
        <f t="shared" si="7"/>
        <v>390</v>
      </c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x14ac:dyDescent="0.25">
      <c r="A23" s="1" t="s">
        <v>56</v>
      </c>
      <c r="B23" s="1" t="s">
        <v>38</v>
      </c>
      <c r="C23" s="1">
        <v>306</v>
      </c>
      <c r="D23" s="1">
        <v>304</v>
      </c>
      <c r="E23" s="1">
        <v>455</v>
      </c>
      <c r="F23" s="1">
        <v>150</v>
      </c>
      <c r="G23" s="7">
        <v>0.5</v>
      </c>
      <c r="H23" s="1">
        <v>60</v>
      </c>
      <c r="I23" s="1">
        <v>6346</v>
      </c>
      <c r="J23" s="1"/>
      <c r="K23" s="1">
        <f t="shared" si="2"/>
        <v>455</v>
      </c>
      <c r="L23" s="1"/>
      <c r="M23" s="1"/>
      <c r="N23" s="18">
        <v>400</v>
      </c>
      <c r="O23" s="1">
        <v>200</v>
      </c>
      <c r="P23" s="1">
        <v>600</v>
      </c>
      <c r="Q23" s="1">
        <f t="shared" si="3"/>
        <v>91</v>
      </c>
      <c r="R23" s="5">
        <f t="shared" si="4"/>
        <v>870</v>
      </c>
      <c r="S23" s="5">
        <v>850</v>
      </c>
      <c r="T23" s="1"/>
      <c r="U23" s="1">
        <f t="shared" si="5"/>
        <v>20</v>
      </c>
      <c r="V23" s="1">
        <f t="shared" si="6"/>
        <v>10.43956043956044</v>
      </c>
      <c r="W23" s="1">
        <v>68</v>
      </c>
      <c r="X23" s="1">
        <v>45.6</v>
      </c>
      <c r="Y23" s="1">
        <v>76.8</v>
      </c>
      <c r="Z23" s="1">
        <v>47.8</v>
      </c>
      <c r="AA23" s="1">
        <v>58.8</v>
      </c>
      <c r="AB23" s="1">
        <v>47.4</v>
      </c>
      <c r="AC23" s="1">
        <v>34.6</v>
      </c>
      <c r="AD23" s="1">
        <v>78</v>
      </c>
      <c r="AE23" s="1">
        <v>74.8</v>
      </c>
      <c r="AF23" s="1"/>
      <c r="AG23" s="1">
        <f t="shared" si="8"/>
        <v>435</v>
      </c>
      <c r="AH23" s="1">
        <f t="shared" si="7"/>
        <v>425</v>
      </c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x14ac:dyDescent="0.25">
      <c r="A24" s="1" t="s">
        <v>57</v>
      </c>
      <c r="B24" s="1" t="s">
        <v>36</v>
      </c>
      <c r="C24" s="1">
        <v>16.734000000000002</v>
      </c>
      <c r="D24" s="1">
        <v>254.631</v>
      </c>
      <c r="E24" s="1">
        <v>252.751</v>
      </c>
      <c r="F24" s="1">
        <v>17.879000000000001</v>
      </c>
      <c r="G24" s="7">
        <v>1</v>
      </c>
      <c r="H24" s="1">
        <v>60</v>
      </c>
      <c r="I24" s="1">
        <v>7058</v>
      </c>
      <c r="J24" s="1"/>
      <c r="K24" s="1">
        <f t="shared" si="2"/>
        <v>252.751</v>
      </c>
      <c r="L24" s="1"/>
      <c r="M24" s="1"/>
      <c r="N24" s="18">
        <v>250</v>
      </c>
      <c r="O24" s="1">
        <v>250</v>
      </c>
      <c r="P24" s="1">
        <v>200</v>
      </c>
      <c r="Q24" s="1">
        <f t="shared" si="3"/>
        <v>50.550200000000004</v>
      </c>
      <c r="R24" s="5">
        <f>19*Q24-P24-O24-F24</f>
        <v>492.5748000000001</v>
      </c>
      <c r="S24" s="5">
        <v>350</v>
      </c>
      <c r="T24" s="1" t="s">
        <v>72</v>
      </c>
      <c r="U24" s="1">
        <f t="shared" si="5"/>
        <v>19</v>
      </c>
      <c r="V24" s="1">
        <f t="shared" si="6"/>
        <v>9.2557299476559933</v>
      </c>
      <c r="W24" s="1">
        <v>36.383600000000001</v>
      </c>
      <c r="X24" s="1">
        <v>46.771599999999999</v>
      </c>
      <c r="Y24" s="1">
        <v>40.721400000000003</v>
      </c>
      <c r="Z24" s="1">
        <v>26.754200000000001</v>
      </c>
      <c r="AA24" s="1">
        <v>41.722000000000001</v>
      </c>
      <c r="AB24" s="1">
        <v>37.274799999999999</v>
      </c>
      <c r="AC24" s="1">
        <v>27.388400000000001</v>
      </c>
      <c r="AD24" s="1">
        <v>61.743200000000002</v>
      </c>
      <c r="AE24" s="1">
        <v>61.221400000000003</v>
      </c>
      <c r="AF24" s="1"/>
      <c r="AG24" s="1">
        <f t="shared" si="8"/>
        <v>492.5748000000001</v>
      </c>
      <c r="AH24" s="1">
        <f t="shared" si="7"/>
        <v>350</v>
      </c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x14ac:dyDescent="0.25">
      <c r="A25" s="1" t="s">
        <v>58</v>
      </c>
      <c r="B25" s="1"/>
      <c r="C25" s="1">
        <v>3</v>
      </c>
      <c r="D25" s="1"/>
      <c r="E25" s="1">
        <v>-1</v>
      </c>
      <c r="F25" s="1">
        <v>3</v>
      </c>
      <c r="G25" s="7">
        <v>0.33</v>
      </c>
      <c r="H25" s="1">
        <v>45</v>
      </c>
      <c r="I25" s="1">
        <v>6787</v>
      </c>
      <c r="J25" s="1"/>
      <c r="K25" s="1">
        <f t="shared" si="2"/>
        <v>-1</v>
      </c>
      <c r="L25" s="1"/>
      <c r="M25" s="1"/>
      <c r="N25" s="18"/>
      <c r="O25" s="1"/>
      <c r="P25" s="1">
        <v>500</v>
      </c>
      <c r="Q25" s="1">
        <f t="shared" si="3"/>
        <v>-0.2</v>
      </c>
      <c r="R25" s="5"/>
      <c r="S25" s="5">
        <v>320</v>
      </c>
      <c r="T25" s="1" t="s">
        <v>72</v>
      </c>
      <c r="U25" s="1">
        <f t="shared" si="5"/>
        <v>-2515</v>
      </c>
      <c r="V25" s="1">
        <f t="shared" si="6"/>
        <v>-2515</v>
      </c>
      <c r="W25" s="1">
        <v>58.6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 t="s">
        <v>59</v>
      </c>
      <c r="AG25" s="1">
        <f t="shared" si="8"/>
        <v>0</v>
      </c>
      <c r="AH25" s="1">
        <f t="shared" si="7"/>
        <v>105.60000000000001</v>
      </c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x14ac:dyDescent="0.25">
      <c r="A26" s="1" t="s">
        <v>60</v>
      </c>
      <c r="B26" s="1" t="s">
        <v>36</v>
      </c>
      <c r="C26" s="1">
        <v>41.042000000000002</v>
      </c>
      <c r="D26" s="1"/>
      <c r="E26" s="1">
        <v>34.390999999999998</v>
      </c>
      <c r="F26" s="1">
        <v>5.1040000000000001</v>
      </c>
      <c r="G26" s="7">
        <v>1</v>
      </c>
      <c r="H26" s="1">
        <v>50</v>
      </c>
      <c r="I26" s="1">
        <v>7075</v>
      </c>
      <c r="J26" s="1"/>
      <c r="K26" s="1">
        <f t="shared" si="2"/>
        <v>34.390999999999998</v>
      </c>
      <c r="L26" s="1"/>
      <c r="M26" s="1"/>
      <c r="N26" s="18"/>
      <c r="O26" s="1">
        <v>200</v>
      </c>
      <c r="P26" s="1">
        <v>100</v>
      </c>
      <c r="Q26" s="1">
        <f t="shared" si="3"/>
        <v>6.8781999999999996</v>
      </c>
      <c r="R26" s="5"/>
      <c r="S26" s="5">
        <v>50</v>
      </c>
      <c r="T26" s="1"/>
      <c r="U26" s="1">
        <f t="shared" si="5"/>
        <v>44.358116949201836</v>
      </c>
      <c r="V26" s="1">
        <f t="shared" si="6"/>
        <v>44.358116949201836</v>
      </c>
      <c r="W26" s="1">
        <v>18.5928</v>
      </c>
      <c r="X26" s="1">
        <v>35.373600000000003</v>
      </c>
      <c r="Y26" s="1">
        <v>13.546799999999999</v>
      </c>
      <c r="Z26" s="1">
        <v>12.940799999999999</v>
      </c>
      <c r="AA26" s="1">
        <v>22.514600000000002</v>
      </c>
      <c r="AB26" s="1">
        <v>22.859200000000001</v>
      </c>
      <c r="AC26" s="1">
        <v>9.2880000000000003</v>
      </c>
      <c r="AD26" s="1">
        <v>41.11</v>
      </c>
      <c r="AE26" s="1">
        <v>39.773200000000003</v>
      </c>
      <c r="AF26" s="1"/>
      <c r="AG26" s="1">
        <f t="shared" si="8"/>
        <v>0</v>
      </c>
      <c r="AH26" s="1">
        <f t="shared" si="7"/>
        <v>50</v>
      </c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x14ac:dyDescent="0.25">
      <c r="A27" s="11" t="s">
        <v>61</v>
      </c>
      <c r="B27" s="11"/>
      <c r="C27" s="11"/>
      <c r="D27" s="11">
        <v>310.267</v>
      </c>
      <c r="E27" s="16">
        <v>307.15300000000002</v>
      </c>
      <c r="F27" s="16">
        <v>3.1139999999999999</v>
      </c>
      <c r="G27" s="12">
        <v>0</v>
      </c>
      <c r="H27" s="11" t="e">
        <v>#N/A</v>
      </c>
      <c r="I27" s="15" t="s">
        <v>63</v>
      </c>
      <c r="J27" s="11"/>
      <c r="K27" s="11">
        <f t="shared" si="2"/>
        <v>307.15300000000002</v>
      </c>
      <c r="L27" s="11"/>
      <c r="M27" s="11"/>
      <c r="N27" s="21"/>
      <c r="O27" s="11"/>
      <c r="P27" s="11"/>
      <c r="Q27" s="11"/>
      <c r="R27" s="13"/>
      <c r="S27" s="5"/>
      <c r="T27" s="11"/>
      <c r="U27" s="11" t="e">
        <f t="shared" si="5"/>
        <v>#DIV/0!</v>
      </c>
      <c r="V27" s="11" t="e">
        <f t="shared" si="6"/>
        <v>#DIV/0!</v>
      </c>
      <c r="W27" s="11">
        <v>0</v>
      </c>
      <c r="X27" s="11">
        <v>0</v>
      </c>
      <c r="Y27" s="11">
        <v>0</v>
      </c>
      <c r="Z27" s="11">
        <v>0</v>
      </c>
      <c r="AA27" s="11">
        <v>0</v>
      </c>
      <c r="AB27" s="11">
        <v>0</v>
      </c>
      <c r="AC27" s="11">
        <v>0</v>
      </c>
      <c r="AD27" s="11">
        <v>0</v>
      </c>
      <c r="AE27" s="11">
        <v>0</v>
      </c>
      <c r="AF27" s="15" t="s">
        <v>66</v>
      </c>
      <c r="AG27" s="11"/>
      <c r="AH27" s="1">
        <f t="shared" si="7"/>
        <v>0</v>
      </c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x14ac:dyDescent="0.25">
      <c r="A28" s="11" t="s">
        <v>62</v>
      </c>
      <c r="B28" s="11"/>
      <c r="C28" s="11"/>
      <c r="D28" s="11">
        <v>990</v>
      </c>
      <c r="E28" s="16">
        <v>984</v>
      </c>
      <c r="F28" s="16">
        <v>6</v>
      </c>
      <c r="G28" s="12">
        <v>0</v>
      </c>
      <c r="H28" s="11" t="e">
        <v>#N/A</v>
      </c>
      <c r="I28" s="15" t="s">
        <v>63</v>
      </c>
      <c r="J28" s="11"/>
      <c r="K28" s="11">
        <f t="shared" si="2"/>
        <v>984</v>
      </c>
      <c r="L28" s="11"/>
      <c r="M28" s="11"/>
      <c r="N28" s="21"/>
      <c r="O28" s="11"/>
      <c r="P28" s="11"/>
      <c r="Q28" s="11"/>
      <c r="R28" s="13"/>
      <c r="S28" s="5"/>
      <c r="T28" s="11"/>
      <c r="U28" s="11" t="e">
        <f t="shared" si="5"/>
        <v>#DIV/0!</v>
      </c>
      <c r="V28" s="11" t="e">
        <f t="shared" si="6"/>
        <v>#DIV/0!</v>
      </c>
      <c r="W28" s="11">
        <v>0</v>
      </c>
      <c r="X28" s="11">
        <v>0</v>
      </c>
      <c r="Y28" s="11">
        <v>0</v>
      </c>
      <c r="Z28" s="11">
        <v>0</v>
      </c>
      <c r="AA28" s="11">
        <v>0</v>
      </c>
      <c r="AB28" s="11">
        <v>0</v>
      </c>
      <c r="AC28" s="11">
        <v>0</v>
      </c>
      <c r="AD28" s="11">
        <v>0</v>
      </c>
      <c r="AE28" s="11">
        <v>0</v>
      </c>
      <c r="AF28" s="15" t="s">
        <v>65</v>
      </c>
      <c r="AG28" s="11"/>
      <c r="AH28" s="1">
        <f t="shared" si="7"/>
        <v>0</v>
      </c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x14ac:dyDescent="0.25">
      <c r="A29" s="1"/>
      <c r="B29" s="1"/>
      <c r="C29" s="1"/>
      <c r="D29" s="1"/>
      <c r="E29" s="1"/>
      <c r="F29" s="1"/>
      <c r="G29" s="7"/>
      <c r="H29" s="1"/>
      <c r="I29" s="1"/>
      <c r="J29" s="1"/>
      <c r="K29" s="1"/>
      <c r="L29" s="1"/>
      <c r="M29" s="1"/>
      <c r="N29" s="18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x14ac:dyDescent="0.25">
      <c r="A30" s="1"/>
      <c r="B30" s="1"/>
      <c r="C30" s="1"/>
      <c r="D30" s="1"/>
      <c r="E30" s="1"/>
      <c r="F30" s="1"/>
      <c r="G30" s="7"/>
      <c r="H30" s="1"/>
      <c r="I30" s="1"/>
      <c r="J30" s="1"/>
      <c r="K30" s="1"/>
      <c r="L30" s="1"/>
      <c r="M30" s="1"/>
      <c r="N30" s="18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x14ac:dyDescent="0.25">
      <c r="A31" s="1"/>
      <c r="B31" s="1"/>
      <c r="C31" s="1"/>
      <c r="D31" s="1"/>
      <c r="E31" s="1"/>
      <c r="F31" s="1"/>
      <c r="G31" s="7"/>
      <c r="H31" s="1"/>
      <c r="I31" s="1"/>
      <c r="J31" s="1"/>
      <c r="K31" s="1"/>
      <c r="L31" s="1"/>
      <c r="M31" s="1"/>
      <c r="N31" s="18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x14ac:dyDescent="0.25">
      <c r="A32" s="1"/>
      <c r="B32" s="1"/>
      <c r="C32" s="1"/>
      <c r="D32" s="1"/>
      <c r="E32" s="1"/>
      <c r="F32" s="1"/>
      <c r="G32" s="7"/>
      <c r="H32" s="1"/>
      <c r="I32" s="1"/>
      <c r="J32" s="1"/>
      <c r="K32" s="1"/>
      <c r="L32" s="1"/>
      <c r="M32" s="1"/>
      <c r="N32" s="18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x14ac:dyDescent="0.25">
      <c r="A33" s="1"/>
      <c r="B33" s="1"/>
      <c r="C33" s="1"/>
      <c r="D33" s="1"/>
      <c r="E33" s="1"/>
      <c r="F33" s="1"/>
      <c r="G33" s="7"/>
      <c r="H33" s="1"/>
      <c r="I33" s="1"/>
      <c r="J33" s="1"/>
      <c r="K33" s="1"/>
      <c r="L33" s="1"/>
      <c r="M33" s="1"/>
      <c r="N33" s="18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x14ac:dyDescent="0.25">
      <c r="A34" s="1"/>
      <c r="B34" s="1"/>
      <c r="C34" s="1"/>
      <c r="D34" s="1"/>
      <c r="E34" s="1"/>
      <c r="F34" s="1"/>
      <c r="G34" s="7"/>
      <c r="H34" s="1"/>
      <c r="I34" s="1"/>
      <c r="J34" s="1"/>
      <c r="K34" s="1"/>
      <c r="L34" s="1"/>
      <c r="M34" s="1"/>
      <c r="N34" s="18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x14ac:dyDescent="0.25">
      <c r="A35" s="1"/>
      <c r="B35" s="1"/>
      <c r="C35" s="1"/>
      <c r="D35" s="1"/>
      <c r="E35" s="1"/>
      <c r="F35" s="1"/>
      <c r="G35" s="7"/>
      <c r="H35" s="1"/>
      <c r="I35" s="1"/>
      <c r="J35" s="1"/>
      <c r="K35" s="1"/>
      <c r="L35" s="1"/>
      <c r="M35" s="1"/>
      <c r="N35" s="18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x14ac:dyDescent="0.25">
      <c r="A36" s="1"/>
      <c r="B36" s="1"/>
      <c r="C36" s="1"/>
      <c r="D36" s="1"/>
      <c r="E36" s="1"/>
      <c r="F36" s="1"/>
      <c r="G36" s="7"/>
      <c r="H36" s="1"/>
      <c r="I36" s="1"/>
      <c r="J36" s="1"/>
      <c r="K36" s="1"/>
      <c r="L36" s="1"/>
      <c r="M36" s="1"/>
      <c r="N36" s="18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x14ac:dyDescent="0.25">
      <c r="A37" s="1"/>
      <c r="B37" s="1"/>
      <c r="C37" s="1"/>
      <c r="D37" s="1"/>
      <c r="E37" s="1"/>
      <c r="F37" s="1"/>
      <c r="G37" s="7"/>
      <c r="H37" s="1"/>
      <c r="I37" s="1"/>
      <c r="J37" s="1"/>
      <c r="K37" s="1"/>
      <c r="L37" s="1"/>
      <c r="M37" s="1"/>
      <c r="N37" s="18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x14ac:dyDescent="0.25">
      <c r="A38" s="1"/>
      <c r="B38" s="1"/>
      <c r="C38" s="1"/>
      <c r="D38" s="1"/>
      <c r="E38" s="1"/>
      <c r="F38" s="1"/>
      <c r="G38" s="7"/>
      <c r="H38" s="1"/>
      <c r="I38" s="1"/>
      <c r="J38" s="1"/>
      <c r="K38" s="1"/>
      <c r="L38" s="1"/>
      <c r="M38" s="1"/>
      <c r="N38" s="18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x14ac:dyDescent="0.25">
      <c r="A39" s="1"/>
      <c r="B39" s="1"/>
      <c r="C39" s="1"/>
      <c r="D39" s="1"/>
      <c r="E39" s="1"/>
      <c r="F39" s="1"/>
      <c r="G39" s="7"/>
      <c r="H39" s="1"/>
      <c r="I39" s="1"/>
      <c r="J39" s="1"/>
      <c r="K39" s="1"/>
      <c r="L39" s="1"/>
      <c r="M39" s="1"/>
      <c r="N39" s="18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x14ac:dyDescent="0.25">
      <c r="A40" s="1"/>
      <c r="B40" s="1"/>
      <c r="C40" s="1"/>
      <c r="D40" s="1"/>
      <c r="E40" s="1"/>
      <c r="F40" s="1"/>
      <c r="G40" s="7"/>
      <c r="H40" s="1"/>
      <c r="I40" s="1"/>
      <c r="J40" s="1"/>
      <c r="K40" s="1"/>
      <c r="L40" s="1"/>
      <c r="M40" s="1"/>
      <c r="N40" s="18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x14ac:dyDescent="0.25">
      <c r="A41" s="1"/>
      <c r="B41" s="1"/>
      <c r="C41" s="1"/>
      <c r="D41" s="1"/>
      <c r="E41" s="1"/>
      <c r="F41" s="1"/>
      <c r="G41" s="7"/>
      <c r="H41" s="1"/>
      <c r="I41" s="1"/>
      <c r="J41" s="1"/>
      <c r="K41" s="1"/>
      <c r="L41" s="1"/>
      <c r="M41" s="1"/>
      <c r="N41" s="18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x14ac:dyDescent="0.25">
      <c r="A42" s="1"/>
      <c r="B42" s="1"/>
      <c r="C42" s="1"/>
      <c r="D42" s="1"/>
      <c r="E42" s="1"/>
      <c r="F42" s="1"/>
      <c r="G42" s="7"/>
      <c r="H42" s="1"/>
      <c r="I42" s="1"/>
      <c r="J42" s="1"/>
      <c r="K42" s="1"/>
      <c r="L42" s="1"/>
      <c r="M42" s="1"/>
      <c r="N42" s="18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x14ac:dyDescent="0.25">
      <c r="A43" s="1"/>
      <c r="B43" s="1"/>
      <c r="C43" s="1"/>
      <c r="D43" s="1"/>
      <c r="E43" s="1"/>
      <c r="F43" s="1"/>
      <c r="G43" s="7"/>
      <c r="H43" s="1"/>
      <c r="I43" s="1"/>
      <c r="J43" s="1"/>
      <c r="K43" s="1"/>
      <c r="L43" s="1"/>
      <c r="M43" s="1"/>
      <c r="N43" s="18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x14ac:dyDescent="0.25">
      <c r="A44" s="1"/>
      <c r="B44" s="1"/>
      <c r="C44" s="1"/>
      <c r="D44" s="1"/>
      <c r="E44" s="1"/>
      <c r="F44" s="1"/>
      <c r="G44" s="7"/>
      <c r="H44" s="1"/>
      <c r="I44" s="1"/>
      <c r="J44" s="1"/>
      <c r="K44" s="1"/>
      <c r="L44" s="1"/>
      <c r="M44" s="1"/>
      <c r="N44" s="18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x14ac:dyDescent="0.25">
      <c r="A45" s="1"/>
      <c r="B45" s="1"/>
      <c r="C45" s="1"/>
      <c r="D45" s="1"/>
      <c r="E45" s="1"/>
      <c r="F45" s="1"/>
      <c r="G45" s="7"/>
      <c r="H45" s="1"/>
      <c r="I45" s="1"/>
      <c r="J45" s="1"/>
      <c r="K45" s="1"/>
      <c r="L45" s="1"/>
      <c r="M45" s="1"/>
      <c r="N45" s="18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x14ac:dyDescent="0.25">
      <c r="A46" s="1"/>
      <c r="B46" s="1"/>
      <c r="C46" s="1"/>
      <c r="D46" s="1"/>
      <c r="E46" s="1"/>
      <c r="F46" s="1"/>
      <c r="G46" s="7"/>
      <c r="H46" s="1"/>
      <c r="I46" s="1"/>
      <c r="J46" s="1"/>
      <c r="K46" s="1"/>
      <c r="L46" s="1"/>
      <c r="M46" s="1"/>
      <c r="N46" s="18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x14ac:dyDescent="0.25">
      <c r="A47" s="1"/>
      <c r="B47" s="1"/>
      <c r="C47" s="1"/>
      <c r="D47" s="1"/>
      <c r="E47" s="1"/>
      <c r="F47" s="1"/>
      <c r="G47" s="7"/>
      <c r="H47" s="1"/>
      <c r="I47" s="1"/>
      <c r="J47" s="1"/>
      <c r="K47" s="1"/>
      <c r="L47" s="1"/>
      <c r="M47" s="1"/>
      <c r="N47" s="18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x14ac:dyDescent="0.25">
      <c r="A48" s="1"/>
      <c r="B48" s="1"/>
      <c r="C48" s="1"/>
      <c r="D48" s="1"/>
      <c r="E48" s="1"/>
      <c r="F48" s="1"/>
      <c r="G48" s="7"/>
      <c r="H48" s="1"/>
      <c r="I48" s="1"/>
      <c r="J48" s="1"/>
      <c r="K48" s="1"/>
      <c r="L48" s="1"/>
      <c r="M48" s="1"/>
      <c r="N48" s="18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x14ac:dyDescent="0.25">
      <c r="A49" s="1"/>
      <c r="B49" s="1"/>
      <c r="C49" s="1"/>
      <c r="D49" s="1"/>
      <c r="E49" s="1"/>
      <c r="F49" s="1"/>
      <c r="G49" s="7"/>
      <c r="H49" s="1"/>
      <c r="I49" s="1"/>
      <c r="J49" s="1"/>
      <c r="K49" s="1"/>
      <c r="L49" s="1"/>
      <c r="M49" s="1"/>
      <c r="N49" s="18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x14ac:dyDescent="0.25">
      <c r="A50" s="1"/>
      <c r="B50" s="1"/>
      <c r="C50" s="1"/>
      <c r="D50" s="1"/>
      <c r="E50" s="1"/>
      <c r="F50" s="1"/>
      <c r="G50" s="7"/>
      <c r="H50" s="1"/>
      <c r="I50" s="1"/>
      <c r="J50" s="1"/>
      <c r="K50" s="1"/>
      <c r="L50" s="1"/>
      <c r="M50" s="1"/>
      <c r="N50" s="18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x14ac:dyDescent="0.25">
      <c r="A51" s="1"/>
      <c r="B51" s="1"/>
      <c r="C51" s="1"/>
      <c r="D51" s="1"/>
      <c r="E51" s="1"/>
      <c r="F51" s="1"/>
      <c r="G51" s="7"/>
      <c r="H51" s="1"/>
      <c r="I51" s="1"/>
      <c r="J51" s="1"/>
      <c r="K51" s="1"/>
      <c r="L51" s="1"/>
      <c r="M51" s="1"/>
      <c r="N51" s="18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x14ac:dyDescent="0.25">
      <c r="A52" s="1"/>
      <c r="B52" s="1"/>
      <c r="C52" s="1"/>
      <c r="D52" s="1"/>
      <c r="E52" s="1"/>
      <c r="F52" s="1"/>
      <c r="G52" s="7"/>
      <c r="H52" s="1"/>
      <c r="I52" s="1"/>
      <c r="J52" s="1"/>
      <c r="K52" s="1"/>
      <c r="L52" s="1"/>
      <c r="M52" s="1"/>
      <c r="N52" s="18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x14ac:dyDescent="0.25">
      <c r="A53" s="1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8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x14ac:dyDescent="0.25">
      <c r="A54" s="1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8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8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8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8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8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8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8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8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8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8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8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8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8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8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8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8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8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8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8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8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8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8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8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8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8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8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8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8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8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8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8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8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8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8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8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8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8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8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8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8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8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8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8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8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8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8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8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8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8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8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8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8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8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8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8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8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8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8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8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8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8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8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8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8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8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8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8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8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spans="1:52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8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spans="1:52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8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spans="1:52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8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spans="1:52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8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spans="1:52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8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spans="1:52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8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spans="1:52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8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spans="1:52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8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spans="1:52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8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spans="1:52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8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spans="1:52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8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spans="1:52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8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8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8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 spans="1:52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8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</row>
    <row r="137" spans="1:52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8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spans="1:52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8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 spans="1:52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8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 spans="1:52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8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 spans="1:52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8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 spans="1:52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8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spans="1:52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8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 spans="1:52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8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 spans="1:52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8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 spans="1:52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8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 spans="1:52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8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 spans="1:52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8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 spans="1:52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8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 spans="1:52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8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 spans="1:52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8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 spans="1:52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8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</row>
    <row r="153" spans="1:52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8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spans="1:52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8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spans="1:52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8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spans="1:52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8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spans="1:52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8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spans="1:52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8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spans="1:52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8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spans="1:52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8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spans="1:52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8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spans="1:52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8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spans="1:52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8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 spans="1:52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8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 spans="1:52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8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</row>
    <row r="166" spans="1:52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8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</row>
    <row r="167" spans="1:52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8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</row>
    <row r="168" spans="1:52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8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</row>
    <row r="169" spans="1:52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8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</row>
    <row r="170" spans="1:52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8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1" spans="1:52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8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</row>
    <row r="172" spans="1:52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8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</row>
    <row r="173" spans="1:52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8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</row>
    <row r="174" spans="1:52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8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</row>
    <row r="175" spans="1:52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8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</row>
    <row r="176" spans="1:52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8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</row>
    <row r="177" spans="1:52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8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</row>
    <row r="178" spans="1:52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8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</row>
    <row r="179" spans="1:52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8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</row>
    <row r="180" spans="1:52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8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</row>
    <row r="181" spans="1:52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8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</row>
    <row r="182" spans="1:52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8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</row>
    <row r="183" spans="1:52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8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</row>
    <row r="184" spans="1:52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8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</row>
    <row r="185" spans="1:52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8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</row>
    <row r="186" spans="1:52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8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</row>
    <row r="187" spans="1:52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8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</row>
    <row r="188" spans="1:52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8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</row>
    <row r="189" spans="1:52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8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</row>
    <row r="190" spans="1:52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8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</row>
    <row r="191" spans="1:52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8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</row>
    <row r="192" spans="1:52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8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</row>
    <row r="193" spans="1:52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8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</row>
    <row r="194" spans="1:52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8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</row>
    <row r="195" spans="1:52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8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</row>
    <row r="196" spans="1:52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8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</row>
    <row r="197" spans="1:52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8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</row>
    <row r="198" spans="1:52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8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</row>
    <row r="199" spans="1:52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8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</row>
    <row r="200" spans="1:52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8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</row>
    <row r="201" spans="1:52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8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</row>
    <row r="202" spans="1:52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8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</row>
    <row r="203" spans="1:52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8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</row>
    <row r="204" spans="1:52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8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</row>
    <row r="205" spans="1:52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8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</row>
    <row r="206" spans="1:52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8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</row>
    <row r="207" spans="1:52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8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</row>
    <row r="208" spans="1:52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8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</row>
    <row r="209" spans="1:52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8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</row>
    <row r="210" spans="1:52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8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</row>
    <row r="211" spans="1:52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8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</row>
    <row r="212" spans="1:52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8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</row>
    <row r="213" spans="1:52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8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</row>
    <row r="214" spans="1:52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8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</row>
    <row r="215" spans="1:52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8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</row>
    <row r="216" spans="1:52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8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</row>
    <row r="217" spans="1:52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8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</row>
    <row r="218" spans="1:52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8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</row>
    <row r="219" spans="1:52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8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</row>
    <row r="220" spans="1:52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8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</row>
    <row r="221" spans="1:52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8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</row>
    <row r="222" spans="1:52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8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</row>
    <row r="223" spans="1:52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8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</row>
    <row r="224" spans="1:52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8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</row>
    <row r="225" spans="1:52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8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</row>
    <row r="226" spans="1:52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8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</row>
    <row r="227" spans="1:52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8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</row>
    <row r="228" spans="1:52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8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</row>
    <row r="229" spans="1:52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8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</row>
    <row r="230" spans="1:52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8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</row>
    <row r="231" spans="1:52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8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</row>
    <row r="232" spans="1:52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8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</row>
    <row r="233" spans="1:52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8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</row>
    <row r="234" spans="1:52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8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</row>
    <row r="235" spans="1:52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8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</row>
    <row r="236" spans="1:52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8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</row>
    <row r="237" spans="1:52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8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</row>
    <row r="238" spans="1:52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8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</row>
    <row r="239" spans="1:52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8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</row>
    <row r="240" spans="1:52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8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</row>
    <row r="241" spans="1:52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8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</row>
    <row r="242" spans="1:52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8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</row>
    <row r="243" spans="1:52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8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</row>
    <row r="244" spans="1:52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8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</row>
    <row r="245" spans="1:52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8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</row>
    <row r="246" spans="1:52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8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</row>
    <row r="247" spans="1:52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8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</row>
    <row r="248" spans="1:52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8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</row>
    <row r="249" spans="1:52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8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</row>
    <row r="250" spans="1:52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8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</row>
    <row r="251" spans="1:52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8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</row>
    <row r="252" spans="1:52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8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</row>
    <row r="253" spans="1:52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8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</row>
    <row r="254" spans="1:52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8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</row>
    <row r="255" spans="1:52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8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</row>
    <row r="256" spans="1:52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8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</row>
    <row r="257" spans="1:52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8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</row>
    <row r="258" spans="1:52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8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</row>
    <row r="259" spans="1:52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8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</row>
    <row r="260" spans="1:52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8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</row>
    <row r="261" spans="1:52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8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</row>
    <row r="262" spans="1:52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8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</row>
    <row r="263" spans="1:52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8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</row>
    <row r="264" spans="1:52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8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</row>
    <row r="265" spans="1:52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8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</row>
    <row r="266" spans="1:52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8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</row>
    <row r="267" spans="1:52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8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</row>
    <row r="268" spans="1:52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8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</row>
    <row r="269" spans="1:52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8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</row>
    <row r="270" spans="1:52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8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</row>
    <row r="271" spans="1:52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8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</row>
    <row r="272" spans="1:52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8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</row>
    <row r="273" spans="1:52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8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</row>
    <row r="274" spans="1:52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8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</row>
    <row r="275" spans="1:52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8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</row>
    <row r="276" spans="1:52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8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</row>
    <row r="277" spans="1:52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8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</row>
    <row r="278" spans="1:52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8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</row>
    <row r="279" spans="1:52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8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</row>
    <row r="280" spans="1:52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8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</row>
    <row r="281" spans="1:52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8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</row>
    <row r="282" spans="1:52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8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</row>
    <row r="283" spans="1:52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8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</row>
    <row r="284" spans="1:52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8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</row>
    <row r="285" spans="1:52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8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</row>
    <row r="286" spans="1:52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8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</row>
    <row r="287" spans="1:52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8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</row>
    <row r="288" spans="1:52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8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</row>
    <row r="289" spans="1:52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8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</row>
    <row r="290" spans="1:52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8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</row>
    <row r="291" spans="1:52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8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</row>
    <row r="292" spans="1:52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8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</row>
    <row r="293" spans="1:52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8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</row>
    <row r="294" spans="1:52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8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</row>
    <row r="295" spans="1:52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8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</row>
    <row r="296" spans="1:52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8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</row>
    <row r="297" spans="1:52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8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</row>
    <row r="298" spans="1:52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8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</row>
    <row r="299" spans="1:52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8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</row>
    <row r="300" spans="1:52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8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</row>
    <row r="301" spans="1:52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8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</row>
    <row r="302" spans="1:52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8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</row>
    <row r="303" spans="1:52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8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</row>
    <row r="304" spans="1:52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8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</row>
    <row r="305" spans="1:52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8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</row>
    <row r="306" spans="1:52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8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</row>
    <row r="307" spans="1:52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8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</row>
    <row r="308" spans="1:52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8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</row>
    <row r="309" spans="1:52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8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</row>
    <row r="310" spans="1:52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8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</row>
    <row r="311" spans="1:52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8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</row>
    <row r="312" spans="1:52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8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</row>
    <row r="313" spans="1:52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8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</row>
    <row r="314" spans="1:52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8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</row>
    <row r="315" spans="1:52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8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</row>
    <row r="316" spans="1:52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8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</row>
    <row r="317" spans="1:52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8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</row>
    <row r="318" spans="1:52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8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</row>
    <row r="319" spans="1:52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8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</row>
    <row r="320" spans="1:52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8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</row>
    <row r="321" spans="1:52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8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</row>
    <row r="322" spans="1:52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8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</row>
    <row r="323" spans="1:52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8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</row>
    <row r="324" spans="1:52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8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</row>
    <row r="325" spans="1:52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8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</row>
    <row r="326" spans="1:52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8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</row>
    <row r="327" spans="1:52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8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</row>
    <row r="328" spans="1:52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8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</row>
    <row r="329" spans="1:52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8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</row>
    <row r="330" spans="1:52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8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</row>
    <row r="331" spans="1:52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8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</row>
    <row r="332" spans="1:52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8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</row>
    <row r="333" spans="1:52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8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</row>
    <row r="334" spans="1:52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8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</row>
    <row r="335" spans="1:52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8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</row>
    <row r="336" spans="1:52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8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</row>
    <row r="337" spans="1:52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8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</row>
    <row r="338" spans="1:52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8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</row>
    <row r="339" spans="1:52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8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</row>
    <row r="340" spans="1:52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8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</row>
    <row r="341" spans="1:52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8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</row>
    <row r="342" spans="1:52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8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</row>
    <row r="343" spans="1:52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8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</row>
    <row r="344" spans="1:52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8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</row>
    <row r="345" spans="1:52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8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</row>
    <row r="346" spans="1:52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8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</row>
    <row r="347" spans="1:52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8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</row>
    <row r="348" spans="1:52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8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</row>
    <row r="349" spans="1:52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8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</row>
    <row r="350" spans="1:52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8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</row>
    <row r="351" spans="1:52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8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</row>
    <row r="352" spans="1:52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8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</row>
    <row r="353" spans="1:52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8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</row>
    <row r="354" spans="1:52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8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</row>
    <row r="355" spans="1:52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8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</row>
    <row r="356" spans="1:52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8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</row>
    <row r="357" spans="1:52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8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</row>
    <row r="358" spans="1:52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8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</row>
    <row r="359" spans="1:52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8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</row>
    <row r="360" spans="1:52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8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</row>
    <row r="361" spans="1:52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8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</row>
    <row r="362" spans="1:52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8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</row>
    <row r="363" spans="1:52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8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</row>
    <row r="364" spans="1:52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8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</row>
    <row r="365" spans="1:52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8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</row>
    <row r="366" spans="1:52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8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</row>
    <row r="367" spans="1:52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8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</row>
    <row r="368" spans="1:52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8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</row>
    <row r="369" spans="1:52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8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</row>
    <row r="370" spans="1:52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8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</row>
    <row r="371" spans="1:52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8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</row>
    <row r="372" spans="1:52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8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</row>
    <row r="373" spans="1:52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8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</row>
    <row r="374" spans="1:52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8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</row>
    <row r="375" spans="1:52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8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</row>
    <row r="376" spans="1:52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8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</row>
    <row r="377" spans="1:52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8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</row>
    <row r="378" spans="1:52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8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</row>
    <row r="379" spans="1:52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8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</row>
    <row r="380" spans="1:52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8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</row>
    <row r="381" spans="1:52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8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</row>
    <row r="382" spans="1:52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8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</row>
    <row r="383" spans="1:52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8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</row>
    <row r="384" spans="1:52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8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</row>
    <row r="385" spans="1:52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8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</row>
    <row r="386" spans="1:52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8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</row>
    <row r="387" spans="1:52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8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</row>
    <row r="388" spans="1:52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8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</row>
    <row r="389" spans="1:52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8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</row>
    <row r="390" spans="1:52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8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</row>
    <row r="391" spans="1:52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8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</row>
    <row r="392" spans="1:52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8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</row>
    <row r="393" spans="1:52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8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</row>
    <row r="394" spans="1:52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8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</row>
    <row r="395" spans="1:52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8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</row>
    <row r="396" spans="1:52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8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</row>
    <row r="397" spans="1:52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8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</row>
    <row r="398" spans="1:52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8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</row>
    <row r="399" spans="1:52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8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</row>
    <row r="400" spans="1:52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8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</row>
    <row r="401" spans="1:52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8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</row>
    <row r="402" spans="1:52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8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</row>
    <row r="403" spans="1:52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8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</row>
    <row r="404" spans="1:52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8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</row>
    <row r="405" spans="1:52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8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</row>
    <row r="406" spans="1:52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8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</row>
    <row r="407" spans="1:52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8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</row>
    <row r="408" spans="1:52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8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</row>
    <row r="409" spans="1:52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8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</row>
    <row r="410" spans="1:52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8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</row>
    <row r="411" spans="1:52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8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</row>
    <row r="412" spans="1:52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8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</row>
    <row r="413" spans="1:52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8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</row>
    <row r="414" spans="1:52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8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</row>
    <row r="415" spans="1:52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8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</row>
    <row r="416" spans="1:52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8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</row>
    <row r="417" spans="1:52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8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</row>
    <row r="418" spans="1:52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8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</row>
    <row r="419" spans="1:52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8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</row>
    <row r="420" spans="1:52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8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</row>
    <row r="421" spans="1:52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8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</row>
    <row r="422" spans="1:52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8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</row>
    <row r="423" spans="1:52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8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</row>
    <row r="424" spans="1:52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8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</row>
    <row r="425" spans="1:52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8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</row>
    <row r="426" spans="1:52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8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</row>
    <row r="427" spans="1:52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8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</row>
    <row r="428" spans="1:52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8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</row>
    <row r="429" spans="1:52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8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</row>
    <row r="430" spans="1:52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8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</row>
    <row r="431" spans="1:52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8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</row>
    <row r="432" spans="1:52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8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</row>
    <row r="433" spans="1:52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8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</row>
    <row r="434" spans="1:52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8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</row>
    <row r="435" spans="1:52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8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</row>
    <row r="436" spans="1:52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8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</row>
    <row r="437" spans="1:52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8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</row>
    <row r="438" spans="1:52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8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</row>
    <row r="439" spans="1:52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8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</row>
    <row r="440" spans="1:52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8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</row>
    <row r="441" spans="1:52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8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</row>
    <row r="442" spans="1:52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8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</row>
    <row r="443" spans="1:52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8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</row>
    <row r="444" spans="1:52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8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</row>
    <row r="445" spans="1:52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8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</row>
    <row r="446" spans="1:52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8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</row>
    <row r="447" spans="1:52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8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</row>
    <row r="448" spans="1:52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8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</row>
    <row r="449" spans="1:52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8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</row>
    <row r="450" spans="1:52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8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</row>
    <row r="451" spans="1:52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8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</row>
    <row r="452" spans="1:52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8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</row>
    <row r="453" spans="1:52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8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</row>
    <row r="454" spans="1:52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8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</row>
    <row r="455" spans="1:52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8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</row>
    <row r="456" spans="1:52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8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</row>
    <row r="457" spans="1:52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8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</row>
    <row r="458" spans="1:52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8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</row>
    <row r="459" spans="1:52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8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</row>
    <row r="460" spans="1:52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8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</row>
    <row r="461" spans="1:52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8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</row>
    <row r="462" spans="1:52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8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</row>
    <row r="463" spans="1:52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8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</row>
    <row r="464" spans="1:52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8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</row>
    <row r="465" spans="1:52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8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</row>
    <row r="466" spans="1:52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8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</row>
    <row r="467" spans="1:52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8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</row>
    <row r="468" spans="1:52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8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</row>
    <row r="469" spans="1:52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8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</row>
    <row r="470" spans="1:52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8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</row>
    <row r="471" spans="1:52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8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</row>
    <row r="472" spans="1:52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8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</row>
    <row r="473" spans="1:52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8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</row>
    <row r="474" spans="1:52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8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</row>
    <row r="475" spans="1:52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8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</row>
    <row r="476" spans="1:52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8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</row>
    <row r="477" spans="1:52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8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</row>
    <row r="478" spans="1:52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8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</row>
    <row r="479" spans="1:52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8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</row>
    <row r="480" spans="1:52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8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</row>
    <row r="481" spans="1:52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8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</row>
    <row r="482" spans="1:52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8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</row>
    <row r="483" spans="1:52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8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</row>
    <row r="484" spans="1:52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8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</row>
    <row r="485" spans="1:52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8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</row>
    <row r="486" spans="1:52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8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</row>
    <row r="487" spans="1:52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8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</row>
    <row r="488" spans="1:52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8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</row>
    <row r="489" spans="1:52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8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</row>
    <row r="490" spans="1:52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8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</row>
    <row r="491" spans="1:52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8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</row>
    <row r="492" spans="1:52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8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</row>
    <row r="493" spans="1:52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8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</row>
    <row r="494" spans="1:52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8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</row>
    <row r="495" spans="1:52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8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</row>
    <row r="496" spans="1:52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8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</row>
    <row r="497" spans="1:52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8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</row>
    <row r="498" spans="1:52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8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</row>
    <row r="499" spans="1:52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8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</row>
    <row r="500" spans="1:52" x14ac:dyDescent="0.25">
      <c r="A500" s="1"/>
      <c r="B500" s="1"/>
      <c r="C500" s="1"/>
      <c r="D500" s="1"/>
      <c r="E500" s="1"/>
      <c r="F500" s="1"/>
      <c r="G500" s="7"/>
      <c r="H500" s="1"/>
      <c r="I500" s="1"/>
      <c r="J500" s="1"/>
      <c r="K500" s="1"/>
      <c r="L500" s="1"/>
      <c r="M500" s="1"/>
      <c r="N500" s="18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</row>
  </sheetData>
  <autoFilter ref="A3:AG28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2025-04-21T14:09:02Z</dcterms:created>
  <dcterms:modified xsi:type="dcterms:W3CDTF">2025-04-28T12:26:02Z</dcterms:modified>
</cp:coreProperties>
</file>