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25,04,25 Ост КИ филиалы\"/>
    </mc:Choice>
  </mc:AlternateContent>
  <xr:revisionPtr revIDLastSave="0" documentId="13_ncr:1_{84C6E34B-FBFC-4724-9A5A-61E7554F40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Sheet!$A$3:$AH$101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47" i="1" l="1"/>
  <c r="F99" i="1" l="1"/>
  <c r="F93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U23" i="1" s="1"/>
  <c r="Q24" i="1"/>
  <c r="Q25" i="1"/>
  <c r="Q26" i="1"/>
  <c r="Q27" i="1"/>
  <c r="Q28" i="1"/>
  <c r="Q29" i="1"/>
  <c r="Q30" i="1"/>
  <c r="R30" i="1" s="1"/>
  <c r="Q31" i="1"/>
  <c r="U31" i="1" s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9" i="1"/>
  <c r="Q50" i="1"/>
  <c r="U50" i="1" s="1"/>
  <c r="Q51" i="1"/>
  <c r="R51" i="1" s="1"/>
  <c r="Q52" i="1"/>
  <c r="Q53" i="1"/>
  <c r="Q54" i="1"/>
  <c r="Q55" i="1"/>
  <c r="U55" i="1" s="1"/>
  <c r="Q56" i="1"/>
  <c r="Q57" i="1"/>
  <c r="Q58" i="1"/>
  <c r="Q59" i="1"/>
  <c r="Q60" i="1"/>
  <c r="U60" i="1" s="1"/>
  <c r="Q61" i="1"/>
  <c r="Q62" i="1"/>
  <c r="R62" i="1" s="1"/>
  <c r="Q63" i="1"/>
  <c r="U63" i="1" s="1"/>
  <c r="Q64" i="1"/>
  <c r="Q65" i="1"/>
  <c r="Q66" i="1"/>
  <c r="R66" i="1" s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U89" i="1" s="1"/>
  <c r="Q90" i="1"/>
  <c r="Q91" i="1"/>
  <c r="U91" i="1" s="1"/>
  <c r="Q92" i="1"/>
  <c r="Q93" i="1"/>
  <c r="Q94" i="1"/>
  <c r="Q95" i="1"/>
  <c r="Q96" i="1"/>
  <c r="U96" i="1" s="1"/>
  <c r="Q97" i="1"/>
  <c r="Q98" i="1"/>
  <c r="Q48" i="1"/>
  <c r="U48" i="1" s="1"/>
  <c r="Q99" i="1"/>
  <c r="Q100" i="1"/>
  <c r="Q101" i="1"/>
  <c r="U101" i="1" s="1"/>
  <c r="Q6" i="1"/>
  <c r="V6" i="1" s="1"/>
  <c r="R99" i="1" l="1"/>
  <c r="U99" i="1" s="1"/>
  <c r="R98" i="1"/>
  <c r="U98" i="1" s="1"/>
  <c r="R94" i="1"/>
  <c r="U94" i="1" s="1"/>
  <c r="U92" i="1"/>
  <c r="U90" i="1"/>
  <c r="U88" i="1"/>
  <c r="U86" i="1"/>
  <c r="U84" i="1"/>
  <c r="U82" i="1"/>
  <c r="U80" i="1"/>
  <c r="U78" i="1"/>
  <c r="U74" i="1"/>
  <c r="U70" i="1"/>
  <c r="U66" i="1"/>
  <c r="U62" i="1"/>
  <c r="U56" i="1"/>
  <c r="U54" i="1"/>
  <c r="U52" i="1"/>
  <c r="U45" i="1"/>
  <c r="U41" i="1"/>
  <c r="U37" i="1"/>
  <c r="U33" i="1"/>
  <c r="R29" i="1"/>
  <c r="U29" i="1" s="1"/>
  <c r="U27" i="1"/>
  <c r="R25" i="1"/>
  <c r="U25" i="1" s="1"/>
  <c r="U19" i="1"/>
  <c r="U15" i="1"/>
  <c r="U11" i="1"/>
  <c r="U7" i="1"/>
  <c r="AH9" i="1"/>
  <c r="R13" i="1"/>
  <c r="U13" i="1" s="1"/>
  <c r="AH17" i="1"/>
  <c r="R21" i="1"/>
  <c r="U21" i="1" s="1"/>
  <c r="AH35" i="1"/>
  <c r="R39" i="1"/>
  <c r="U39" i="1" s="1"/>
  <c r="AH43" i="1"/>
  <c r="R47" i="1"/>
  <c r="AH47" i="1" s="1"/>
  <c r="AH58" i="1"/>
  <c r="U64" i="1"/>
  <c r="U68" i="1"/>
  <c r="U72" i="1"/>
  <c r="R76" i="1"/>
  <c r="U76" i="1" s="1"/>
  <c r="AH8" i="1"/>
  <c r="U10" i="1"/>
  <c r="AH12" i="1"/>
  <c r="R14" i="1"/>
  <c r="U14" i="1" s="1"/>
  <c r="R16" i="1"/>
  <c r="AH16" i="1" s="1"/>
  <c r="R18" i="1"/>
  <c r="U18" i="1" s="1"/>
  <c r="AH20" i="1"/>
  <c r="R22" i="1"/>
  <c r="U22" i="1" s="1"/>
  <c r="AH32" i="1"/>
  <c r="R34" i="1"/>
  <c r="U34" i="1" s="1"/>
  <c r="R36" i="1"/>
  <c r="AH36" i="1" s="1"/>
  <c r="R38" i="1"/>
  <c r="U38" i="1" s="1"/>
  <c r="R40" i="1"/>
  <c r="AH40" i="1" s="1"/>
  <c r="R42" i="1"/>
  <c r="U42" i="1" s="1"/>
  <c r="R44" i="1"/>
  <c r="AH44" i="1" s="1"/>
  <c r="U46" i="1"/>
  <c r="R49" i="1"/>
  <c r="AH49" i="1" s="1"/>
  <c r="U57" i="1"/>
  <c r="AH59" i="1"/>
  <c r="U65" i="1"/>
  <c r="R67" i="1"/>
  <c r="AH67" i="1" s="1"/>
  <c r="U69" i="1"/>
  <c r="AH71" i="1"/>
  <c r="U73" i="1"/>
  <c r="AH75" i="1"/>
  <c r="R77" i="1"/>
  <c r="U77" i="1" s="1"/>
  <c r="AH79" i="1"/>
  <c r="R81" i="1"/>
  <c r="U81" i="1" s="1"/>
  <c r="R83" i="1"/>
  <c r="AH83" i="1" s="1"/>
  <c r="R85" i="1"/>
  <c r="U85" i="1" s="1"/>
  <c r="R87" i="1"/>
  <c r="AH87" i="1" s="1"/>
  <c r="R93" i="1"/>
  <c r="U93" i="1" s="1"/>
  <c r="R95" i="1"/>
  <c r="AH95" i="1" s="1"/>
  <c r="R100" i="1"/>
  <c r="U100" i="1" s="1"/>
  <c r="U97" i="1"/>
  <c r="U61" i="1"/>
  <c r="U53" i="1"/>
  <c r="U51" i="1"/>
  <c r="U30" i="1"/>
  <c r="U28" i="1"/>
  <c r="U26" i="1"/>
  <c r="U24" i="1"/>
  <c r="V70" i="1"/>
  <c r="V101" i="1"/>
  <c r="V37" i="1"/>
  <c r="V86" i="1"/>
  <c r="V54" i="1"/>
  <c r="V21" i="1"/>
  <c r="V94" i="1"/>
  <c r="V78" i="1"/>
  <c r="V62" i="1"/>
  <c r="V45" i="1"/>
  <c r="V29" i="1"/>
  <c r="V13" i="1"/>
  <c r="V98" i="1"/>
  <c r="V90" i="1"/>
  <c r="V82" i="1"/>
  <c r="V74" i="1"/>
  <c r="V66" i="1"/>
  <c r="V58" i="1"/>
  <c r="V50" i="1"/>
  <c r="V41" i="1"/>
  <c r="V33" i="1"/>
  <c r="V25" i="1"/>
  <c r="V17" i="1"/>
  <c r="V9" i="1"/>
  <c r="V99" i="1"/>
  <c r="V96" i="1"/>
  <c r="V92" i="1"/>
  <c r="V88" i="1"/>
  <c r="V84" i="1"/>
  <c r="V80" i="1"/>
  <c r="V76" i="1"/>
  <c r="V72" i="1"/>
  <c r="V68" i="1"/>
  <c r="V64" i="1"/>
  <c r="V60" i="1"/>
  <c r="V56" i="1"/>
  <c r="V52" i="1"/>
  <c r="V47" i="1"/>
  <c r="V43" i="1"/>
  <c r="V39" i="1"/>
  <c r="V35" i="1"/>
  <c r="V31" i="1"/>
  <c r="V27" i="1"/>
  <c r="V23" i="1"/>
  <c r="V19" i="1"/>
  <c r="V15" i="1"/>
  <c r="V11" i="1"/>
  <c r="V7" i="1"/>
  <c r="U6" i="1"/>
  <c r="V100" i="1"/>
  <c r="V48" i="1"/>
  <c r="V97" i="1"/>
  <c r="V95" i="1"/>
  <c r="V93" i="1"/>
  <c r="V91" i="1"/>
  <c r="V89" i="1"/>
  <c r="V87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6" i="1"/>
  <c r="V44" i="1"/>
  <c r="V42" i="1"/>
  <c r="V40" i="1"/>
  <c r="V38" i="1"/>
  <c r="V36" i="1"/>
  <c r="V34" i="1"/>
  <c r="V32" i="1"/>
  <c r="V30" i="1"/>
  <c r="V28" i="1"/>
  <c r="V26" i="1"/>
  <c r="V24" i="1"/>
  <c r="V22" i="1"/>
  <c r="V20" i="1"/>
  <c r="V18" i="1"/>
  <c r="V16" i="1"/>
  <c r="V14" i="1"/>
  <c r="V12" i="1"/>
  <c r="V10" i="1"/>
  <c r="V8" i="1"/>
  <c r="K101" i="1"/>
  <c r="AH100" i="1"/>
  <c r="K100" i="1"/>
  <c r="K99" i="1"/>
  <c r="K48" i="1"/>
  <c r="AH98" i="1"/>
  <c r="K98" i="1"/>
  <c r="AH97" i="1"/>
  <c r="K97" i="1"/>
  <c r="K96" i="1"/>
  <c r="K95" i="1"/>
  <c r="K94" i="1"/>
  <c r="K93" i="1"/>
  <c r="AH92" i="1"/>
  <c r="K92" i="1"/>
  <c r="K91" i="1"/>
  <c r="AH90" i="1"/>
  <c r="K90" i="1"/>
  <c r="K89" i="1"/>
  <c r="AH88" i="1"/>
  <c r="K88" i="1"/>
  <c r="K87" i="1"/>
  <c r="AH86" i="1"/>
  <c r="K86" i="1"/>
  <c r="K85" i="1"/>
  <c r="AH84" i="1"/>
  <c r="K84" i="1"/>
  <c r="K83" i="1"/>
  <c r="AH82" i="1"/>
  <c r="K82" i="1"/>
  <c r="K81" i="1"/>
  <c r="AH80" i="1"/>
  <c r="K80" i="1"/>
  <c r="K79" i="1"/>
  <c r="AH78" i="1"/>
  <c r="K78" i="1"/>
  <c r="K77" i="1"/>
  <c r="K76" i="1"/>
  <c r="K75" i="1"/>
  <c r="AH74" i="1"/>
  <c r="K74" i="1"/>
  <c r="AH73" i="1"/>
  <c r="K73" i="1"/>
  <c r="AH72" i="1"/>
  <c r="K72" i="1"/>
  <c r="K71" i="1"/>
  <c r="AH70" i="1"/>
  <c r="K70" i="1"/>
  <c r="AH69" i="1"/>
  <c r="K69" i="1"/>
  <c r="K68" i="1"/>
  <c r="K67" i="1"/>
  <c r="AH66" i="1"/>
  <c r="K66" i="1"/>
  <c r="AH65" i="1"/>
  <c r="K65" i="1"/>
  <c r="AH64" i="1"/>
  <c r="K64" i="1"/>
  <c r="K63" i="1"/>
  <c r="K62" i="1"/>
  <c r="AH61" i="1"/>
  <c r="K61" i="1"/>
  <c r="K60" i="1"/>
  <c r="K59" i="1"/>
  <c r="K58" i="1"/>
  <c r="AH57" i="1"/>
  <c r="K57" i="1"/>
  <c r="AH56" i="1"/>
  <c r="K56" i="1"/>
  <c r="K55" i="1"/>
  <c r="AH54" i="1"/>
  <c r="K54" i="1"/>
  <c r="AH53" i="1"/>
  <c r="K53" i="1"/>
  <c r="AH52" i="1"/>
  <c r="K52" i="1"/>
  <c r="AH51" i="1"/>
  <c r="K51" i="1"/>
  <c r="K50" i="1"/>
  <c r="K49" i="1"/>
  <c r="K47" i="1"/>
  <c r="AH46" i="1"/>
  <c r="K46" i="1"/>
  <c r="AH45" i="1"/>
  <c r="K45" i="1"/>
  <c r="K44" i="1"/>
  <c r="K43" i="1"/>
  <c r="K42" i="1"/>
  <c r="AH41" i="1"/>
  <c r="K41" i="1"/>
  <c r="K40" i="1"/>
  <c r="K39" i="1"/>
  <c r="K38" i="1"/>
  <c r="AH37" i="1"/>
  <c r="K37" i="1"/>
  <c r="K36" i="1"/>
  <c r="K35" i="1"/>
  <c r="K34" i="1"/>
  <c r="AH33" i="1"/>
  <c r="K33" i="1"/>
  <c r="K32" i="1"/>
  <c r="K31" i="1"/>
  <c r="AH30" i="1"/>
  <c r="K30" i="1"/>
  <c r="K29" i="1"/>
  <c r="AH28" i="1"/>
  <c r="K28" i="1"/>
  <c r="AH27" i="1"/>
  <c r="K27" i="1"/>
  <c r="AH26" i="1"/>
  <c r="K26" i="1"/>
  <c r="K25" i="1"/>
  <c r="AH24" i="1"/>
  <c r="K24" i="1"/>
  <c r="K23" i="1"/>
  <c r="K22" i="1"/>
  <c r="K21" i="1"/>
  <c r="K20" i="1"/>
  <c r="AH19" i="1"/>
  <c r="K19" i="1"/>
  <c r="K18" i="1"/>
  <c r="K17" i="1"/>
  <c r="K16" i="1"/>
  <c r="AH15" i="1"/>
  <c r="K15" i="1"/>
  <c r="K14" i="1"/>
  <c r="K13" i="1"/>
  <c r="K12" i="1"/>
  <c r="AH11" i="1"/>
  <c r="K11" i="1"/>
  <c r="AH10" i="1"/>
  <c r="K10" i="1"/>
  <c r="K9" i="1"/>
  <c r="K8" i="1"/>
  <c r="AH7" i="1"/>
  <c r="K7" i="1"/>
  <c r="AH6" i="1"/>
  <c r="K6" i="1"/>
  <c r="AF5" i="1"/>
  <c r="AE5" i="1"/>
  <c r="AD5" i="1"/>
  <c r="AC5" i="1"/>
  <c r="AB5" i="1"/>
  <c r="AA5" i="1"/>
  <c r="Z5" i="1"/>
  <c r="Y5" i="1"/>
  <c r="X5" i="1"/>
  <c r="W5" i="1"/>
  <c r="S5" i="1"/>
  <c r="Q5" i="1"/>
  <c r="P5" i="1"/>
  <c r="O5" i="1"/>
  <c r="N5" i="1"/>
  <c r="M5" i="1"/>
  <c r="L5" i="1"/>
  <c r="J5" i="1"/>
  <c r="F5" i="1"/>
  <c r="E5" i="1"/>
  <c r="AH94" i="1" l="1"/>
  <c r="AH25" i="1"/>
  <c r="AH29" i="1"/>
  <c r="AH39" i="1"/>
  <c r="AH99" i="1"/>
  <c r="AH14" i="1"/>
  <c r="AH18" i="1"/>
  <c r="AH22" i="1"/>
  <c r="AH42" i="1"/>
  <c r="AH77" i="1"/>
  <c r="AH85" i="1"/>
  <c r="AH34" i="1"/>
  <c r="AH38" i="1"/>
  <c r="AH81" i="1"/>
  <c r="AH93" i="1"/>
  <c r="R5" i="1"/>
  <c r="AH13" i="1"/>
  <c r="U47" i="1"/>
  <c r="AH21" i="1"/>
  <c r="AH62" i="1"/>
  <c r="U8" i="1"/>
  <c r="U12" i="1"/>
  <c r="U16" i="1"/>
  <c r="U20" i="1"/>
  <c r="U32" i="1"/>
  <c r="U36" i="1"/>
  <c r="U40" i="1"/>
  <c r="U44" i="1"/>
  <c r="U49" i="1"/>
  <c r="U59" i="1"/>
  <c r="U67" i="1"/>
  <c r="U71" i="1"/>
  <c r="U75" i="1"/>
  <c r="U79" i="1"/>
  <c r="U83" i="1"/>
  <c r="U87" i="1"/>
  <c r="U95" i="1"/>
  <c r="U9" i="1"/>
  <c r="U17" i="1"/>
  <c r="U35" i="1"/>
  <c r="U43" i="1"/>
  <c r="U58" i="1"/>
  <c r="AH68" i="1"/>
  <c r="AH76" i="1"/>
  <c r="K5" i="1"/>
  <c r="AH5" i="1" l="1"/>
</calcChain>
</file>

<file path=xl/sharedStrings.xml><?xml version="1.0" encoding="utf-8"?>
<sst xmlns="http://schemas.openxmlformats.org/spreadsheetml/2006/main" count="397" uniqueCount="182">
  <si>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</si>
  <si>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</si>
  <si>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</si>
  <si>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</si>
  <si>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</si>
  <si>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</si>
  <si>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</si>
  <si>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</si>
  <si>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</si>
  <si>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</si>
  <si>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</si>
  <si>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</si>
  <si>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</si>
  <si>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</si>
  <si>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</si>
  <si>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</si>
  <si>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</si>
  <si>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</si>
  <si>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</si>
  <si>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</si>
  <si>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</si>
  <si>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</si>
  <si>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</si>
  <si>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21,04,(1)</t>
  </si>
  <si>
    <t>21,04,(2)</t>
  </si>
  <si>
    <t>26,04,</t>
  </si>
  <si>
    <t>25,04,</t>
  </si>
  <si>
    <t>22,04,</t>
  </si>
  <si>
    <t>15,04,</t>
  </si>
  <si>
    <t>08,04,</t>
  </si>
  <si>
    <t>01,04,</t>
  </si>
  <si>
    <t>25,03,</t>
  </si>
  <si>
    <t>18,03,</t>
  </si>
  <si>
    <t>11,03,</t>
  </si>
  <si>
    <t>04,03,</t>
  </si>
  <si>
    <t>25,02,</t>
  </si>
  <si>
    <t>18,02,</t>
  </si>
  <si>
    <t>3215 ВЕТЧ.МЯСНАЯ Папа может п/о 0.4кг 8шт.    ОСТАНКИНО</t>
  </si>
  <si>
    <t>шт</t>
  </si>
  <si>
    <t>в матрице</t>
  </si>
  <si>
    <t>нужно увеличить продажи</t>
  </si>
  <si>
    <t>3287 САЛЯМИ ИТАЛЬЯНСКАЯ с/к в/у ОСТАНКИНО</t>
  </si>
  <si>
    <t>кг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</si>
  <si>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</si>
  <si>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</si>
  <si>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</si>
  <si>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</si>
  <si>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</si>
  <si>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</si>
  <si>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</si>
  <si>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</si>
  <si>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</si>
  <si>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</si>
  <si>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в матрице (5 дн.)</t>
  </si>
  <si>
    <t>Мкд Трейд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</si>
  <si>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</si>
  <si>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</si>
  <si>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</si>
  <si>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</si>
  <si>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нужно увеличить продажи / Мкд Трейд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</si>
  <si>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</si>
  <si>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</si>
  <si>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</si>
  <si>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РОТАЦИЯ на 7257 / в матрице</t>
  </si>
  <si>
    <t>нет потребности / 14,01,25 в уценку 41 шт. / Мкд Трейд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</si>
  <si>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</si>
  <si>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</si>
  <si>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</si>
  <si>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</si>
  <si>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</si>
  <si>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нужно увеличить продажи!!!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</si>
  <si>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</si>
  <si>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</si>
  <si>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</si>
  <si>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не в матрице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</si>
  <si>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</si>
  <si>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</si>
  <si>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</si>
  <si>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</si>
  <si>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</si>
  <si>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</si>
  <si>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</si>
  <si>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</si>
  <si>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</si>
  <si>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</si>
  <si>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</si>
  <si>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</si>
  <si>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</si>
  <si>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новинка</t>
  </si>
  <si>
    <t>6620 РЕБРЫШКИ к/в мгс</t>
  </si>
  <si>
    <t>новинка, 1001081596620</t>
  </si>
  <si>
    <t>6661 СОЧНЫЙ ГРИЛЬ ПМ сос п/о мгс 1,5*4_Маяк Останкино</t>
  </si>
  <si>
    <t>6684 СЕРВЕЛАТ КАРЕЛЬСКИЙ ПМ в/к в/у 0,28кг  ОСТАНКИНО</t>
  </si>
  <si>
    <t>РОТАЦИЯ на  7236 / в матрице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</si>
  <si>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</si>
  <si>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</si>
  <si>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</si>
  <si>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</si>
  <si>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</si>
  <si>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31,03,25 списание (недостача) / Мкд Трейд</t>
  </si>
  <si>
    <t>6762 СЛИВОЧНЫЕ сос ц/о мгс 0,41кг 8шт  Останкино</t>
  </si>
  <si>
    <t>6764 СЛИИВОЧНЫЕ сос ц/о мгс 1*4  Останкино</t>
  </si>
  <si>
    <t>нет потребности / 13,11 - 12кг в уценку / 08,08 - 8кг в уценку</t>
  </si>
  <si>
    <t>6765 РУБЛЕНЫЕ сос ц/о мгс 0,36кг 6шт  Останкино</t>
  </si>
  <si>
    <t>6767 РУБЛЕНЫЕ сос ц/о мгс 1*4  Останкино</t>
  </si>
  <si>
    <t>02,04,25 в уценку 50кг / Мкд Трейд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</si>
  <si>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</si>
  <si>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</si>
  <si>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</si>
  <si>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ротация завода</t>
  </si>
  <si>
    <t>6787 СЕРВЕЛАТ КРЕМЛЕВСКИЙ в/к в/у 0,33кг 8шт  Останкино</t>
  </si>
  <si>
    <t>6791 СЕРВЕЛАТ ПРЕМИУМ в/к в/у 0,33кг 8шт  Останкино</t>
  </si>
  <si>
    <t>6792 СЕРВЕЛАТ ПРЕМИУМ в/к в/у  Останкино</t>
  </si>
  <si>
    <t>нет потребности / 25,09,24 10кг перемещено в уценку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</si>
  <si>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</si>
  <si>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</si>
  <si>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</si>
  <si>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</si>
  <si>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</si>
  <si>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</si>
  <si>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</si>
  <si>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</si>
  <si>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нужно увеличить продажи / Мкд Трейд / Пекарня</t>
  </si>
  <si>
    <t>6877 В ОБВЯЗКЕ вар п/о</t>
  </si>
  <si>
    <t>новинка, 1001015676877</t>
  </si>
  <si>
    <t>6878 В ОБВЯЗКЕ СО ШПИКОМ вар п/о</t>
  </si>
  <si>
    <t>новинка, 1001015686878</t>
  </si>
  <si>
    <t>6888 С ГРУДИНОЙ вар п/о в/у срез 0,4 кг 8 шт  Останкино</t>
  </si>
  <si>
    <t>6909 ДЛЯ ДЕТЕЙ сос п/о мгс 0,33кг 8шт  Останкино</t>
  </si>
  <si>
    <t>27,12,24 в уценку 95шт.</t>
  </si>
  <si>
    <t>7001 КЛАССИЧЕСКИЕ Папа может сар б/о мгс 1*3  Останкино</t>
  </si>
  <si>
    <t>7066 СОЧНЫЕ ПМ сос п/о мгс 0,41кг 10шт 50с  Останкино</t>
  </si>
  <si>
    <t>новинка / вместо 6722</t>
  </si>
  <si>
    <t>7070 СОЧНЫЕ ПМ сос п/о 1,5*4_А_50с  Останкино</t>
  </si>
  <si>
    <t>новинка / вместо 6955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</si>
  <si>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</si>
  <si>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</si>
  <si>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</si>
  <si>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новинка / вместо 6777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</si>
  <si>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</si>
  <si>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</si>
  <si>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</si>
  <si>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</si>
  <si>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</si>
  <si>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</si>
  <si>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вместо 6801</t>
  </si>
  <si>
    <t>7131 БАЛЫКОВАЯ в/к в/у 0,84кг  Останкино</t>
  </si>
  <si>
    <t>вместо 6794</t>
  </si>
  <si>
    <t>7133 СЕРВЕЛАТ ЕВРОПЕЙСКИЙ в/к в/у 0,84кг  Останкино</t>
  </si>
  <si>
    <t>15,04,25 вывел Зверев</t>
  </si>
  <si>
    <t>7144 МРАМОРНАЯ ПРЕМИУМ в/к в/у 0,33кг 8 шт  Останкино</t>
  </si>
  <si>
    <t>7146 МРАМОРНАЯ ПРЕМИУМ в/к в/у</t>
  </si>
  <si>
    <t>нет потребности / вместо 6796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</si>
  <si>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</si>
  <si>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</si>
  <si>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</si>
  <si>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вместо 5341</t>
  </si>
  <si>
    <t>7169 СЕРВЕЛАТ ОХОТНИЧИЙ ПМ в/к в/у 0,35кг_50с  Останкино</t>
  </si>
  <si>
    <t>вместо 6689</t>
  </si>
  <si>
    <t>7173 БОЯNСКАЯ ПМ п/к в/у 0,28кг 8шт_50с  Останкино</t>
  </si>
  <si>
    <t>вместо 6666 / ротация завода</t>
  </si>
  <si>
    <t>7187 Грудинка ПРЕМИУМ к/в мл/к в/у 0.3 кг</t>
  </si>
  <si>
    <t>новинка, 1001085637187</t>
  </si>
  <si>
    <t>7232 БОЯNСКАЯ ПМ п/к в/у 0,28кг 8шт_209к  Останкино</t>
  </si>
  <si>
    <t>вместо 7173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</si>
  <si>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</si>
  <si>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</si>
  <si>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</si>
  <si>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вместо 6773</t>
  </si>
  <si>
    <t>У_5341 СЕРВЕЛАТ ОХОТНИЧИЙ в/к в/у  ОСТАНКИНО</t>
  </si>
  <si>
    <t>дубль</t>
  </si>
  <si>
    <t>Мкд Трейд / есть дубль</t>
  </si>
  <si>
    <t>02,04,25 в уценку 14шт. / завод не отгружает</t>
  </si>
  <si>
    <t>дубль на 7154</t>
  </si>
  <si>
    <t>есть дубль</t>
  </si>
  <si>
    <t>дубль на 7237</t>
  </si>
  <si>
    <r>
      <rPr>
        <b/>
        <sz val="10"/>
        <color rgb="FFFF0000"/>
        <rFont val="Arial"/>
        <family val="2"/>
        <charset val="204"/>
      </rPr>
      <t xml:space="preserve">нужно увеличить продажи!!! </t>
    </r>
    <r>
      <rPr>
        <sz val="10"/>
        <rFont val="Arial"/>
        <family val="2"/>
        <charset val="204"/>
      </rPr>
      <t>/ Мкд Трейд</t>
    </r>
  </si>
  <si>
    <t>нужно увеличить продажи / 07,04,25 в уценку 28шт. / вместо 6415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</si>
  <si>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14,01,25 в уценку 31 шт. / Мкд Трейд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</si>
  <si>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6802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</si>
  <si>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6795</t>
    </r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</si>
  <si>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вместо 6415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</si>
</sst>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1"/>
  </cellStyleXfs>
  <cellXfs count="3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4" fontId="2" fillId="4" borderId="1" xfId="1" applyNumberFormat="1" applyFont="1" applyFill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0" borderId="3" xfId="1" applyNumberFormat="1" applyBorder="1"/>
    <xf numFmtId="164" fontId="1" fillId="0" borderId="4" xfId="1" applyNumberFormat="1" applyBorder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5" borderId="6" xfId="1" applyNumberFormat="1" applyFill="1" applyBorder="1"/>
    <xf numFmtId="164" fontId="1" fillId="5" borderId="7" xfId="1" applyNumberFormat="1" applyFill="1" applyBorder="1"/>
    <xf numFmtId="164" fontId="4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1" fillId="7" borderId="2" xfId="1" applyNumberFormat="1" applyFill="1" applyBorder="1"/>
    <xf numFmtId="164" fontId="1" fillId="0" borderId="1" xfId="1" applyNumberFormat="1" applyFill="1"/>
    <xf numFmtId="164" fontId="1" fillId="8" borderId="1" xfId="1" applyNumberFormat="1" applyFill="1"/>
    <xf numFmtId="164" fontId="5" fillId="8" borderId="1" xfId="1" applyNumberFormat="1" applyFont="1" applyFill="1"/>
    <xf numFmtId="164" fontId="4" fillId="8" borderId="1" xfId="1" applyNumberFormat="1" applyFont="1" applyFill="1"/>
    <xf numFmtId="164" fontId="6" fillId="8" borderId="1" xfId="1" applyNumberFormat="1" applyFont="1" applyFill="1"/>
    <xf numFmtId="164" fontId="5" fillId="8" borderId="5" xfId="1" applyNumberFormat="1" applyFont="1" applyFill="1" applyBorder="1"/>
    <xf numFmtId="164" fontId="5" fillId="8" borderId="8" xfId="1" applyNumberFormat="1" applyFont="1" applyFill="1" applyBorder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T12" sqref="T12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5" style="9" customWidth="1"/>
    <col min="8" max="8" width="5" customWidth="1"/>
    <col min="9" max="9" width="12" customWidth="1"/>
    <col min="10" max="11" width="7" customWidth="1"/>
    <col min="12" max="13" width="0.5703125" customWidth="1"/>
    <col min="14" max="19" width="7" customWidth="1"/>
    <col min="20" max="20" width="16.28515625" customWidth="1"/>
    <col min="21" max="22" width="5" customWidth="1"/>
    <col min="23" max="32" width="6" customWidth="1"/>
    <col min="33" max="33" width="45.28515625" customWidth="1"/>
    <col min="34" max="34" width="7" customWidth="1"/>
    <col min="35" max="50" width="8" customWidth="1"/>
  </cols>
  <sheetData>
    <row r="1" spans="1:50" x14ac:dyDescent="0.25">
      <c r="A1" s="1"/>
      <c r="B1" s="1"/>
      <c r="C1" s="1"/>
      <c r="D1" s="1"/>
      <c r="E1" s="1"/>
      <c r="F1" s="1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8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15</v>
      </c>
      <c r="S3" s="6" t="s">
        <v>16</v>
      </c>
      <c r="T3" s="6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20</v>
      </c>
      <c r="AE3" s="2" t="s">
        <v>20</v>
      </c>
      <c r="AF3" s="2" t="s">
        <v>20</v>
      </c>
      <c r="AG3" s="2" t="s">
        <v>21</v>
      </c>
      <c r="AH3" s="2" t="s">
        <v>22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7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 t="s">
        <v>26</v>
      </c>
      <c r="R4" s="1"/>
      <c r="S4" s="1"/>
      <c r="T4" s="1"/>
      <c r="U4" s="1"/>
      <c r="V4" s="1"/>
      <c r="W4" s="1" t="s">
        <v>27</v>
      </c>
      <c r="X4" s="1" t="s">
        <v>28</v>
      </c>
      <c r="Y4" s="1" t="s">
        <v>29</v>
      </c>
      <c r="Z4" s="1" t="s">
        <v>30</v>
      </c>
      <c r="AA4" s="1" t="s">
        <v>31</v>
      </c>
      <c r="AB4" s="1" t="s">
        <v>32</v>
      </c>
      <c r="AC4" s="1" t="s">
        <v>33</v>
      </c>
      <c r="AD4" s="1" t="s">
        <v>34</v>
      </c>
      <c r="AE4" s="1" t="s">
        <v>35</v>
      </c>
      <c r="AF4" s="1" t="s">
        <v>36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SUM(E6:E500)</f>
        <v>6934.4459999999981</v>
      </c>
      <c r="F5" s="4">
        <f>SUM(F6:F500)</f>
        <v>10983.579</v>
      </c>
      <c r="G5" s="7"/>
      <c r="H5" s="1"/>
      <c r="I5" s="1"/>
      <c r="J5" s="4">
        <f t="shared" ref="J5:S5" si="0">SUM(J6:J500)</f>
        <v>7523.4000000000005</v>
      </c>
      <c r="K5" s="4">
        <f t="shared" si="0"/>
        <v>-588.95399999999995</v>
      </c>
      <c r="L5" s="4">
        <f t="shared" si="0"/>
        <v>0</v>
      </c>
      <c r="M5" s="4">
        <f t="shared" si="0"/>
        <v>0</v>
      </c>
      <c r="N5" s="4">
        <f t="shared" si="0"/>
        <v>1840</v>
      </c>
      <c r="O5" s="4">
        <f t="shared" si="0"/>
        <v>5268</v>
      </c>
      <c r="P5" s="4">
        <f t="shared" si="0"/>
        <v>3212</v>
      </c>
      <c r="Q5" s="4">
        <f t="shared" si="0"/>
        <v>1386.8891999999996</v>
      </c>
      <c r="R5" s="4">
        <f t="shared" si="0"/>
        <v>3677.0506</v>
      </c>
      <c r="S5" s="4">
        <f t="shared" si="0"/>
        <v>0</v>
      </c>
      <c r="T5" s="1"/>
      <c r="U5" s="1"/>
      <c r="V5" s="1"/>
      <c r="W5" s="4">
        <f t="shared" ref="W5:AF5" si="1">SUM(W6:W500)</f>
        <v>1418.5635999999997</v>
      </c>
      <c r="X5" s="4">
        <f t="shared" si="1"/>
        <v>1933.0157999999997</v>
      </c>
      <c r="Y5" s="4">
        <f t="shared" si="1"/>
        <v>1575.5024000000001</v>
      </c>
      <c r="Z5" s="4">
        <f t="shared" si="1"/>
        <v>1615.9179999999997</v>
      </c>
      <c r="AA5" s="4">
        <f t="shared" si="1"/>
        <v>1725.7172000000007</v>
      </c>
      <c r="AB5" s="4">
        <f t="shared" si="1"/>
        <v>1434.6703999999997</v>
      </c>
      <c r="AC5" s="4">
        <f t="shared" si="1"/>
        <v>1600.0271999999998</v>
      </c>
      <c r="AD5" s="4">
        <f t="shared" si="1"/>
        <v>1678.239</v>
      </c>
      <c r="AE5" s="4">
        <f t="shared" si="1"/>
        <v>1572.0597999999998</v>
      </c>
      <c r="AF5" s="4">
        <f t="shared" si="1"/>
        <v>1973.4181999999998</v>
      </c>
      <c r="AG5" s="1"/>
      <c r="AH5" s="4">
        <f>SUM(AH6:AH500)</f>
        <v>1888.7505999999998</v>
      </c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37</v>
      </c>
      <c r="B6" s="1" t="s">
        <v>38</v>
      </c>
      <c r="C6" s="1">
        <v>184</v>
      </c>
      <c r="D6" s="1">
        <v>157</v>
      </c>
      <c r="E6" s="1">
        <v>130</v>
      </c>
      <c r="F6" s="1">
        <v>198</v>
      </c>
      <c r="G6" s="7">
        <v>0.4</v>
      </c>
      <c r="H6" s="1">
        <v>60</v>
      </c>
      <c r="I6" s="1" t="s">
        <v>39</v>
      </c>
      <c r="J6" s="1">
        <v>142</v>
      </c>
      <c r="K6" s="1">
        <f t="shared" ref="K6:K37" si="2">E6-J6</f>
        <v>-12</v>
      </c>
      <c r="L6" s="1"/>
      <c r="M6" s="1"/>
      <c r="N6" s="1">
        <v>100</v>
      </c>
      <c r="O6" s="1">
        <v>150</v>
      </c>
      <c r="P6" s="1">
        <v>0</v>
      </c>
      <c r="Q6" s="1">
        <f>E6/5</f>
        <v>26</v>
      </c>
      <c r="R6" s="5"/>
      <c r="S6" s="5"/>
      <c r="T6" s="1"/>
      <c r="U6" s="1">
        <f>(F6+N6+O6+P6+R6)/Q6</f>
        <v>17.23076923076923</v>
      </c>
      <c r="V6" s="1">
        <f>(F6+N6+O6+P6)/Q6</f>
        <v>17.23076923076923</v>
      </c>
      <c r="W6" s="1">
        <v>23</v>
      </c>
      <c r="X6" s="1">
        <v>42.6</v>
      </c>
      <c r="Y6" s="1">
        <v>30</v>
      </c>
      <c r="Z6" s="1">
        <v>40.6</v>
      </c>
      <c r="AA6" s="1">
        <v>44.8</v>
      </c>
      <c r="AB6" s="1">
        <v>31</v>
      </c>
      <c r="AC6" s="1">
        <v>46.2</v>
      </c>
      <c r="AD6" s="1">
        <v>47.4</v>
      </c>
      <c r="AE6" s="1">
        <v>22.6</v>
      </c>
      <c r="AF6" s="1">
        <v>61.6</v>
      </c>
      <c r="AG6" s="24" t="s">
        <v>40</v>
      </c>
      <c r="AH6" s="1">
        <f t="shared" ref="AH6:AH22" si="3">G6*R6</f>
        <v>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41</v>
      </c>
      <c r="B7" s="1" t="s">
        <v>42</v>
      </c>
      <c r="C7" s="1">
        <v>18.978000000000002</v>
      </c>
      <c r="D7" s="1">
        <v>35.520000000000003</v>
      </c>
      <c r="E7" s="1">
        <v>5.8710000000000004</v>
      </c>
      <c r="F7" s="1">
        <v>48.131999999999998</v>
      </c>
      <c r="G7" s="7">
        <v>1</v>
      </c>
      <c r="H7" s="1">
        <v>120</v>
      </c>
      <c r="I7" s="1" t="s">
        <v>39</v>
      </c>
      <c r="J7" s="1">
        <v>6.5</v>
      </c>
      <c r="K7" s="1">
        <f t="shared" si="2"/>
        <v>-0.62899999999999956</v>
      </c>
      <c r="L7" s="1"/>
      <c r="M7" s="1"/>
      <c r="N7" s="1"/>
      <c r="O7" s="1"/>
      <c r="P7" s="1">
        <v>0</v>
      </c>
      <c r="Q7" s="1">
        <f t="shared" ref="Q7:Q71" si="4">E7/5</f>
        <v>1.1742000000000001</v>
      </c>
      <c r="R7" s="5"/>
      <c r="S7" s="5"/>
      <c r="T7" s="1"/>
      <c r="U7" s="1">
        <f t="shared" ref="U7:U71" si="5">(F7+N7+O7+P7+R7)/Q7</f>
        <v>40.991313234542659</v>
      </c>
      <c r="V7" s="1">
        <f t="shared" ref="V7:V71" si="6">(F7+N7+O7+P7)/Q7</f>
        <v>40.991313234542659</v>
      </c>
      <c r="W7" s="1">
        <v>1.1719999999999999</v>
      </c>
      <c r="X7" s="1">
        <v>3.9036</v>
      </c>
      <c r="Y7" s="1">
        <v>0.57499999999999996</v>
      </c>
      <c r="Z7" s="1">
        <v>2.8992</v>
      </c>
      <c r="AA7" s="1">
        <v>2.7202000000000002</v>
      </c>
      <c r="AB7" s="1">
        <v>1.6095999999999999</v>
      </c>
      <c r="AC7" s="1">
        <v>2.847</v>
      </c>
      <c r="AD7" s="1">
        <v>1.3116000000000001</v>
      </c>
      <c r="AE7" s="1">
        <v>2.4594</v>
      </c>
      <c r="AF7" s="1">
        <v>3.4626000000000001</v>
      </c>
      <c r="AG7" s="24" t="s">
        <v>40</v>
      </c>
      <c r="AH7" s="1">
        <f t="shared" si="3"/>
        <v>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43</v>
      </c>
      <c r="B8" s="1" t="s">
        <v>42</v>
      </c>
      <c r="C8" s="1">
        <v>122.131</v>
      </c>
      <c r="D8" s="1">
        <v>212.25299999999999</v>
      </c>
      <c r="E8" s="1">
        <v>173.58699999999999</v>
      </c>
      <c r="F8" s="1">
        <v>153.83799999999999</v>
      </c>
      <c r="G8" s="7">
        <v>1</v>
      </c>
      <c r="H8" s="1">
        <v>60</v>
      </c>
      <c r="I8" s="1" t="s">
        <v>44</v>
      </c>
      <c r="J8" s="1">
        <v>170.5</v>
      </c>
      <c r="K8" s="1">
        <f t="shared" si="2"/>
        <v>3.0869999999999891</v>
      </c>
      <c r="L8" s="1"/>
      <c r="M8" s="1"/>
      <c r="N8" s="1">
        <v>150</v>
      </c>
      <c r="O8" s="1">
        <v>250</v>
      </c>
      <c r="P8" s="1">
        <v>50</v>
      </c>
      <c r="Q8" s="1">
        <f t="shared" si="4"/>
        <v>34.717399999999998</v>
      </c>
      <c r="R8" s="5"/>
      <c r="S8" s="5"/>
      <c r="T8" s="1"/>
      <c r="U8" s="1">
        <f t="shared" si="5"/>
        <v>17.39294993288668</v>
      </c>
      <c r="V8" s="1">
        <f t="shared" si="6"/>
        <v>17.39294993288668</v>
      </c>
      <c r="W8" s="1">
        <v>43.004600000000003</v>
      </c>
      <c r="X8" s="1">
        <v>59.079799999999999</v>
      </c>
      <c r="Y8" s="1">
        <v>39.941800000000001</v>
      </c>
      <c r="Z8" s="1">
        <v>43.043799999999997</v>
      </c>
      <c r="AA8" s="1">
        <v>49.556399999999996</v>
      </c>
      <c r="AB8" s="1">
        <v>51.443600000000004</v>
      </c>
      <c r="AC8" s="1">
        <v>55.666800000000002</v>
      </c>
      <c r="AD8" s="1">
        <v>50.328000000000003</v>
      </c>
      <c r="AE8" s="1">
        <v>62.470799999999997</v>
      </c>
      <c r="AF8" s="1">
        <v>72.469200000000001</v>
      </c>
      <c r="AG8" s="1"/>
      <c r="AH8" s="1">
        <f t="shared" si="3"/>
        <v>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45</v>
      </c>
      <c r="B9" s="1" t="s">
        <v>42</v>
      </c>
      <c r="C9" s="1">
        <v>4.9480000000000004</v>
      </c>
      <c r="D9" s="1">
        <v>24.794</v>
      </c>
      <c r="E9" s="1">
        <v>4.032</v>
      </c>
      <c r="F9" s="1">
        <v>24.23</v>
      </c>
      <c r="G9" s="7">
        <v>1</v>
      </c>
      <c r="H9" s="1">
        <v>120</v>
      </c>
      <c r="I9" s="1" t="s">
        <v>39</v>
      </c>
      <c r="J9" s="1">
        <v>5.5</v>
      </c>
      <c r="K9" s="1">
        <f t="shared" si="2"/>
        <v>-1.468</v>
      </c>
      <c r="L9" s="1"/>
      <c r="M9" s="1"/>
      <c r="N9" s="1"/>
      <c r="O9" s="1"/>
      <c r="P9" s="1">
        <v>0</v>
      </c>
      <c r="Q9" s="1">
        <f t="shared" si="4"/>
        <v>0.80640000000000001</v>
      </c>
      <c r="R9" s="5"/>
      <c r="S9" s="5"/>
      <c r="T9" s="1"/>
      <c r="U9" s="1">
        <f t="shared" si="5"/>
        <v>30.047123015873016</v>
      </c>
      <c r="V9" s="1">
        <f t="shared" si="6"/>
        <v>30.047123015873016</v>
      </c>
      <c r="W9" s="1">
        <v>0.49940000000000001</v>
      </c>
      <c r="X9" s="1">
        <v>1.8664000000000001</v>
      </c>
      <c r="Y9" s="1">
        <v>0.39460000000000001</v>
      </c>
      <c r="Z9" s="1">
        <v>1.0975999999999999</v>
      </c>
      <c r="AA9" s="1">
        <v>1.5105999999999999</v>
      </c>
      <c r="AB9" s="1">
        <v>1.296</v>
      </c>
      <c r="AC9" s="1">
        <v>2.0371999999999999</v>
      </c>
      <c r="AD9" s="1">
        <v>1.9301999999999999</v>
      </c>
      <c r="AE9" s="1">
        <v>1.5391999999999999</v>
      </c>
      <c r="AF9" s="1">
        <v>0.91259999999999997</v>
      </c>
      <c r="AG9" s="1"/>
      <c r="AH9" s="1">
        <f t="shared" si="3"/>
        <v>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" t="s">
        <v>46</v>
      </c>
      <c r="B10" s="1" t="s">
        <v>42</v>
      </c>
      <c r="C10" s="1">
        <v>59.41</v>
      </c>
      <c r="D10" s="1">
        <v>58.183999999999997</v>
      </c>
      <c r="E10" s="1">
        <v>28.292999999999999</v>
      </c>
      <c r="F10" s="1">
        <v>87.947999999999993</v>
      </c>
      <c r="G10" s="7">
        <v>1</v>
      </c>
      <c r="H10" s="1">
        <v>60</v>
      </c>
      <c r="I10" s="1" t="s">
        <v>44</v>
      </c>
      <c r="J10" s="1">
        <v>28.2</v>
      </c>
      <c r="K10" s="1">
        <f t="shared" si="2"/>
        <v>9.2999999999999972E-2</v>
      </c>
      <c r="L10" s="1"/>
      <c r="M10" s="1"/>
      <c r="N10" s="1"/>
      <c r="O10" s="1"/>
      <c r="P10" s="1">
        <v>0</v>
      </c>
      <c r="Q10" s="1">
        <f t="shared" si="4"/>
        <v>5.6585999999999999</v>
      </c>
      <c r="R10" s="5"/>
      <c r="S10" s="5"/>
      <c r="T10" s="1"/>
      <c r="U10" s="1">
        <f t="shared" si="5"/>
        <v>15.542360301134556</v>
      </c>
      <c r="V10" s="1">
        <f t="shared" si="6"/>
        <v>15.542360301134556</v>
      </c>
      <c r="W10" s="1">
        <v>6.4896000000000003</v>
      </c>
      <c r="X10" s="1">
        <v>9.5370000000000008</v>
      </c>
      <c r="Y10" s="1">
        <v>8.7632000000000012</v>
      </c>
      <c r="Z10" s="1">
        <v>6.4819999999999993</v>
      </c>
      <c r="AA10" s="1">
        <v>8.1715999999999998</v>
      </c>
      <c r="AB10" s="1">
        <v>9.7791999999999994</v>
      </c>
      <c r="AC10" s="1">
        <v>9.391</v>
      </c>
      <c r="AD10" s="1">
        <v>11.115600000000001</v>
      </c>
      <c r="AE10" s="1">
        <v>7.07</v>
      </c>
      <c r="AF10" s="1">
        <v>10.542</v>
      </c>
      <c r="AG10" s="1"/>
      <c r="AH10" s="1">
        <f t="shared" si="3"/>
        <v>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" t="s">
        <v>47</v>
      </c>
      <c r="B11" s="1" t="s">
        <v>42</v>
      </c>
      <c r="C11" s="1">
        <v>254.959</v>
      </c>
      <c r="D11" s="1">
        <v>102.77500000000001</v>
      </c>
      <c r="E11" s="1">
        <v>132.517</v>
      </c>
      <c r="F11" s="1">
        <v>223.27699999999999</v>
      </c>
      <c r="G11" s="7">
        <v>1</v>
      </c>
      <c r="H11" s="1">
        <v>60</v>
      </c>
      <c r="I11" s="1" t="s">
        <v>44</v>
      </c>
      <c r="J11" s="1">
        <v>127.2</v>
      </c>
      <c r="K11" s="1">
        <f t="shared" si="2"/>
        <v>5.3169999999999931</v>
      </c>
      <c r="L11" s="1"/>
      <c r="M11" s="1"/>
      <c r="N11" s="1">
        <v>90</v>
      </c>
      <c r="O11" s="1">
        <v>100</v>
      </c>
      <c r="P11" s="1">
        <v>80</v>
      </c>
      <c r="Q11" s="1">
        <f t="shared" si="4"/>
        <v>26.503399999999999</v>
      </c>
      <c r="R11" s="5"/>
      <c r="S11" s="5"/>
      <c r="T11" s="1"/>
      <c r="U11" s="1">
        <f t="shared" si="5"/>
        <v>18.611838481100538</v>
      </c>
      <c r="V11" s="1">
        <f t="shared" si="6"/>
        <v>18.611838481100538</v>
      </c>
      <c r="W11" s="1">
        <v>35.898200000000003</v>
      </c>
      <c r="X11" s="1">
        <v>45.847200000000001</v>
      </c>
      <c r="Y11" s="1">
        <v>41.913799999999988</v>
      </c>
      <c r="Z11" s="1">
        <v>40.933999999999997</v>
      </c>
      <c r="AA11" s="1">
        <v>42.378599999999999</v>
      </c>
      <c r="AB11" s="1">
        <v>40.720199999999998</v>
      </c>
      <c r="AC11" s="1">
        <v>39.2532</v>
      </c>
      <c r="AD11" s="1">
        <v>40.152200000000001</v>
      </c>
      <c r="AE11" s="1">
        <v>50.855400000000003</v>
      </c>
      <c r="AF11" s="1">
        <v>64.571600000000004</v>
      </c>
      <c r="AG11" s="1"/>
      <c r="AH11" s="1">
        <f t="shared" si="3"/>
        <v>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" t="s">
        <v>48</v>
      </c>
      <c r="B12" s="1" t="s">
        <v>38</v>
      </c>
      <c r="C12" s="1">
        <v>87</v>
      </c>
      <c r="D12" s="1">
        <v>96</v>
      </c>
      <c r="E12" s="1">
        <v>76</v>
      </c>
      <c r="F12" s="1">
        <v>105</v>
      </c>
      <c r="G12" s="7">
        <v>0.25</v>
      </c>
      <c r="H12" s="1">
        <v>120</v>
      </c>
      <c r="I12" s="1" t="s">
        <v>39</v>
      </c>
      <c r="J12" s="1">
        <v>78</v>
      </c>
      <c r="K12" s="1">
        <f t="shared" si="2"/>
        <v>-2</v>
      </c>
      <c r="L12" s="1"/>
      <c r="M12" s="1"/>
      <c r="N12" s="1">
        <v>70</v>
      </c>
      <c r="O12" s="1">
        <v>150</v>
      </c>
      <c r="P12" s="1">
        <v>0</v>
      </c>
      <c r="Q12" s="1">
        <f t="shared" si="4"/>
        <v>15.2</v>
      </c>
      <c r="R12" s="5"/>
      <c r="S12" s="5"/>
      <c r="T12" s="1"/>
      <c r="U12" s="1">
        <f t="shared" si="5"/>
        <v>21.381578947368421</v>
      </c>
      <c r="V12" s="1">
        <f t="shared" si="6"/>
        <v>21.381578947368421</v>
      </c>
      <c r="W12" s="1">
        <v>18.600000000000001</v>
      </c>
      <c r="X12" s="1">
        <v>31</v>
      </c>
      <c r="Y12" s="1">
        <v>21.4</v>
      </c>
      <c r="Z12" s="1">
        <v>19.600000000000001</v>
      </c>
      <c r="AA12" s="1">
        <v>25.2</v>
      </c>
      <c r="AB12" s="1">
        <v>23.4</v>
      </c>
      <c r="AC12" s="1">
        <v>23.6</v>
      </c>
      <c r="AD12" s="1">
        <v>24.4</v>
      </c>
      <c r="AE12" s="1">
        <v>19</v>
      </c>
      <c r="AF12" s="1">
        <v>43.6</v>
      </c>
      <c r="AG12" s="24" t="s">
        <v>40</v>
      </c>
      <c r="AH12" s="1">
        <f t="shared" si="3"/>
        <v>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" t="s">
        <v>49</v>
      </c>
      <c r="B13" s="1" t="s">
        <v>42</v>
      </c>
      <c r="C13" s="1">
        <v>111.268</v>
      </c>
      <c r="D13" s="1">
        <v>48.095999999999997</v>
      </c>
      <c r="E13" s="1">
        <v>50.887999999999998</v>
      </c>
      <c r="F13" s="1">
        <v>104.92100000000001</v>
      </c>
      <c r="G13" s="7">
        <v>1</v>
      </c>
      <c r="H13" s="1">
        <v>60</v>
      </c>
      <c r="I13" s="1" t="s">
        <v>39</v>
      </c>
      <c r="J13" s="1">
        <v>51.6</v>
      </c>
      <c r="K13" s="1">
        <f t="shared" si="2"/>
        <v>-0.7120000000000033</v>
      </c>
      <c r="L13" s="1"/>
      <c r="M13" s="1"/>
      <c r="N13" s="1"/>
      <c r="O13" s="1">
        <v>40</v>
      </c>
      <c r="P13" s="1">
        <v>0</v>
      </c>
      <c r="Q13" s="1">
        <f t="shared" si="4"/>
        <v>10.1776</v>
      </c>
      <c r="R13" s="5">
        <f t="shared" ref="R13:R22" si="7">16*Q13-P13-O13-N13-F13</f>
        <v>17.920599999999993</v>
      </c>
      <c r="S13" s="5"/>
      <c r="T13" s="1"/>
      <c r="U13" s="1">
        <f t="shared" si="5"/>
        <v>15.999999999999996</v>
      </c>
      <c r="V13" s="1">
        <f t="shared" si="6"/>
        <v>14.239211601949378</v>
      </c>
      <c r="W13" s="1">
        <v>9.2433999999999994</v>
      </c>
      <c r="X13" s="1">
        <v>16.335000000000001</v>
      </c>
      <c r="Y13" s="1">
        <v>15.520799999999999</v>
      </c>
      <c r="Z13" s="1">
        <v>11.9216</v>
      </c>
      <c r="AA13" s="1">
        <v>15.094799999999999</v>
      </c>
      <c r="AB13" s="1">
        <v>12.8078</v>
      </c>
      <c r="AC13" s="1">
        <v>14.9536</v>
      </c>
      <c r="AD13" s="1">
        <v>16.395600000000002</v>
      </c>
      <c r="AE13" s="1">
        <v>20.316600000000001</v>
      </c>
      <c r="AF13" s="1">
        <v>26.010999999999999</v>
      </c>
      <c r="AG13" s="1"/>
      <c r="AH13" s="1">
        <f t="shared" si="3"/>
        <v>17.920599999999993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" t="s">
        <v>50</v>
      </c>
      <c r="B14" s="1" t="s">
        <v>38</v>
      </c>
      <c r="C14" s="1">
        <v>259</v>
      </c>
      <c r="D14" s="1"/>
      <c r="E14" s="1">
        <v>164</v>
      </c>
      <c r="F14" s="1">
        <v>91</v>
      </c>
      <c r="G14" s="7">
        <v>0.25</v>
      </c>
      <c r="H14" s="1">
        <v>120</v>
      </c>
      <c r="I14" s="1" t="s">
        <v>39</v>
      </c>
      <c r="J14" s="1">
        <v>164</v>
      </c>
      <c r="K14" s="1">
        <f t="shared" si="2"/>
        <v>0</v>
      </c>
      <c r="L14" s="1"/>
      <c r="M14" s="1"/>
      <c r="N14" s="1"/>
      <c r="O14" s="1"/>
      <c r="P14" s="1">
        <v>140</v>
      </c>
      <c r="Q14" s="1">
        <f t="shared" si="4"/>
        <v>32.799999999999997</v>
      </c>
      <c r="R14" s="5">
        <f t="shared" si="7"/>
        <v>293.79999999999995</v>
      </c>
      <c r="S14" s="5"/>
      <c r="T14" s="1"/>
      <c r="U14" s="1">
        <f t="shared" si="5"/>
        <v>16</v>
      </c>
      <c r="V14" s="1">
        <f t="shared" si="6"/>
        <v>7.0426829268292686</v>
      </c>
      <c r="W14" s="1">
        <v>20.6</v>
      </c>
      <c r="X14" s="1">
        <v>10.8</v>
      </c>
      <c r="Y14" s="1">
        <v>27.2</v>
      </c>
      <c r="Z14" s="1">
        <v>14</v>
      </c>
      <c r="AA14" s="1">
        <v>17.2</v>
      </c>
      <c r="AB14" s="1">
        <v>23</v>
      </c>
      <c r="AC14" s="1">
        <v>23.2</v>
      </c>
      <c r="AD14" s="1">
        <v>29.6</v>
      </c>
      <c r="AE14" s="1">
        <v>23.4</v>
      </c>
      <c r="AF14" s="1">
        <v>39.4</v>
      </c>
      <c r="AG14" s="1"/>
      <c r="AH14" s="1">
        <f t="shared" si="3"/>
        <v>73.449999999999989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51</v>
      </c>
      <c r="B15" s="1" t="s">
        <v>38</v>
      </c>
      <c r="C15" s="1">
        <v>4</v>
      </c>
      <c r="D15" s="1">
        <v>121</v>
      </c>
      <c r="E15" s="1">
        <v>11</v>
      </c>
      <c r="F15" s="1">
        <v>113</v>
      </c>
      <c r="G15" s="7">
        <v>0.4</v>
      </c>
      <c r="H15" s="1">
        <v>60</v>
      </c>
      <c r="I15" s="1" t="s">
        <v>39</v>
      </c>
      <c r="J15" s="1">
        <v>17</v>
      </c>
      <c r="K15" s="1">
        <f t="shared" si="2"/>
        <v>-6</v>
      </c>
      <c r="L15" s="1"/>
      <c r="M15" s="1"/>
      <c r="N15" s="1">
        <v>100</v>
      </c>
      <c r="O15" s="1">
        <v>150</v>
      </c>
      <c r="P15" s="1">
        <v>0</v>
      </c>
      <c r="Q15" s="1">
        <f t="shared" si="4"/>
        <v>2.2000000000000002</v>
      </c>
      <c r="R15" s="5"/>
      <c r="S15" s="5"/>
      <c r="T15" s="1"/>
      <c r="U15" s="1">
        <f t="shared" si="5"/>
        <v>165</v>
      </c>
      <c r="V15" s="1">
        <f t="shared" si="6"/>
        <v>165</v>
      </c>
      <c r="W15" s="1">
        <v>5</v>
      </c>
      <c r="X15" s="1">
        <v>26.4</v>
      </c>
      <c r="Y15" s="1">
        <v>9.1999999999999993</v>
      </c>
      <c r="Z15" s="1">
        <v>14</v>
      </c>
      <c r="AA15" s="1">
        <v>11.4</v>
      </c>
      <c r="AB15" s="1">
        <v>10.199999999999999</v>
      </c>
      <c r="AC15" s="1">
        <v>9.4</v>
      </c>
      <c r="AD15" s="1">
        <v>15.6</v>
      </c>
      <c r="AE15" s="1">
        <v>9.6</v>
      </c>
      <c r="AF15" s="1">
        <v>9</v>
      </c>
      <c r="AG15" s="24" t="s">
        <v>40</v>
      </c>
      <c r="AH15" s="1">
        <f t="shared" si="3"/>
        <v>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" t="s">
        <v>52</v>
      </c>
      <c r="B16" s="1" t="s">
        <v>42</v>
      </c>
      <c r="C16" s="1">
        <v>139.614</v>
      </c>
      <c r="D16" s="1">
        <v>112.137</v>
      </c>
      <c r="E16" s="1">
        <v>138.24</v>
      </c>
      <c r="F16" s="1">
        <v>106.042</v>
      </c>
      <c r="G16" s="7">
        <v>1</v>
      </c>
      <c r="H16" s="1">
        <v>45</v>
      </c>
      <c r="I16" s="1" t="s">
        <v>53</v>
      </c>
      <c r="J16" s="1">
        <v>128.69999999999999</v>
      </c>
      <c r="K16" s="1">
        <f t="shared" si="2"/>
        <v>9.5400000000000205</v>
      </c>
      <c r="L16" s="1"/>
      <c r="M16" s="1"/>
      <c r="N16" s="1">
        <v>40</v>
      </c>
      <c r="O16" s="1">
        <v>100</v>
      </c>
      <c r="P16" s="1">
        <v>0</v>
      </c>
      <c r="Q16" s="1">
        <f t="shared" si="4"/>
        <v>27.648000000000003</v>
      </c>
      <c r="R16" s="5">
        <f t="shared" si="7"/>
        <v>196.32600000000005</v>
      </c>
      <c r="S16" s="5"/>
      <c r="T16" s="1"/>
      <c r="U16" s="1">
        <f t="shared" si="5"/>
        <v>16</v>
      </c>
      <c r="V16" s="1">
        <f t="shared" si="6"/>
        <v>8.8990885416666661</v>
      </c>
      <c r="W16" s="1">
        <v>23.827999999999999</v>
      </c>
      <c r="X16" s="1">
        <v>32.348200000000013</v>
      </c>
      <c r="Y16" s="1">
        <v>26.747599999999998</v>
      </c>
      <c r="Z16" s="1">
        <v>25.622</v>
      </c>
      <c r="AA16" s="1">
        <v>31.063199999999998</v>
      </c>
      <c r="AB16" s="1">
        <v>26.634799999999998</v>
      </c>
      <c r="AC16" s="1">
        <v>31.790600000000001</v>
      </c>
      <c r="AD16" s="1">
        <v>29.563800000000001</v>
      </c>
      <c r="AE16" s="1">
        <v>32.681800000000003</v>
      </c>
      <c r="AF16" s="1">
        <v>44.713000000000001</v>
      </c>
      <c r="AG16" s="1" t="s">
        <v>54</v>
      </c>
      <c r="AH16" s="1">
        <f t="shared" si="3"/>
        <v>196.32600000000005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55</v>
      </c>
      <c r="B17" s="1" t="s">
        <v>38</v>
      </c>
      <c r="C17" s="1">
        <v>18</v>
      </c>
      <c r="D17" s="1">
        <v>81</v>
      </c>
      <c r="E17" s="1">
        <v>29</v>
      </c>
      <c r="F17" s="1">
        <v>67</v>
      </c>
      <c r="G17" s="7">
        <v>0.12</v>
      </c>
      <c r="H17" s="1">
        <v>60</v>
      </c>
      <c r="I17" s="1" t="s">
        <v>39</v>
      </c>
      <c r="J17" s="1">
        <v>39</v>
      </c>
      <c r="K17" s="1">
        <f t="shared" si="2"/>
        <v>-10</v>
      </c>
      <c r="L17" s="1"/>
      <c r="M17" s="1"/>
      <c r="N17" s="1"/>
      <c r="O17" s="1">
        <v>50</v>
      </c>
      <c r="P17" s="1">
        <v>0</v>
      </c>
      <c r="Q17" s="1">
        <f t="shared" si="4"/>
        <v>5.8</v>
      </c>
      <c r="R17" s="5"/>
      <c r="S17" s="5"/>
      <c r="T17" s="1"/>
      <c r="U17" s="1">
        <f t="shared" si="5"/>
        <v>20.172413793103448</v>
      </c>
      <c r="V17" s="1">
        <f t="shared" si="6"/>
        <v>20.172413793103448</v>
      </c>
      <c r="W17" s="1">
        <v>8.8000000000000007</v>
      </c>
      <c r="X17" s="1">
        <v>13.8</v>
      </c>
      <c r="Y17" s="1">
        <v>8</v>
      </c>
      <c r="Z17" s="1">
        <v>7.6</v>
      </c>
      <c r="AA17" s="1">
        <v>9.4</v>
      </c>
      <c r="AB17" s="1">
        <v>12.2</v>
      </c>
      <c r="AC17" s="1">
        <v>12.4</v>
      </c>
      <c r="AD17" s="1">
        <v>10.199999999999999</v>
      </c>
      <c r="AE17" s="1">
        <v>10.199999999999999</v>
      </c>
      <c r="AF17" s="1">
        <v>17.2</v>
      </c>
      <c r="AG17" s="1"/>
      <c r="AH17" s="1">
        <f t="shared" si="3"/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56</v>
      </c>
      <c r="B18" s="1" t="s">
        <v>38</v>
      </c>
      <c r="C18" s="1">
        <v>204</v>
      </c>
      <c r="D18" s="1">
        <v>95</v>
      </c>
      <c r="E18" s="1">
        <v>121</v>
      </c>
      <c r="F18" s="1">
        <v>151</v>
      </c>
      <c r="G18" s="7">
        <v>0.25</v>
      </c>
      <c r="H18" s="1">
        <v>120</v>
      </c>
      <c r="I18" s="1" t="s">
        <v>39</v>
      </c>
      <c r="J18" s="1">
        <v>147</v>
      </c>
      <c r="K18" s="1">
        <f t="shared" si="2"/>
        <v>-26</v>
      </c>
      <c r="L18" s="1"/>
      <c r="M18" s="1"/>
      <c r="N18" s="1">
        <v>70</v>
      </c>
      <c r="O18" s="1">
        <v>70</v>
      </c>
      <c r="P18" s="1">
        <v>70</v>
      </c>
      <c r="Q18" s="1">
        <f t="shared" si="4"/>
        <v>24.2</v>
      </c>
      <c r="R18" s="5">
        <f t="shared" si="7"/>
        <v>26.199999999999989</v>
      </c>
      <c r="S18" s="5"/>
      <c r="T18" s="1"/>
      <c r="U18" s="1">
        <f t="shared" si="5"/>
        <v>16</v>
      </c>
      <c r="V18" s="1">
        <f t="shared" si="6"/>
        <v>14.917355371900827</v>
      </c>
      <c r="W18" s="1">
        <v>25.6</v>
      </c>
      <c r="X18" s="1">
        <v>31.8</v>
      </c>
      <c r="Y18" s="1">
        <v>28.6</v>
      </c>
      <c r="Z18" s="1">
        <v>19</v>
      </c>
      <c r="AA18" s="1">
        <v>28.2</v>
      </c>
      <c r="AB18" s="1">
        <v>23.6</v>
      </c>
      <c r="AC18" s="1">
        <v>30</v>
      </c>
      <c r="AD18" s="1">
        <v>35.200000000000003</v>
      </c>
      <c r="AE18" s="1">
        <v>32</v>
      </c>
      <c r="AF18" s="1">
        <v>39.200000000000003</v>
      </c>
      <c r="AG18" s="1"/>
      <c r="AH18" s="1">
        <f t="shared" si="3"/>
        <v>6.5499999999999972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57</v>
      </c>
      <c r="B19" s="1" t="s">
        <v>42</v>
      </c>
      <c r="C19" s="1">
        <v>14.856</v>
      </c>
      <c r="D19" s="1">
        <v>20.119</v>
      </c>
      <c r="E19" s="1">
        <v>5.5039999999999996</v>
      </c>
      <c r="F19" s="1">
        <v>27.963999999999999</v>
      </c>
      <c r="G19" s="7">
        <v>1</v>
      </c>
      <c r="H19" s="1">
        <v>120</v>
      </c>
      <c r="I19" s="1" t="s">
        <v>39</v>
      </c>
      <c r="J19" s="1">
        <v>7</v>
      </c>
      <c r="K19" s="1">
        <f t="shared" si="2"/>
        <v>-1.4960000000000004</v>
      </c>
      <c r="L19" s="1"/>
      <c r="M19" s="1"/>
      <c r="N19" s="1"/>
      <c r="O19" s="1"/>
      <c r="P19" s="1">
        <v>0</v>
      </c>
      <c r="Q19" s="1">
        <f t="shared" si="4"/>
        <v>1.1008</v>
      </c>
      <c r="R19" s="5"/>
      <c r="S19" s="5"/>
      <c r="T19" s="1"/>
      <c r="U19" s="1">
        <f t="shared" si="5"/>
        <v>25.403343023255811</v>
      </c>
      <c r="V19" s="1">
        <f t="shared" si="6"/>
        <v>25.403343023255811</v>
      </c>
      <c r="W19" s="1">
        <v>0.92699999999999994</v>
      </c>
      <c r="X19" s="1">
        <v>2.6654</v>
      </c>
      <c r="Y19" s="1">
        <v>0.29699999999999999</v>
      </c>
      <c r="Z19" s="1">
        <v>2.5188000000000001</v>
      </c>
      <c r="AA19" s="1">
        <v>2.3445999999999998</v>
      </c>
      <c r="AB19" s="1">
        <v>1.8266</v>
      </c>
      <c r="AC19" s="1">
        <v>1.92</v>
      </c>
      <c r="AD19" s="1">
        <v>1.0094000000000001</v>
      </c>
      <c r="AE19" s="1">
        <v>1.41</v>
      </c>
      <c r="AF19" s="1">
        <v>2.5802</v>
      </c>
      <c r="AG19" s="24" t="s">
        <v>40</v>
      </c>
      <c r="AH19" s="1">
        <f t="shared" si="3"/>
        <v>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58</v>
      </c>
      <c r="B20" s="1" t="s">
        <v>38</v>
      </c>
      <c r="C20" s="1">
        <v>282</v>
      </c>
      <c r="D20" s="1">
        <v>52</v>
      </c>
      <c r="E20" s="1">
        <v>61</v>
      </c>
      <c r="F20" s="1">
        <v>273</v>
      </c>
      <c r="G20" s="7">
        <v>0.4</v>
      </c>
      <c r="H20" s="1">
        <v>45</v>
      </c>
      <c r="I20" s="1" t="s">
        <v>39</v>
      </c>
      <c r="J20" s="1">
        <v>61</v>
      </c>
      <c r="K20" s="1">
        <f t="shared" si="2"/>
        <v>0</v>
      </c>
      <c r="L20" s="1"/>
      <c r="M20" s="1"/>
      <c r="N20" s="1">
        <v>50</v>
      </c>
      <c r="O20" s="1">
        <v>40</v>
      </c>
      <c r="P20" s="1">
        <v>0</v>
      </c>
      <c r="Q20" s="1">
        <f t="shared" si="4"/>
        <v>12.2</v>
      </c>
      <c r="R20" s="5"/>
      <c r="S20" s="5"/>
      <c r="T20" s="1"/>
      <c r="U20" s="1">
        <f t="shared" si="5"/>
        <v>29.754098360655739</v>
      </c>
      <c r="V20" s="1">
        <f t="shared" si="6"/>
        <v>29.754098360655739</v>
      </c>
      <c r="W20" s="1">
        <v>13.2</v>
      </c>
      <c r="X20" s="1">
        <v>30</v>
      </c>
      <c r="Y20" s="1">
        <v>31.4</v>
      </c>
      <c r="Z20" s="1">
        <v>31.6</v>
      </c>
      <c r="AA20" s="1">
        <v>36.6</v>
      </c>
      <c r="AB20" s="1">
        <v>30.4</v>
      </c>
      <c r="AC20" s="1">
        <v>28.8</v>
      </c>
      <c r="AD20" s="1">
        <v>26.8</v>
      </c>
      <c r="AE20" s="1">
        <v>25.2</v>
      </c>
      <c r="AF20" s="1">
        <v>25.8</v>
      </c>
      <c r="AG20" s="26" t="s">
        <v>176</v>
      </c>
      <c r="AH20" s="1">
        <f t="shared" si="3"/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" t="s">
        <v>60</v>
      </c>
      <c r="B21" s="1" t="s">
        <v>42</v>
      </c>
      <c r="C21" s="1">
        <v>206.423</v>
      </c>
      <c r="D21" s="1">
        <v>38.674999999999997</v>
      </c>
      <c r="E21" s="1">
        <v>85.450999999999993</v>
      </c>
      <c r="F21" s="1">
        <v>148.143</v>
      </c>
      <c r="G21" s="7">
        <v>1</v>
      </c>
      <c r="H21" s="1">
        <v>60</v>
      </c>
      <c r="I21" s="1" t="s">
        <v>44</v>
      </c>
      <c r="J21" s="1">
        <v>91.6</v>
      </c>
      <c r="K21" s="1">
        <f t="shared" si="2"/>
        <v>-6.1490000000000009</v>
      </c>
      <c r="L21" s="1"/>
      <c r="M21" s="1"/>
      <c r="N21" s="1">
        <v>30</v>
      </c>
      <c r="O21" s="1">
        <v>50</v>
      </c>
      <c r="P21" s="1">
        <v>0</v>
      </c>
      <c r="Q21" s="1">
        <f t="shared" si="4"/>
        <v>17.090199999999999</v>
      </c>
      <c r="R21" s="5">
        <f t="shared" si="7"/>
        <v>45.30019999999999</v>
      </c>
      <c r="S21" s="5"/>
      <c r="T21" s="1"/>
      <c r="U21" s="1">
        <f t="shared" si="5"/>
        <v>16</v>
      </c>
      <c r="V21" s="1">
        <f t="shared" si="6"/>
        <v>13.349346409053142</v>
      </c>
      <c r="W21" s="1">
        <v>16.121400000000001</v>
      </c>
      <c r="X21" s="1">
        <v>25.002800000000001</v>
      </c>
      <c r="Y21" s="1">
        <v>26.200800000000001</v>
      </c>
      <c r="Z21" s="1">
        <v>16.432400000000001</v>
      </c>
      <c r="AA21" s="1">
        <v>22.497599999999998</v>
      </c>
      <c r="AB21" s="1">
        <v>22.491599999999998</v>
      </c>
      <c r="AC21" s="1">
        <v>24.372599999999998</v>
      </c>
      <c r="AD21" s="1">
        <v>22.797599999999999</v>
      </c>
      <c r="AE21" s="1">
        <v>31.8872</v>
      </c>
      <c r="AF21" s="1">
        <v>31.7988</v>
      </c>
      <c r="AG21" s="1"/>
      <c r="AH21" s="1">
        <f t="shared" si="3"/>
        <v>45.30019999999999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" t="s">
        <v>61</v>
      </c>
      <c r="B22" s="1" t="s">
        <v>38</v>
      </c>
      <c r="C22" s="1">
        <v>165</v>
      </c>
      <c r="D22" s="1">
        <v>26</v>
      </c>
      <c r="E22" s="1">
        <v>86</v>
      </c>
      <c r="F22" s="1">
        <v>101</v>
      </c>
      <c r="G22" s="7">
        <v>0.22</v>
      </c>
      <c r="H22" s="1">
        <v>120</v>
      </c>
      <c r="I22" s="1" t="s">
        <v>39</v>
      </c>
      <c r="J22" s="1">
        <v>90</v>
      </c>
      <c r="K22" s="1">
        <f t="shared" si="2"/>
        <v>-4</v>
      </c>
      <c r="L22" s="1"/>
      <c r="M22" s="1"/>
      <c r="N22" s="1"/>
      <c r="O22" s="1">
        <v>24</v>
      </c>
      <c r="P22" s="1">
        <v>140</v>
      </c>
      <c r="Q22" s="1">
        <f t="shared" si="4"/>
        <v>17.2</v>
      </c>
      <c r="R22" s="5">
        <f t="shared" si="7"/>
        <v>10.199999999999989</v>
      </c>
      <c r="S22" s="5"/>
      <c r="T22" s="1"/>
      <c r="U22" s="1">
        <f t="shared" si="5"/>
        <v>16</v>
      </c>
      <c r="V22" s="1">
        <f t="shared" si="6"/>
        <v>15.406976744186046</v>
      </c>
      <c r="W22" s="1">
        <v>19.600000000000001</v>
      </c>
      <c r="X22" s="1">
        <v>18</v>
      </c>
      <c r="Y22" s="1">
        <v>21.2</v>
      </c>
      <c r="Z22" s="1">
        <v>13.6</v>
      </c>
      <c r="AA22" s="1">
        <v>16.2</v>
      </c>
      <c r="AB22" s="1">
        <v>14.4</v>
      </c>
      <c r="AC22" s="1">
        <v>22</v>
      </c>
      <c r="AD22" s="1">
        <v>19.8</v>
      </c>
      <c r="AE22" s="1">
        <v>16.399999999999999</v>
      </c>
      <c r="AF22" s="1">
        <v>18.2</v>
      </c>
      <c r="AG22" s="1"/>
      <c r="AH22" s="1">
        <f t="shared" si="3"/>
        <v>2.2439999999999976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9" t="s">
        <v>62</v>
      </c>
      <c r="B23" s="19" t="s">
        <v>38</v>
      </c>
      <c r="C23" s="19"/>
      <c r="D23" s="19"/>
      <c r="E23" s="19"/>
      <c r="F23" s="19"/>
      <c r="G23" s="20">
        <v>0</v>
      </c>
      <c r="H23" s="19">
        <v>45</v>
      </c>
      <c r="I23" s="19" t="s">
        <v>63</v>
      </c>
      <c r="J23" s="19">
        <v>2</v>
      </c>
      <c r="K23" s="19">
        <f t="shared" si="2"/>
        <v>-2</v>
      </c>
      <c r="L23" s="19"/>
      <c r="M23" s="19"/>
      <c r="N23" s="19"/>
      <c r="O23" s="19"/>
      <c r="P23" s="19">
        <v>0</v>
      </c>
      <c r="Q23" s="19">
        <f t="shared" si="4"/>
        <v>0</v>
      </c>
      <c r="R23" s="21"/>
      <c r="S23" s="21"/>
      <c r="T23" s="19"/>
      <c r="U23" s="19" t="e">
        <f t="shared" si="5"/>
        <v>#DIV/0!</v>
      </c>
      <c r="V23" s="19" t="e">
        <f t="shared" si="6"/>
        <v>#DIV/0!</v>
      </c>
      <c r="W23" s="19">
        <v>0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>
        <v>0</v>
      </c>
      <c r="AD23" s="19">
        <v>0</v>
      </c>
      <c r="AE23" s="19">
        <v>1.8</v>
      </c>
      <c r="AF23" s="19">
        <v>3.2</v>
      </c>
      <c r="AG23" s="19" t="s">
        <v>64</v>
      </c>
      <c r="AH23" s="19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65</v>
      </c>
      <c r="B24" s="1" t="s">
        <v>38</v>
      </c>
      <c r="C24" s="1">
        <v>7</v>
      </c>
      <c r="D24" s="1">
        <v>40</v>
      </c>
      <c r="E24" s="1">
        <v>6</v>
      </c>
      <c r="F24" s="1">
        <v>36</v>
      </c>
      <c r="G24" s="7">
        <v>0.09</v>
      </c>
      <c r="H24" s="1">
        <v>45</v>
      </c>
      <c r="I24" s="1" t="s">
        <v>39</v>
      </c>
      <c r="J24" s="1">
        <v>11</v>
      </c>
      <c r="K24" s="1">
        <f t="shared" si="2"/>
        <v>-5</v>
      </c>
      <c r="L24" s="1"/>
      <c r="M24" s="1"/>
      <c r="N24" s="1">
        <v>40</v>
      </c>
      <c r="O24" s="1">
        <v>50</v>
      </c>
      <c r="P24" s="1">
        <v>0</v>
      </c>
      <c r="Q24" s="1">
        <f t="shared" si="4"/>
        <v>1.2</v>
      </c>
      <c r="R24" s="5"/>
      <c r="S24" s="5"/>
      <c r="T24" s="1"/>
      <c r="U24" s="1">
        <f t="shared" si="5"/>
        <v>105</v>
      </c>
      <c r="V24" s="1">
        <f t="shared" si="6"/>
        <v>105</v>
      </c>
      <c r="W24" s="1">
        <v>-1.2</v>
      </c>
      <c r="X24" s="1">
        <v>12</v>
      </c>
      <c r="Y24" s="1">
        <v>0.4</v>
      </c>
      <c r="Z24" s="1">
        <v>1.2</v>
      </c>
      <c r="AA24" s="1">
        <v>5.8</v>
      </c>
      <c r="AB24" s="1">
        <v>4.8</v>
      </c>
      <c r="AC24" s="1">
        <v>4</v>
      </c>
      <c r="AD24" s="1">
        <v>3.2</v>
      </c>
      <c r="AE24" s="1">
        <v>8.6</v>
      </c>
      <c r="AF24" s="1">
        <v>7.6</v>
      </c>
      <c r="AG24" s="1"/>
      <c r="AH24" s="1">
        <f t="shared" ref="AH24:AH30" si="8">G24*R24</f>
        <v>0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" t="s">
        <v>66</v>
      </c>
      <c r="B25" s="1" t="s">
        <v>42</v>
      </c>
      <c r="C25" s="1">
        <v>199.315</v>
      </c>
      <c r="D25" s="1">
        <v>103.327</v>
      </c>
      <c r="E25" s="1">
        <v>125.23699999999999</v>
      </c>
      <c r="F25" s="1">
        <v>172.66800000000001</v>
      </c>
      <c r="G25" s="7">
        <v>1</v>
      </c>
      <c r="H25" s="1">
        <v>45</v>
      </c>
      <c r="I25" s="1" t="s">
        <v>53</v>
      </c>
      <c r="J25" s="1">
        <v>129</v>
      </c>
      <c r="K25" s="1">
        <f t="shared" si="2"/>
        <v>-3.7630000000000052</v>
      </c>
      <c r="L25" s="1"/>
      <c r="M25" s="1"/>
      <c r="N25" s="1">
        <v>50</v>
      </c>
      <c r="O25" s="1">
        <v>70</v>
      </c>
      <c r="P25" s="1">
        <v>0</v>
      </c>
      <c r="Q25" s="1">
        <f t="shared" si="4"/>
        <v>25.0474</v>
      </c>
      <c r="R25" s="5">
        <f t="shared" ref="R25:R30" si="9">16*Q25-P25-O25-N25-F25</f>
        <v>108.09039999999999</v>
      </c>
      <c r="S25" s="5"/>
      <c r="T25" s="1"/>
      <c r="U25" s="1">
        <f t="shared" si="5"/>
        <v>16</v>
      </c>
      <c r="V25" s="1">
        <f t="shared" si="6"/>
        <v>11.684566062745036</v>
      </c>
      <c r="W25" s="1">
        <v>18.091799999999999</v>
      </c>
      <c r="X25" s="1">
        <v>31.63</v>
      </c>
      <c r="Y25" s="1">
        <v>26.5412</v>
      </c>
      <c r="Z25" s="1">
        <v>28.030999999999999</v>
      </c>
      <c r="AA25" s="1">
        <v>24.486000000000001</v>
      </c>
      <c r="AB25" s="1">
        <v>24.372</v>
      </c>
      <c r="AC25" s="1">
        <v>25.355599999999999</v>
      </c>
      <c r="AD25" s="1">
        <v>35.0578</v>
      </c>
      <c r="AE25" s="1">
        <v>27.365200000000002</v>
      </c>
      <c r="AF25" s="1">
        <v>37.180999999999997</v>
      </c>
      <c r="AG25" s="1"/>
      <c r="AH25" s="1">
        <f t="shared" si="8"/>
        <v>108.09039999999999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" t="s">
        <v>67</v>
      </c>
      <c r="B26" s="1" t="s">
        <v>38</v>
      </c>
      <c r="C26" s="1">
        <v>104</v>
      </c>
      <c r="D26" s="1">
        <v>33</v>
      </c>
      <c r="E26" s="1">
        <v>58</v>
      </c>
      <c r="F26" s="1">
        <v>76</v>
      </c>
      <c r="G26" s="7">
        <v>0.4</v>
      </c>
      <c r="H26" s="1">
        <v>60</v>
      </c>
      <c r="I26" s="1" t="s">
        <v>39</v>
      </c>
      <c r="J26" s="1">
        <v>60</v>
      </c>
      <c r="K26" s="1">
        <f t="shared" si="2"/>
        <v>-2</v>
      </c>
      <c r="L26" s="1"/>
      <c r="M26" s="1"/>
      <c r="N26" s="1"/>
      <c r="O26" s="1"/>
      <c r="P26" s="1">
        <v>200</v>
      </c>
      <c r="Q26" s="1">
        <f t="shared" si="4"/>
        <v>11.6</v>
      </c>
      <c r="R26" s="5"/>
      <c r="S26" s="5"/>
      <c r="T26" s="1"/>
      <c r="U26" s="1">
        <f t="shared" si="5"/>
        <v>23.793103448275861</v>
      </c>
      <c r="V26" s="1">
        <f t="shared" si="6"/>
        <v>23.793103448275861</v>
      </c>
      <c r="W26" s="1">
        <v>19</v>
      </c>
      <c r="X26" s="1">
        <v>13</v>
      </c>
      <c r="Y26" s="1">
        <v>16.2</v>
      </c>
      <c r="Z26" s="1">
        <v>13.2</v>
      </c>
      <c r="AA26" s="1">
        <v>26.6</v>
      </c>
      <c r="AB26" s="1">
        <v>19.2</v>
      </c>
      <c r="AC26" s="1">
        <v>20.399999999999999</v>
      </c>
      <c r="AD26" s="1">
        <v>25.2</v>
      </c>
      <c r="AE26" s="1">
        <v>18.8</v>
      </c>
      <c r="AF26" s="1">
        <v>19.399999999999999</v>
      </c>
      <c r="AG26" s="26" t="s">
        <v>176</v>
      </c>
      <c r="AH26" s="1">
        <f t="shared" si="8"/>
        <v>0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68</v>
      </c>
      <c r="B27" s="1" t="s">
        <v>38</v>
      </c>
      <c r="C27" s="1">
        <v>220</v>
      </c>
      <c r="D27" s="1">
        <v>376</v>
      </c>
      <c r="E27" s="1">
        <v>252</v>
      </c>
      <c r="F27" s="1">
        <v>316</v>
      </c>
      <c r="G27" s="7">
        <v>0.4</v>
      </c>
      <c r="H27" s="1">
        <v>60</v>
      </c>
      <c r="I27" s="1" t="s">
        <v>44</v>
      </c>
      <c r="J27" s="1">
        <v>277.3</v>
      </c>
      <c r="K27" s="1">
        <f t="shared" si="2"/>
        <v>-25.300000000000011</v>
      </c>
      <c r="L27" s="1"/>
      <c r="M27" s="1"/>
      <c r="N27" s="1">
        <v>150</v>
      </c>
      <c r="O27" s="1">
        <v>400</v>
      </c>
      <c r="P27" s="1">
        <v>0</v>
      </c>
      <c r="Q27" s="1">
        <f t="shared" si="4"/>
        <v>50.4</v>
      </c>
      <c r="R27" s="5"/>
      <c r="S27" s="5"/>
      <c r="T27" s="1"/>
      <c r="U27" s="1">
        <f t="shared" si="5"/>
        <v>17.182539682539684</v>
      </c>
      <c r="V27" s="1">
        <f t="shared" si="6"/>
        <v>17.182539682539684</v>
      </c>
      <c r="W27" s="1">
        <v>51.6</v>
      </c>
      <c r="X27" s="1">
        <v>89</v>
      </c>
      <c r="Y27" s="1">
        <v>53.6</v>
      </c>
      <c r="Z27" s="1">
        <v>71</v>
      </c>
      <c r="AA27" s="1">
        <v>63.4</v>
      </c>
      <c r="AB27" s="1">
        <v>64.2</v>
      </c>
      <c r="AC27" s="1">
        <v>56.130800000000001</v>
      </c>
      <c r="AD27" s="1">
        <v>62</v>
      </c>
      <c r="AE27" s="1">
        <v>72.400000000000006</v>
      </c>
      <c r="AF27" s="1">
        <v>93.2</v>
      </c>
      <c r="AG27" s="1"/>
      <c r="AH27" s="1">
        <f t="shared" si="8"/>
        <v>0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69</v>
      </c>
      <c r="B28" s="1" t="s">
        <v>38</v>
      </c>
      <c r="C28" s="1">
        <v>22</v>
      </c>
      <c r="D28" s="1">
        <v>1</v>
      </c>
      <c r="E28" s="1">
        <v>1</v>
      </c>
      <c r="F28" s="1">
        <v>19</v>
      </c>
      <c r="G28" s="7">
        <v>0.5</v>
      </c>
      <c r="H28" s="1">
        <v>60</v>
      </c>
      <c r="I28" s="1" t="s">
        <v>39</v>
      </c>
      <c r="J28" s="1">
        <v>2</v>
      </c>
      <c r="K28" s="1">
        <f t="shared" si="2"/>
        <v>-1</v>
      </c>
      <c r="L28" s="1"/>
      <c r="M28" s="1"/>
      <c r="N28" s="1"/>
      <c r="O28" s="1"/>
      <c r="P28" s="1">
        <v>0</v>
      </c>
      <c r="Q28" s="1">
        <f t="shared" si="4"/>
        <v>0.2</v>
      </c>
      <c r="R28" s="5"/>
      <c r="S28" s="5"/>
      <c r="T28" s="1"/>
      <c r="U28" s="1">
        <f t="shared" si="5"/>
        <v>95</v>
      </c>
      <c r="V28" s="1">
        <f t="shared" si="6"/>
        <v>95</v>
      </c>
      <c r="W28" s="1">
        <v>0.8</v>
      </c>
      <c r="X28" s="1">
        <v>-0.6</v>
      </c>
      <c r="Y28" s="1">
        <v>1.2</v>
      </c>
      <c r="Z28" s="1">
        <v>0.8</v>
      </c>
      <c r="AA28" s="1">
        <v>3.2</v>
      </c>
      <c r="AB28" s="1">
        <v>2.2000000000000002</v>
      </c>
      <c r="AC28" s="1">
        <v>2.2000000000000002</v>
      </c>
      <c r="AD28" s="1">
        <v>2.2000000000000002</v>
      </c>
      <c r="AE28" s="1">
        <v>-0.6</v>
      </c>
      <c r="AF28" s="1">
        <v>3.8</v>
      </c>
      <c r="AG28" s="27" t="s">
        <v>70</v>
      </c>
      <c r="AH28" s="1">
        <f t="shared" si="8"/>
        <v>0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71</v>
      </c>
      <c r="B29" s="1" t="s">
        <v>38</v>
      </c>
      <c r="C29" s="1">
        <v>6</v>
      </c>
      <c r="D29" s="1"/>
      <c r="E29" s="1">
        <v>3</v>
      </c>
      <c r="F29" s="1">
        <v>3</v>
      </c>
      <c r="G29" s="7">
        <v>0.5</v>
      </c>
      <c r="H29" s="1">
        <v>60</v>
      </c>
      <c r="I29" s="1" t="s">
        <v>39</v>
      </c>
      <c r="J29" s="1">
        <v>3</v>
      </c>
      <c r="K29" s="1">
        <f t="shared" si="2"/>
        <v>0</v>
      </c>
      <c r="L29" s="1"/>
      <c r="M29" s="1"/>
      <c r="N29" s="1"/>
      <c r="O29" s="1"/>
      <c r="P29" s="1">
        <v>0</v>
      </c>
      <c r="Q29" s="1">
        <f t="shared" si="4"/>
        <v>0.6</v>
      </c>
      <c r="R29" s="5">
        <f t="shared" si="9"/>
        <v>6.6</v>
      </c>
      <c r="S29" s="5"/>
      <c r="T29" s="1"/>
      <c r="U29" s="1">
        <f t="shared" si="5"/>
        <v>16</v>
      </c>
      <c r="V29" s="1">
        <f t="shared" si="6"/>
        <v>5</v>
      </c>
      <c r="W29" s="1">
        <v>0.4</v>
      </c>
      <c r="X29" s="1">
        <v>0</v>
      </c>
      <c r="Y29" s="1">
        <v>0</v>
      </c>
      <c r="Z29" s="1">
        <v>0.8</v>
      </c>
      <c r="AA29" s="1">
        <v>0.4</v>
      </c>
      <c r="AB29" s="1">
        <v>0.2</v>
      </c>
      <c r="AC29" s="1">
        <v>0.8</v>
      </c>
      <c r="AD29" s="1">
        <v>0.8</v>
      </c>
      <c r="AE29" s="1">
        <v>-0.2</v>
      </c>
      <c r="AF29" s="1">
        <v>0.4</v>
      </c>
      <c r="AG29" s="1"/>
      <c r="AH29" s="1">
        <f t="shared" si="8"/>
        <v>3.3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72</v>
      </c>
      <c r="B30" s="1" t="s">
        <v>38</v>
      </c>
      <c r="C30" s="1">
        <v>480</v>
      </c>
      <c r="D30" s="1">
        <v>140</v>
      </c>
      <c r="E30" s="1">
        <v>227</v>
      </c>
      <c r="F30" s="1">
        <v>385</v>
      </c>
      <c r="G30" s="7">
        <v>0.4</v>
      </c>
      <c r="H30" s="1">
        <v>60</v>
      </c>
      <c r="I30" s="1" t="s">
        <v>44</v>
      </c>
      <c r="J30" s="1">
        <v>232</v>
      </c>
      <c r="K30" s="1">
        <f t="shared" si="2"/>
        <v>-5</v>
      </c>
      <c r="L30" s="1"/>
      <c r="M30" s="1"/>
      <c r="N30" s="1">
        <v>100</v>
      </c>
      <c r="O30" s="1">
        <v>200</v>
      </c>
      <c r="P30" s="1">
        <v>0</v>
      </c>
      <c r="Q30" s="1">
        <f t="shared" si="4"/>
        <v>45.4</v>
      </c>
      <c r="R30" s="5">
        <f t="shared" si="9"/>
        <v>41.399999999999977</v>
      </c>
      <c r="S30" s="5"/>
      <c r="T30" s="1"/>
      <c r="U30" s="1">
        <f t="shared" si="5"/>
        <v>16</v>
      </c>
      <c r="V30" s="1">
        <f t="shared" si="6"/>
        <v>15.088105726872246</v>
      </c>
      <c r="W30" s="1">
        <v>40</v>
      </c>
      <c r="X30" s="1">
        <v>67</v>
      </c>
      <c r="Y30" s="1">
        <v>61.6</v>
      </c>
      <c r="Z30" s="1">
        <v>62.4</v>
      </c>
      <c r="AA30" s="1">
        <v>55.4</v>
      </c>
      <c r="AB30" s="1">
        <v>57</v>
      </c>
      <c r="AC30" s="1">
        <v>69.2</v>
      </c>
      <c r="AD30" s="1">
        <v>80.599999999999994</v>
      </c>
      <c r="AE30" s="1">
        <v>75.599999999999994</v>
      </c>
      <c r="AF30" s="1">
        <v>73</v>
      </c>
      <c r="AG30" s="10" t="s">
        <v>54</v>
      </c>
      <c r="AH30" s="1">
        <f t="shared" si="8"/>
        <v>16.559999999999992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8" t="s">
        <v>73</v>
      </c>
      <c r="B31" s="13" t="s">
        <v>38</v>
      </c>
      <c r="C31" s="13">
        <v>-6</v>
      </c>
      <c r="D31" s="13"/>
      <c r="E31" s="13"/>
      <c r="F31" s="25">
        <v>-6</v>
      </c>
      <c r="G31" s="14">
        <v>0</v>
      </c>
      <c r="H31" s="13" t="e">
        <v>#N/A</v>
      </c>
      <c r="I31" s="13" t="s">
        <v>74</v>
      </c>
      <c r="J31" s="13"/>
      <c r="K31" s="13">
        <f t="shared" si="2"/>
        <v>0</v>
      </c>
      <c r="L31" s="13"/>
      <c r="M31" s="13"/>
      <c r="N31" s="13"/>
      <c r="O31" s="13"/>
      <c r="P31" s="13">
        <v>0</v>
      </c>
      <c r="Q31" s="13">
        <f t="shared" si="4"/>
        <v>0</v>
      </c>
      <c r="R31" s="15"/>
      <c r="S31" s="15"/>
      <c r="T31" s="13"/>
      <c r="U31" s="13" t="e">
        <f t="shared" si="5"/>
        <v>#DIV/0!</v>
      </c>
      <c r="V31" s="13" t="e">
        <f t="shared" si="6"/>
        <v>#DIV/0!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0</v>
      </c>
      <c r="AF31" s="13">
        <v>0</v>
      </c>
      <c r="AG31" s="18" t="s">
        <v>173</v>
      </c>
      <c r="AH31" s="13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75</v>
      </c>
      <c r="B32" s="1" t="s">
        <v>38</v>
      </c>
      <c r="C32" s="1">
        <v>424</v>
      </c>
      <c r="D32" s="1">
        <v>199</v>
      </c>
      <c r="E32" s="1">
        <v>221</v>
      </c>
      <c r="F32" s="1">
        <v>390</v>
      </c>
      <c r="G32" s="7">
        <v>0.4</v>
      </c>
      <c r="H32" s="1">
        <v>60</v>
      </c>
      <c r="I32" s="1" t="s">
        <v>39</v>
      </c>
      <c r="J32" s="1">
        <v>231.3</v>
      </c>
      <c r="K32" s="1">
        <f t="shared" si="2"/>
        <v>-10.300000000000011</v>
      </c>
      <c r="L32" s="1"/>
      <c r="M32" s="1"/>
      <c r="N32" s="1">
        <v>100</v>
      </c>
      <c r="O32" s="1">
        <v>220</v>
      </c>
      <c r="P32" s="1">
        <v>0</v>
      </c>
      <c r="Q32" s="1">
        <f t="shared" si="4"/>
        <v>44.2</v>
      </c>
      <c r="R32" s="5"/>
      <c r="S32" s="5"/>
      <c r="T32" s="1"/>
      <c r="U32" s="1">
        <f t="shared" si="5"/>
        <v>16.063348416289593</v>
      </c>
      <c r="V32" s="1">
        <f t="shared" si="6"/>
        <v>16.063348416289593</v>
      </c>
      <c r="W32" s="1">
        <v>43.2</v>
      </c>
      <c r="X32" s="1">
        <v>69.8</v>
      </c>
      <c r="Y32" s="1">
        <v>61.2</v>
      </c>
      <c r="Z32" s="1">
        <v>80.599999999999994</v>
      </c>
      <c r="AA32" s="1">
        <v>67.2</v>
      </c>
      <c r="AB32" s="1">
        <v>62.2</v>
      </c>
      <c r="AC32" s="1">
        <v>71.8</v>
      </c>
      <c r="AD32" s="1">
        <v>70.8</v>
      </c>
      <c r="AE32" s="1">
        <v>67.2</v>
      </c>
      <c r="AF32" s="1">
        <v>75.400000000000006</v>
      </c>
      <c r="AG32" s="24" t="s">
        <v>59</v>
      </c>
      <c r="AH32" s="1">
        <f t="shared" ref="AH32:AH49" si="10">G32*R32</f>
        <v>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76</v>
      </c>
      <c r="B33" s="1" t="s">
        <v>38</v>
      </c>
      <c r="C33" s="1">
        <v>12</v>
      </c>
      <c r="D33" s="1">
        <v>112</v>
      </c>
      <c r="E33" s="1">
        <v>2</v>
      </c>
      <c r="F33" s="1">
        <v>113</v>
      </c>
      <c r="G33" s="7">
        <v>0.1</v>
      </c>
      <c r="H33" s="1">
        <v>45</v>
      </c>
      <c r="I33" s="1" t="s">
        <v>39</v>
      </c>
      <c r="J33" s="1">
        <v>14</v>
      </c>
      <c r="K33" s="1">
        <f t="shared" si="2"/>
        <v>-12</v>
      </c>
      <c r="L33" s="1"/>
      <c r="M33" s="1"/>
      <c r="N33" s="1">
        <v>30</v>
      </c>
      <c r="O33" s="1">
        <v>70</v>
      </c>
      <c r="P33" s="1">
        <v>0</v>
      </c>
      <c r="Q33" s="1">
        <f t="shared" si="4"/>
        <v>0.4</v>
      </c>
      <c r="R33" s="5"/>
      <c r="S33" s="5"/>
      <c r="T33" s="1"/>
      <c r="U33" s="1">
        <f t="shared" si="5"/>
        <v>532.5</v>
      </c>
      <c r="V33" s="1">
        <f t="shared" si="6"/>
        <v>532.5</v>
      </c>
      <c r="W33" s="1">
        <v>8.4</v>
      </c>
      <c r="X33" s="1">
        <v>19.8</v>
      </c>
      <c r="Y33" s="1">
        <v>9.6</v>
      </c>
      <c r="Z33" s="1">
        <v>15.6</v>
      </c>
      <c r="AA33" s="1">
        <v>12.6</v>
      </c>
      <c r="AB33" s="1">
        <v>15.8</v>
      </c>
      <c r="AC33" s="1">
        <v>20.8</v>
      </c>
      <c r="AD33" s="1">
        <v>16.8</v>
      </c>
      <c r="AE33" s="1">
        <v>10.4</v>
      </c>
      <c r="AF33" s="1">
        <v>25.2</v>
      </c>
      <c r="AG33" s="1"/>
      <c r="AH33" s="1">
        <f t="shared" si="10"/>
        <v>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" t="s">
        <v>77</v>
      </c>
      <c r="B34" s="1" t="s">
        <v>38</v>
      </c>
      <c r="C34" s="1">
        <v>94</v>
      </c>
      <c r="D34" s="1">
        <v>100</v>
      </c>
      <c r="E34" s="1">
        <v>71</v>
      </c>
      <c r="F34" s="1">
        <v>117</v>
      </c>
      <c r="G34" s="7">
        <v>0.1</v>
      </c>
      <c r="H34" s="1">
        <v>60</v>
      </c>
      <c r="I34" s="1" t="s">
        <v>39</v>
      </c>
      <c r="J34" s="1">
        <v>75</v>
      </c>
      <c r="K34" s="1">
        <f t="shared" si="2"/>
        <v>-4</v>
      </c>
      <c r="L34" s="1"/>
      <c r="M34" s="1"/>
      <c r="N34" s="1"/>
      <c r="O34" s="1"/>
      <c r="P34" s="1">
        <v>40</v>
      </c>
      <c r="Q34" s="1">
        <f t="shared" si="4"/>
        <v>14.2</v>
      </c>
      <c r="R34" s="5">
        <f t="shared" ref="R34:R47" si="11">16*Q34-P34-O34-N34-F34</f>
        <v>70.199999999999989</v>
      </c>
      <c r="S34" s="5"/>
      <c r="T34" s="1"/>
      <c r="U34" s="1">
        <f t="shared" si="5"/>
        <v>16</v>
      </c>
      <c r="V34" s="1">
        <f t="shared" si="6"/>
        <v>11.056338028169014</v>
      </c>
      <c r="W34" s="1">
        <v>11.8</v>
      </c>
      <c r="X34" s="1">
        <v>14.6</v>
      </c>
      <c r="Y34" s="1">
        <v>14.2</v>
      </c>
      <c r="Z34" s="1">
        <v>10.4</v>
      </c>
      <c r="AA34" s="1">
        <v>13.2</v>
      </c>
      <c r="AB34" s="1">
        <v>11.4</v>
      </c>
      <c r="AC34" s="1">
        <v>13.6</v>
      </c>
      <c r="AD34" s="1">
        <v>12.2</v>
      </c>
      <c r="AE34" s="1">
        <v>9.8000000000000007</v>
      </c>
      <c r="AF34" s="1">
        <v>17.8</v>
      </c>
      <c r="AG34" s="1" t="s">
        <v>54</v>
      </c>
      <c r="AH34" s="1">
        <f t="shared" si="10"/>
        <v>7.02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" t="s">
        <v>78</v>
      </c>
      <c r="B35" s="1" t="s">
        <v>38</v>
      </c>
      <c r="C35" s="1">
        <v>116</v>
      </c>
      <c r="D35" s="1">
        <v>1</v>
      </c>
      <c r="E35" s="1">
        <v>63</v>
      </c>
      <c r="F35" s="1">
        <v>49</v>
      </c>
      <c r="G35" s="7">
        <v>0.1</v>
      </c>
      <c r="H35" s="1">
        <v>60</v>
      </c>
      <c r="I35" s="1" t="s">
        <v>39</v>
      </c>
      <c r="J35" s="1">
        <v>68</v>
      </c>
      <c r="K35" s="1">
        <f t="shared" si="2"/>
        <v>-5</v>
      </c>
      <c r="L35" s="1"/>
      <c r="M35" s="1"/>
      <c r="N35" s="1"/>
      <c r="O35" s="1"/>
      <c r="P35" s="1">
        <v>180</v>
      </c>
      <c r="Q35" s="1">
        <f t="shared" si="4"/>
        <v>12.6</v>
      </c>
      <c r="R35" s="5"/>
      <c r="S35" s="5"/>
      <c r="T35" s="1"/>
      <c r="U35" s="1">
        <f t="shared" si="5"/>
        <v>18.174603174603174</v>
      </c>
      <c r="V35" s="1">
        <f t="shared" si="6"/>
        <v>18.174603174603174</v>
      </c>
      <c r="W35" s="1">
        <v>15.8</v>
      </c>
      <c r="X35" s="1">
        <v>10.8</v>
      </c>
      <c r="Y35" s="1">
        <v>15.2</v>
      </c>
      <c r="Z35" s="1">
        <v>12</v>
      </c>
      <c r="AA35" s="1">
        <v>10.4</v>
      </c>
      <c r="AB35" s="1">
        <v>10.199999999999999</v>
      </c>
      <c r="AC35" s="1">
        <v>8.8000000000000007</v>
      </c>
      <c r="AD35" s="1">
        <v>16.399999999999999</v>
      </c>
      <c r="AE35" s="1">
        <v>11.6</v>
      </c>
      <c r="AF35" s="1">
        <v>17.2</v>
      </c>
      <c r="AG35" s="1"/>
      <c r="AH35" s="1">
        <f t="shared" si="10"/>
        <v>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79</v>
      </c>
      <c r="B36" s="1" t="s">
        <v>38</v>
      </c>
      <c r="C36" s="1">
        <v>183</v>
      </c>
      <c r="D36" s="1">
        <v>78</v>
      </c>
      <c r="E36" s="1">
        <v>99</v>
      </c>
      <c r="F36" s="1">
        <v>149</v>
      </c>
      <c r="G36" s="7">
        <v>0.4</v>
      </c>
      <c r="H36" s="1">
        <v>45</v>
      </c>
      <c r="I36" s="1" t="s">
        <v>39</v>
      </c>
      <c r="J36" s="1">
        <v>113</v>
      </c>
      <c r="K36" s="1">
        <f t="shared" si="2"/>
        <v>-14</v>
      </c>
      <c r="L36" s="1"/>
      <c r="M36" s="1"/>
      <c r="N36" s="1"/>
      <c r="O36" s="1">
        <v>50</v>
      </c>
      <c r="P36" s="1">
        <v>0</v>
      </c>
      <c r="Q36" s="1">
        <f t="shared" si="4"/>
        <v>19.8</v>
      </c>
      <c r="R36" s="5">
        <f t="shared" si="11"/>
        <v>117.80000000000001</v>
      </c>
      <c r="S36" s="5"/>
      <c r="T36" s="1"/>
      <c r="U36" s="1">
        <f t="shared" si="5"/>
        <v>16</v>
      </c>
      <c r="V36" s="1">
        <f t="shared" si="6"/>
        <v>10.05050505050505</v>
      </c>
      <c r="W36" s="1">
        <v>17.399999999999999</v>
      </c>
      <c r="X36" s="1">
        <v>23</v>
      </c>
      <c r="Y36" s="1">
        <v>22.4</v>
      </c>
      <c r="Z36" s="1">
        <v>19.8</v>
      </c>
      <c r="AA36" s="1">
        <v>26.4</v>
      </c>
      <c r="AB36" s="1">
        <v>20.6</v>
      </c>
      <c r="AC36" s="1">
        <v>41</v>
      </c>
      <c r="AD36" s="1">
        <v>34</v>
      </c>
      <c r="AE36" s="1">
        <v>24.8</v>
      </c>
      <c r="AF36" s="1">
        <v>44.6</v>
      </c>
      <c r="AG36" s="1"/>
      <c r="AH36" s="1">
        <f t="shared" si="10"/>
        <v>47.120000000000005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80</v>
      </c>
      <c r="B37" s="1" t="s">
        <v>38</v>
      </c>
      <c r="C37" s="1">
        <v>35</v>
      </c>
      <c r="D37" s="1">
        <v>1</v>
      </c>
      <c r="E37" s="1">
        <v>5</v>
      </c>
      <c r="F37" s="1">
        <v>12</v>
      </c>
      <c r="G37" s="7">
        <v>0.3</v>
      </c>
      <c r="H37" s="1">
        <v>45</v>
      </c>
      <c r="I37" s="1" t="s">
        <v>39</v>
      </c>
      <c r="J37" s="1">
        <v>23</v>
      </c>
      <c r="K37" s="1">
        <f t="shared" si="2"/>
        <v>-18</v>
      </c>
      <c r="L37" s="1"/>
      <c r="M37" s="1"/>
      <c r="N37" s="1"/>
      <c r="O37" s="1"/>
      <c r="P37" s="1">
        <v>100</v>
      </c>
      <c r="Q37" s="1">
        <f t="shared" si="4"/>
        <v>1</v>
      </c>
      <c r="R37" s="5"/>
      <c r="S37" s="5"/>
      <c r="T37" s="1"/>
      <c r="U37" s="1">
        <f t="shared" si="5"/>
        <v>112</v>
      </c>
      <c r="V37" s="1">
        <f t="shared" si="6"/>
        <v>112</v>
      </c>
      <c r="W37" s="1">
        <v>12.2</v>
      </c>
      <c r="X37" s="1">
        <v>3.4</v>
      </c>
      <c r="Y37" s="1">
        <v>3</v>
      </c>
      <c r="Z37" s="1">
        <v>4.8</v>
      </c>
      <c r="AA37" s="1">
        <v>12.4</v>
      </c>
      <c r="AB37" s="1">
        <v>4.8</v>
      </c>
      <c r="AC37" s="1">
        <v>3.4</v>
      </c>
      <c r="AD37" s="1">
        <v>7.8</v>
      </c>
      <c r="AE37" s="1">
        <v>6</v>
      </c>
      <c r="AF37" s="1">
        <v>3.2</v>
      </c>
      <c r="AG37" s="26" t="s">
        <v>40</v>
      </c>
      <c r="AH37" s="1">
        <f t="shared" si="10"/>
        <v>0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81</v>
      </c>
      <c r="B38" s="1" t="s">
        <v>42</v>
      </c>
      <c r="C38" s="1">
        <v>133.661</v>
      </c>
      <c r="D38" s="1">
        <v>91.929000000000002</v>
      </c>
      <c r="E38" s="1">
        <v>75.028000000000006</v>
      </c>
      <c r="F38" s="1">
        <v>148.56399999999999</v>
      </c>
      <c r="G38" s="7">
        <v>1</v>
      </c>
      <c r="H38" s="1">
        <v>60</v>
      </c>
      <c r="I38" s="1" t="s">
        <v>44</v>
      </c>
      <c r="J38" s="1">
        <v>79.2</v>
      </c>
      <c r="K38" s="1">
        <f t="shared" ref="K38:K70" si="12">E38-J38</f>
        <v>-4.171999999999997</v>
      </c>
      <c r="L38" s="1"/>
      <c r="M38" s="1"/>
      <c r="N38" s="1"/>
      <c r="O38" s="1">
        <v>50</v>
      </c>
      <c r="P38" s="1">
        <v>0</v>
      </c>
      <c r="Q38" s="1">
        <f t="shared" si="4"/>
        <v>15.005600000000001</v>
      </c>
      <c r="R38" s="5">
        <f t="shared" si="11"/>
        <v>41.525600000000026</v>
      </c>
      <c r="S38" s="5"/>
      <c r="T38" s="1"/>
      <c r="U38" s="1">
        <f t="shared" si="5"/>
        <v>16</v>
      </c>
      <c r="V38" s="1">
        <f t="shared" si="6"/>
        <v>13.232659807005383</v>
      </c>
      <c r="W38" s="1">
        <v>11.999000000000001</v>
      </c>
      <c r="X38" s="1">
        <v>21.760999999999999</v>
      </c>
      <c r="Y38" s="1">
        <v>18.605799999999999</v>
      </c>
      <c r="Z38" s="1">
        <v>15.64</v>
      </c>
      <c r="AA38" s="1">
        <v>21.378399999999999</v>
      </c>
      <c r="AB38" s="1">
        <v>17.197800000000001</v>
      </c>
      <c r="AC38" s="1">
        <v>20.586400000000001</v>
      </c>
      <c r="AD38" s="1">
        <v>25.902799999999999</v>
      </c>
      <c r="AE38" s="1">
        <v>28.18</v>
      </c>
      <c r="AF38" s="1">
        <v>34.930399999999999</v>
      </c>
      <c r="AG38" s="24" t="s">
        <v>40</v>
      </c>
      <c r="AH38" s="1">
        <f t="shared" si="10"/>
        <v>41.525600000000026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82</v>
      </c>
      <c r="B39" s="1" t="s">
        <v>42</v>
      </c>
      <c r="C39" s="1">
        <v>70.924000000000007</v>
      </c>
      <c r="D39" s="1">
        <v>95.412999999999997</v>
      </c>
      <c r="E39" s="1">
        <v>52.787999999999997</v>
      </c>
      <c r="F39" s="1">
        <v>103.583</v>
      </c>
      <c r="G39" s="7">
        <v>1</v>
      </c>
      <c r="H39" s="1">
        <v>45</v>
      </c>
      <c r="I39" s="1" t="s">
        <v>39</v>
      </c>
      <c r="J39" s="1">
        <v>60</v>
      </c>
      <c r="K39" s="1">
        <f t="shared" si="12"/>
        <v>-7.2120000000000033</v>
      </c>
      <c r="L39" s="1"/>
      <c r="M39" s="1"/>
      <c r="N39" s="1"/>
      <c r="O39" s="1">
        <v>50</v>
      </c>
      <c r="P39" s="1">
        <v>0</v>
      </c>
      <c r="Q39" s="1">
        <f t="shared" si="4"/>
        <v>10.557599999999999</v>
      </c>
      <c r="R39" s="5">
        <f t="shared" si="11"/>
        <v>15.338599999999985</v>
      </c>
      <c r="S39" s="5"/>
      <c r="T39" s="1"/>
      <c r="U39" s="1">
        <f t="shared" si="5"/>
        <v>16</v>
      </c>
      <c r="V39" s="1">
        <f t="shared" si="6"/>
        <v>14.547150867621431</v>
      </c>
      <c r="W39" s="1">
        <v>12.329000000000001</v>
      </c>
      <c r="X39" s="1">
        <v>17.172599999999999</v>
      </c>
      <c r="Y39" s="1">
        <v>13.518599999999999</v>
      </c>
      <c r="Z39" s="1">
        <v>14.8996</v>
      </c>
      <c r="AA39" s="1">
        <v>12.6632</v>
      </c>
      <c r="AB39" s="1">
        <v>9.3425999999999991</v>
      </c>
      <c r="AC39" s="1">
        <v>16.982800000000001</v>
      </c>
      <c r="AD39" s="1">
        <v>16.170200000000001</v>
      </c>
      <c r="AE39" s="1">
        <v>16.384799999999998</v>
      </c>
      <c r="AF39" s="1">
        <v>17.9224</v>
      </c>
      <c r="AG39" s="1"/>
      <c r="AH39" s="1">
        <f t="shared" si="10"/>
        <v>15.338599999999985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83</v>
      </c>
      <c r="B40" s="1" t="s">
        <v>42</v>
      </c>
      <c r="C40" s="1">
        <v>43.523000000000003</v>
      </c>
      <c r="D40" s="1">
        <v>62.521000000000001</v>
      </c>
      <c r="E40" s="1">
        <v>42.091999999999999</v>
      </c>
      <c r="F40" s="1">
        <v>60.225999999999999</v>
      </c>
      <c r="G40" s="7">
        <v>1</v>
      </c>
      <c r="H40" s="1">
        <v>45</v>
      </c>
      <c r="I40" s="1" t="s">
        <v>39</v>
      </c>
      <c r="J40" s="1">
        <v>44</v>
      </c>
      <c r="K40" s="1">
        <f t="shared" si="12"/>
        <v>-1.9080000000000013</v>
      </c>
      <c r="L40" s="1"/>
      <c r="M40" s="1"/>
      <c r="N40" s="1">
        <v>50</v>
      </c>
      <c r="O40" s="1"/>
      <c r="P40" s="1">
        <v>0</v>
      </c>
      <c r="Q40" s="1">
        <f t="shared" si="4"/>
        <v>8.4184000000000001</v>
      </c>
      <c r="R40" s="5">
        <f t="shared" si="11"/>
        <v>24.468400000000003</v>
      </c>
      <c r="S40" s="5"/>
      <c r="T40" s="1"/>
      <c r="U40" s="1">
        <f t="shared" si="5"/>
        <v>16</v>
      </c>
      <c r="V40" s="1">
        <f t="shared" si="6"/>
        <v>13.093461940511261</v>
      </c>
      <c r="W40" s="1">
        <v>8.8376000000000001</v>
      </c>
      <c r="X40" s="1">
        <v>12.770799999999999</v>
      </c>
      <c r="Y40" s="1">
        <v>5.9850000000000003</v>
      </c>
      <c r="Z40" s="1">
        <v>12.0474</v>
      </c>
      <c r="AA40" s="1">
        <v>8.42</v>
      </c>
      <c r="AB40" s="1">
        <v>8.4911999999999992</v>
      </c>
      <c r="AC40" s="1">
        <v>7.7602000000000002</v>
      </c>
      <c r="AD40" s="1">
        <v>12.914199999999999</v>
      </c>
      <c r="AE40" s="1">
        <v>8.0538000000000007</v>
      </c>
      <c r="AF40" s="1">
        <v>11.744199999999999</v>
      </c>
      <c r="AG40" s="1"/>
      <c r="AH40" s="1">
        <f t="shared" si="10"/>
        <v>24.468400000000003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84</v>
      </c>
      <c r="B41" s="1" t="s">
        <v>38</v>
      </c>
      <c r="C41" s="1"/>
      <c r="D41" s="1">
        <v>10</v>
      </c>
      <c r="E41" s="1">
        <v>-3</v>
      </c>
      <c r="F41" s="1">
        <v>10</v>
      </c>
      <c r="G41" s="7">
        <v>0.09</v>
      </c>
      <c r="H41" s="1">
        <v>45</v>
      </c>
      <c r="I41" s="1" t="s">
        <v>39</v>
      </c>
      <c r="J41" s="1"/>
      <c r="K41" s="1">
        <f t="shared" si="12"/>
        <v>-3</v>
      </c>
      <c r="L41" s="1"/>
      <c r="M41" s="1"/>
      <c r="N41" s="1"/>
      <c r="O41" s="1"/>
      <c r="P41" s="1">
        <v>0</v>
      </c>
      <c r="Q41" s="1">
        <f t="shared" si="4"/>
        <v>-0.6</v>
      </c>
      <c r="R41" s="5"/>
      <c r="S41" s="5"/>
      <c r="T41" s="1"/>
      <c r="U41" s="1">
        <f t="shared" si="5"/>
        <v>-16.666666666666668</v>
      </c>
      <c r="V41" s="1">
        <f t="shared" si="6"/>
        <v>-16.666666666666668</v>
      </c>
      <c r="W41" s="1">
        <v>0</v>
      </c>
      <c r="X41" s="1">
        <v>0.4</v>
      </c>
      <c r="Y41" s="1">
        <v>1.8</v>
      </c>
      <c r="Z41" s="1">
        <v>1.2</v>
      </c>
      <c r="AA41" s="1">
        <v>0.6</v>
      </c>
      <c r="AB41" s="1">
        <v>0.8</v>
      </c>
      <c r="AC41" s="1">
        <v>0</v>
      </c>
      <c r="AD41" s="1">
        <v>0.8</v>
      </c>
      <c r="AE41" s="1">
        <v>1.8</v>
      </c>
      <c r="AF41" s="1">
        <v>2.4</v>
      </c>
      <c r="AG41" s="1"/>
      <c r="AH41" s="1">
        <f t="shared" si="10"/>
        <v>0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85</v>
      </c>
      <c r="B42" s="1" t="s">
        <v>38</v>
      </c>
      <c r="C42" s="1">
        <v>70</v>
      </c>
      <c r="D42" s="1">
        <v>128</v>
      </c>
      <c r="E42" s="1">
        <v>60</v>
      </c>
      <c r="F42" s="1">
        <v>137</v>
      </c>
      <c r="G42" s="7">
        <v>0.35</v>
      </c>
      <c r="H42" s="1">
        <v>45</v>
      </c>
      <c r="I42" s="1" t="s">
        <v>39</v>
      </c>
      <c r="J42" s="1">
        <v>61</v>
      </c>
      <c r="K42" s="1">
        <f t="shared" si="12"/>
        <v>-1</v>
      </c>
      <c r="L42" s="1"/>
      <c r="M42" s="1"/>
      <c r="N42" s="1"/>
      <c r="O42" s="1"/>
      <c r="P42" s="1">
        <v>32</v>
      </c>
      <c r="Q42" s="1">
        <f t="shared" si="4"/>
        <v>12</v>
      </c>
      <c r="R42" s="5">
        <f t="shared" si="11"/>
        <v>23</v>
      </c>
      <c r="S42" s="5"/>
      <c r="T42" s="1"/>
      <c r="U42" s="1">
        <f t="shared" si="5"/>
        <v>16</v>
      </c>
      <c r="V42" s="1">
        <f t="shared" si="6"/>
        <v>14.083333333333334</v>
      </c>
      <c r="W42" s="1">
        <v>12.6</v>
      </c>
      <c r="X42" s="1">
        <v>19.8</v>
      </c>
      <c r="Y42" s="1">
        <v>7.4</v>
      </c>
      <c r="Z42" s="1">
        <v>22.8</v>
      </c>
      <c r="AA42" s="1">
        <v>13.4</v>
      </c>
      <c r="AB42" s="1">
        <v>10.4</v>
      </c>
      <c r="AC42" s="1">
        <v>15.2</v>
      </c>
      <c r="AD42" s="1">
        <v>15.8</v>
      </c>
      <c r="AE42" s="1">
        <v>6.2</v>
      </c>
      <c r="AF42" s="1">
        <v>13.8</v>
      </c>
      <c r="AG42" s="1" t="s">
        <v>54</v>
      </c>
      <c r="AH42" s="1">
        <f t="shared" si="10"/>
        <v>8.0499999999999989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" t="s">
        <v>86</v>
      </c>
      <c r="B43" s="1" t="s">
        <v>42</v>
      </c>
      <c r="C43" s="1">
        <v>8.0000000000000002E-3</v>
      </c>
      <c r="D43" s="1">
        <v>73.89</v>
      </c>
      <c r="E43" s="1">
        <v>3.63</v>
      </c>
      <c r="F43" s="1">
        <v>67.718999999999994</v>
      </c>
      <c r="G43" s="7">
        <v>1</v>
      </c>
      <c r="H43" s="1">
        <v>45</v>
      </c>
      <c r="I43" s="1" t="s">
        <v>39</v>
      </c>
      <c r="J43" s="1">
        <v>28</v>
      </c>
      <c r="K43" s="1">
        <f t="shared" si="12"/>
        <v>-24.37</v>
      </c>
      <c r="L43" s="1"/>
      <c r="M43" s="1"/>
      <c r="N43" s="1">
        <v>50</v>
      </c>
      <c r="O43" s="1"/>
      <c r="P43" s="1">
        <v>0</v>
      </c>
      <c r="Q43" s="1">
        <f t="shared" si="4"/>
        <v>0.72599999999999998</v>
      </c>
      <c r="R43" s="5"/>
      <c r="S43" s="5"/>
      <c r="T43" s="1"/>
      <c r="U43" s="1">
        <f t="shared" si="5"/>
        <v>162.1473829201102</v>
      </c>
      <c r="V43" s="1">
        <f t="shared" si="6"/>
        <v>162.1473829201102</v>
      </c>
      <c r="W43" s="1">
        <v>2.9211999999999998</v>
      </c>
      <c r="X43" s="1">
        <v>11.8772</v>
      </c>
      <c r="Y43" s="1">
        <v>4.8136000000000001</v>
      </c>
      <c r="Z43" s="1">
        <v>6.6945999999999994</v>
      </c>
      <c r="AA43" s="1">
        <v>5.6706000000000003</v>
      </c>
      <c r="AB43" s="1">
        <v>4.899</v>
      </c>
      <c r="AC43" s="1">
        <v>5.6894</v>
      </c>
      <c r="AD43" s="1">
        <v>9.7148000000000003</v>
      </c>
      <c r="AE43" s="1">
        <v>9.3689999999999998</v>
      </c>
      <c r="AF43" s="1">
        <v>11.949400000000001</v>
      </c>
      <c r="AG43" s="1" t="s">
        <v>54</v>
      </c>
      <c r="AH43" s="1">
        <f t="shared" si="10"/>
        <v>0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" t="s">
        <v>87</v>
      </c>
      <c r="B44" s="1" t="s">
        <v>38</v>
      </c>
      <c r="C44" s="1">
        <v>59</v>
      </c>
      <c r="D44" s="1">
        <v>156</v>
      </c>
      <c r="E44" s="1">
        <v>116</v>
      </c>
      <c r="F44" s="1">
        <v>98</v>
      </c>
      <c r="G44" s="7">
        <v>0.3</v>
      </c>
      <c r="H44" s="1" t="e">
        <v>#N/A</v>
      </c>
      <c r="I44" s="1" t="s">
        <v>39</v>
      </c>
      <c r="J44" s="1">
        <v>137</v>
      </c>
      <c r="K44" s="1">
        <f t="shared" si="12"/>
        <v>-21</v>
      </c>
      <c r="L44" s="1"/>
      <c r="M44" s="1"/>
      <c r="N44" s="1"/>
      <c r="O44" s="1"/>
      <c r="P44" s="1">
        <v>210</v>
      </c>
      <c r="Q44" s="1">
        <f t="shared" si="4"/>
        <v>23.2</v>
      </c>
      <c r="R44" s="5">
        <f t="shared" si="11"/>
        <v>63.199999999999989</v>
      </c>
      <c r="S44" s="5"/>
      <c r="T44" s="1"/>
      <c r="U44" s="1">
        <f t="shared" si="5"/>
        <v>16</v>
      </c>
      <c r="V44" s="1">
        <f t="shared" si="6"/>
        <v>13.275862068965518</v>
      </c>
      <c r="W44" s="1">
        <v>23</v>
      </c>
      <c r="X44" s="1">
        <v>7.4</v>
      </c>
      <c r="Y44" s="1">
        <v>11.2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 t="s">
        <v>88</v>
      </c>
      <c r="AH44" s="1">
        <f t="shared" si="10"/>
        <v>18.959999999999997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23" t="s">
        <v>89</v>
      </c>
      <c r="B45" s="1" t="s">
        <v>42</v>
      </c>
      <c r="C45" s="1"/>
      <c r="D45" s="1"/>
      <c r="E45" s="1"/>
      <c r="F45" s="1"/>
      <c r="G45" s="7">
        <v>1</v>
      </c>
      <c r="H45" s="1">
        <v>30</v>
      </c>
      <c r="I45" s="1" t="s">
        <v>39</v>
      </c>
      <c r="J45" s="1"/>
      <c r="K45" s="1">
        <f t="shared" si="12"/>
        <v>0</v>
      </c>
      <c r="L45" s="1"/>
      <c r="M45" s="1"/>
      <c r="N45" s="1"/>
      <c r="O45" s="1">
        <v>30</v>
      </c>
      <c r="P45" s="1">
        <v>0</v>
      </c>
      <c r="Q45" s="1">
        <f t="shared" si="4"/>
        <v>0</v>
      </c>
      <c r="R45" s="5"/>
      <c r="S45" s="5"/>
      <c r="T45" s="1"/>
      <c r="U45" s="1" t="e">
        <f t="shared" si="5"/>
        <v>#DIV/0!</v>
      </c>
      <c r="V45" s="1" t="e">
        <f t="shared" si="6"/>
        <v>#DIV/0!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 t="s">
        <v>90</v>
      </c>
      <c r="AH45" s="1">
        <f t="shared" si="10"/>
        <v>0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ht="15.75" thickBot="1" x14ac:dyDescent="0.3">
      <c r="A46" s="1" t="s">
        <v>91</v>
      </c>
      <c r="B46" s="1" t="s">
        <v>42</v>
      </c>
      <c r="C46" s="1">
        <v>4.798</v>
      </c>
      <c r="D46" s="1">
        <v>44.9</v>
      </c>
      <c r="E46" s="1">
        <v>3.008</v>
      </c>
      <c r="F46" s="1">
        <v>45.104999999999997</v>
      </c>
      <c r="G46" s="7">
        <v>1</v>
      </c>
      <c r="H46" s="1">
        <v>45</v>
      </c>
      <c r="I46" s="1" t="s">
        <v>39</v>
      </c>
      <c r="J46" s="1">
        <v>4.5</v>
      </c>
      <c r="K46" s="1">
        <f t="shared" si="12"/>
        <v>-1.492</v>
      </c>
      <c r="L46" s="1"/>
      <c r="M46" s="1"/>
      <c r="N46" s="1"/>
      <c r="O46" s="1"/>
      <c r="P46" s="1">
        <v>0</v>
      </c>
      <c r="Q46" s="1">
        <f t="shared" si="4"/>
        <v>0.60160000000000002</v>
      </c>
      <c r="R46" s="5"/>
      <c r="S46" s="5"/>
      <c r="T46" s="1"/>
      <c r="U46" s="1">
        <f t="shared" si="5"/>
        <v>74.975066489361694</v>
      </c>
      <c r="V46" s="1">
        <f t="shared" si="6"/>
        <v>74.975066489361694</v>
      </c>
      <c r="W46" s="1">
        <v>2.4453999999999998</v>
      </c>
      <c r="X46" s="1">
        <v>4.0131999999999994</v>
      </c>
      <c r="Y46" s="1">
        <v>0.61080000000000001</v>
      </c>
      <c r="Z46" s="1">
        <v>2.7644000000000002</v>
      </c>
      <c r="AA46" s="1">
        <v>5.2636000000000003</v>
      </c>
      <c r="AB46" s="1">
        <v>4.0968</v>
      </c>
      <c r="AC46" s="1">
        <v>1.9004000000000001</v>
      </c>
      <c r="AD46" s="1">
        <v>5.0186000000000002</v>
      </c>
      <c r="AE46" s="1">
        <v>2.8441999999999998</v>
      </c>
      <c r="AF46" s="1">
        <v>10.327</v>
      </c>
      <c r="AG46" s="1"/>
      <c r="AH46" s="1">
        <f t="shared" si="10"/>
        <v>0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1" t="s">
        <v>92</v>
      </c>
      <c r="B47" s="12" t="s">
        <v>38</v>
      </c>
      <c r="C47" s="12">
        <v>326</v>
      </c>
      <c r="D47" s="12">
        <v>5</v>
      </c>
      <c r="E47" s="12">
        <v>254</v>
      </c>
      <c r="F47" s="28">
        <f>67+F48</f>
        <v>267</v>
      </c>
      <c r="G47" s="7">
        <v>0.28000000000000003</v>
      </c>
      <c r="H47" s="1">
        <v>45</v>
      </c>
      <c r="I47" s="1" t="s">
        <v>93</v>
      </c>
      <c r="J47" s="1">
        <v>260</v>
      </c>
      <c r="K47" s="1">
        <f t="shared" si="12"/>
        <v>-6</v>
      </c>
      <c r="L47" s="1"/>
      <c r="M47" s="1"/>
      <c r="N47" s="1">
        <v>170</v>
      </c>
      <c r="O47" s="1">
        <v>300</v>
      </c>
      <c r="P47" s="1">
        <v>0</v>
      </c>
      <c r="Q47" s="1">
        <f t="shared" si="4"/>
        <v>50.8</v>
      </c>
      <c r="R47" s="5">
        <f t="shared" si="11"/>
        <v>75.799999999999955</v>
      </c>
      <c r="S47" s="5"/>
      <c r="T47" s="1"/>
      <c r="U47" s="1">
        <f t="shared" si="5"/>
        <v>16</v>
      </c>
      <c r="V47" s="1">
        <f t="shared" si="6"/>
        <v>14.507874015748031</v>
      </c>
      <c r="W47" s="1">
        <v>59.4</v>
      </c>
      <c r="X47" s="1">
        <v>79.8</v>
      </c>
      <c r="Y47" s="1">
        <v>64</v>
      </c>
      <c r="Z47" s="1">
        <v>61.6</v>
      </c>
      <c r="AA47" s="1">
        <v>77.2</v>
      </c>
      <c r="AB47" s="1">
        <v>56</v>
      </c>
      <c r="AC47" s="1">
        <v>70.400000000000006</v>
      </c>
      <c r="AD47" s="1">
        <v>62.8</v>
      </c>
      <c r="AE47" s="1">
        <v>64.2</v>
      </c>
      <c r="AF47" s="1">
        <v>87</v>
      </c>
      <c r="AG47" s="10" t="s">
        <v>171</v>
      </c>
      <c r="AH47" s="1">
        <f t="shared" si="10"/>
        <v>21.22399999999999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ht="15.75" thickBot="1" x14ac:dyDescent="0.3">
      <c r="A48" s="16" t="s">
        <v>165</v>
      </c>
      <c r="B48" s="17" t="s">
        <v>38</v>
      </c>
      <c r="C48" s="17"/>
      <c r="D48" s="17">
        <v>200</v>
      </c>
      <c r="E48" s="17"/>
      <c r="F48" s="29">
        <v>200</v>
      </c>
      <c r="G48" s="14">
        <v>0</v>
      </c>
      <c r="H48" s="13" t="e">
        <v>#N/A</v>
      </c>
      <c r="I48" s="18" t="s">
        <v>74</v>
      </c>
      <c r="J48" s="13"/>
      <c r="K48" s="13">
        <f>E48-J48</f>
        <v>0</v>
      </c>
      <c r="L48" s="13"/>
      <c r="M48" s="13"/>
      <c r="N48" s="13"/>
      <c r="O48" s="13"/>
      <c r="P48" s="13"/>
      <c r="Q48" s="13">
        <f>E48/5</f>
        <v>0</v>
      </c>
      <c r="R48" s="15"/>
      <c r="S48" s="15"/>
      <c r="T48" s="13"/>
      <c r="U48" s="13" t="e">
        <f>(F48+N48+O48+P48+R48)/Q48</f>
        <v>#DIV/0!</v>
      </c>
      <c r="V48" s="13" t="e">
        <f>(F48+N48+O48+P48)/Q48</f>
        <v>#DIV/0!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8" t="s">
        <v>170</v>
      </c>
      <c r="AH48" s="13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" t="s">
        <v>94</v>
      </c>
      <c r="B49" s="1" t="s">
        <v>38</v>
      </c>
      <c r="C49" s="1">
        <v>346</v>
      </c>
      <c r="D49" s="1">
        <v>318</v>
      </c>
      <c r="E49" s="1">
        <v>324</v>
      </c>
      <c r="F49" s="1">
        <v>327</v>
      </c>
      <c r="G49" s="7">
        <v>0.35</v>
      </c>
      <c r="H49" s="1">
        <v>45</v>
      </c>
      <c r="I49" s="1" t="s">
        <v>53</v>
      </c>
      <c r="J49" s="1">
        <v>333</v>
      </c>
      <c r="K49" s="1">
        <f t="shared" si="12"/>
        <v>-9</v>
      </c>
      <c r="L49" s="1"/>
      <c r="M49" s="1"/>
      <c r="N49" s="1">
        <v>200</v>
      </c>
      <c r="O49" s="1">
        <v>300</v>
      </c>
      <c r="P49" s="1">
        <v>0</v>
      </c>
      <c r="Q49" s="1">
        <f t="shared" si="4"/>
        <v>64.8</v>
      </c>
      <c r="R49" s="5">
        <f>16*Q49-P49-O49-N49-F49</f>
        <v>209.79999999999995</v>
      </c>
      <c r="S49" s="5"/>
      <c r="T49" s="1"/>
      <c r="U49" s="1">
        <f t="shared" si="5"/>
        <v>16</v>
      </c>
      <c r="V49" s="1">
        <f t="shared" si="6"/>
        <v>12.762345679012347</v>
      </c>
      <c r="W49" s="1">
        <v>69.2</v>
      </c>
      <c r="X49" s="1">
        <v>90.4</v>
      </c>
      <c r="Y49" s="1">
        <v>61.6</v>
      </c>
      <c r="Z49" s="1">
        <v>94.4</v>
      </c>
      <c r="AA49" s="1">
        <v>89.8</v>
      </c>
      <c r="AB49" s="1">
        <v>72.2</v>
      </c>
      <c r="AC49" s="1">
        <v>88</v>
      </c>
      <c r="AD49" s="1">
        <v>76.599999999999994</v>
      </c>
      <c r="AE49" s="1">
        <v>80.599999999999994</v>
      </c>
      <c r="AF49" s="1">
        <v>92.6</v>
      </c>
      <c r="AG49" s="1" t="s">
        <v>54</v>
      </c>
      <c r="AH49" s="1">
        <f t="shared" si="10"/>
        <v>73.429999999999978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8" t="s">
        <v>95</v>
      </c>
      <c r="B50" s="13" t="s">
        <v>38</v>
      </c>
      <c r="C50" s="13">
        <v>-9</v>
      </c>
      <c r="D50" s="13"/>
      <c r="E50" s="13">
        <v>-6</v>
      </c>
      <c r="F50" s="25">
        <v>-9</v>
      </c>
      <c r="G50" s="14">
        <v>0</v>
      </c>
      <c r="H50" s="13" t="e">
        <v>#N/A</v>
      </c>
      <c r="I50" s="13" t="s">
        <v>74</v>
      </c>
      <c r="J50" s="13">
        <v>4</v>
      </c>
      <c r="K50" s="13">
        <f t="shared" si="12"/>
        <v>-10</v>
      </c>
      <c r="L50" s="13"/>
      <c r="M50" s="13"/>
      <c r="N50" s="13"/>
      <c r="O50" s="13">
        <v>150</v>
      </c>
      <c r="P50" s="13">
        <v>0</v>
      </c>
      <c r="Q50" s="13">
        <f t="shared" si="4"/>
        <v>-1.2</v>
      </c>
      <c r="R50" s="15"/>
      <c r="S50" s="15"/>
      <c r="T50" s="13"/>
      <c r="U50" s="13">
        <f t="shared" si="5"/>
        <v>-117.5</v>
      </c>
      <c r="V50" s="13">
        <f t="shared" si="6"/>
        <v>-117.5</v>
      </c>
      <c r="W50" s="13">
        <v>10.4</v>
      </c>
      <c r="X50" s="13">
        <v>39.6</v>
      </c>
      <c r="Y50" s="13">
        <v>22</v>
      </c>
      <c r="Z50" s="13">
        <v>18.399999999999999</v>
      </c>
      <c r="AA50" s="13">
        <v>31.2</v>
      </c>
      <c r="AB50" s="13">
        <v>26</v>
      </c>
      <c r="AC50" s="13">
        <v>24.6</v>
      </c>
      <c r="AD50" s="13">
        <v>31.2</v>
      </c>
      <c r="AE50" s="13">
        <v>26.4</v>
      </c>
      <c r="AF50" s="13">
        <v>28.8</v>
      </c>
      <c r="AG50" s="18" t="s">
        <v>175</v>
      </c>
      <c r="AH50" s="13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96</v>
      </c>
      <c r="B51" s="1" t="s">
        <v>38</v>
      </c>
      <c r="C51" s="1">
        <v>932</v>
      </c>
      <c r="D51" s="1">
        <v>222</v>
      </c>
      <c r="E51" s="1">
        <v>395</v>
      </c>
      <c r="F51" s="1">
        <v>735</v>
      </c>
      <c r="G51" s="7">
        <v>0.41</v>
      </c>
      <c r="H51" s="1">
        <v>45</v>
      </c>
      <c r="I51" s="1" t="s">
        <v>39</v>
      </c>
      <c r="J51" s="1">
        <v>414</v>
      </c>
      <c r="K51" s="1">
        <f t="shared" si="12"/>
        <v>-19</v>
      </c>
      <c r="L51" s="1"/>
      <c r="M51" s="1"/>
      <c r="N51" s="1">
        <v>100</v>
      </c>
      <c r="O51" s="1">
        <v>200</v>
      </c>
      <c r="P51" s="1">
        <v>0</v>
      </c>
      <c r="Q51" s="1">
        <f t="shared" si="4"/>
        <v>79</v>
      </c>
      <c r="R51" s="5">
        <f t="shared" ref="R51" si="13">16*Q51-P51-O51-N51-F51</f>
        <v>229</v>
      </c>
      <c r="S51" s="5"/>
      <c r="T51" s="1"/>
      <c r="U51" s="1">
        <f t="shared" si="5"/>
        <v>16</v>
      </c>
      <c r="V51" s="1">
        <f t="shared" si="6"/>
        <v>13.101265822784811</v>
      </c>
      <c r="W51" s="1">
        <v>68.8</v>
      </c>
      <c r="X51" s="1">
        <v>110.8</v>
      </c>
      <c r="Y51" s="1">
        <v>117</v>
      </c>
      <c r="Z51" s="1">
        <v>91.4</v>
      </c>
      <c r="AA51" s="1">
        <v>108.4</v>
      </c>
      <c r="AB51" s="1">
        <v>93.2</v>
      </c>
      <c r="AC51" s="1">
        <v>94.4</v>
      </c>
      <c r="AD51" s="1">
        <v>112.6</v>
      </c>
      <c r="AE51" s="1">
        <v>94.8</v>
      </c>
      <c r="AF51" s="1">
        <v>125.8</v>
      </c>
      <c r="AG51" s="1"/>
      <c r="AH51" s="1">
        <f>G51*R51</f>
        <v>93.89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97</v>
      </c>
      <c r="B52" s="1" t="s">
        <v>38</v>
      </c>
      <c r="C52" s="1"/>
      <c r="D52" s="1">
        <v>35</v>
      </c>
      <c r="E52" s="1"/>
      <c r="F52" s="1">
        <v>35</v>
      </c>
      <c r="G52" s="7">
        <v>0.4</v>
      </c>
      <c r="H52" s="1">
        <v>30</v>
      </c>
      <c r="I52" s="1" t="s">
        <v>39</v>
      </c>
      <c r="J52" s="1"/>
      <c r="K52" s="1">
        <f t="shared" si="12"/>
        <v>0</v>
      </c>
      <c r="L52" s="1"/>
      <c r="M52" s="1"/>
      <c r="N52" s="1"/>
      <c r="O52" s="1"/>
      <c r="P52" s="1">
        <v>0</v>
      </c>
      <c r="Q52" s="1">
        <f t="shared" si="4"/>
        <v>0</v>
      </c>
      <c r="R52" s="5"/>
      <c r="S52" s="5"/>
      <c r="T52" s="1"/>
      <c r="U52" s="1" t="e">
        <f t="shared" si="5"/>
        <v>#DIV/0!</v>
      </c>
      <c r="V52" s="1" t="e">
        <f t="shared" si="6"/>
        <v>#DIV/0!</v>
      </c>
      <c r="W52" s="1">
        <v>0</v>
      </c>
      <c r="X52" s="1">
        <v>3.4</v>
      </c>
      <c r="Y52" s="1">
        <v>-0.2</v>
      </c>
      <c r="Z52" s="1">
        <v>0</v>
      </c>
      <c r="AA52" s="1">
        <v>1.8</v>
      </c>
      <c r="AB52" s="1">
        <v>-0.6</v>
      </c>
      <c r="AC52" s="1">
        <v>1.8</v>
      </c>
      <c r="AD52" s="1">
        <v>2.4</v>
      </c>
      <c r="AE52" s="1">
        <v>4.2</v>
      </c>
      <c r="AF52" s="1">
        <v>4.2</v>
      </c>
      <c r="AG52" s="1" t="s">
        <v>54</v>
      </c>
      <c r="AH52" s="1">
        <f>G52*R52</f>
        <v>0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" t="s">
        <v>98</v>
      </c>
      <c r="B53" s="1" t="s">
        <v>42</v>
      </c>
      <c r="C53" s="1">
        <v>-1.9E-2</v>
      </c>
      <c r="D53" s="1"/>
      <c r="E53" s="1"/>
      <c r="F53" s="1">
        <v>-1.9E-2</v>
      </c>
      <c r="G53" s="7">
        <v>1</v>
      </c>
      <c r="H53" s="1">
        <v>30</v>
      </c>
      <c r="I53" s="1" t="s">
        <v>39</v>
      </c>
      <c r="J53" s="1"/>
      <c r="K53" s="1">
        <f t="shared" si="12"/>
        <v>0</v>
      </c>
      <c r="L53" s="1"/>
      <c r="M53" s="1"/>
      <c r="N53" s="1"/>
      <c r="O53" s="1"/>
      <c r="P53" s="1">
        <v>16</v>
      </c>
      <c r="Q53" s="1">
        <f t="shared" si="4"/>
        <v>0</v>
      </c>
      <c r="R53" s="5"/>
      <c r="S53" s="5"/>
      <c r="T53" s="1"/>
      <c r="U53" s="1" t="e">
        <f t="shared" si="5"/>
        <v>#DIV/0!</v>
      </c>
      <c r="V53" s="1" t="e">
        <f t="shared" si="6"/>
        <v>#DIV/0!</v>
      </c>
      <c r="W53" s="1">
        <v>1.7263999999999999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0.2064</v>
      </c>
      <c r="AD53" s="1">
        <v>0.21579999999999999</v>
      </c>
      <c r="AE53" s="1">
        <v>1.7367999999999999</v>
      </c>
      <c r="AF53" s="1">
        <v>0.21540000000000001</v>
      </c>
      <c r="AG53" s="1" t="s">
        <v>99</v>
      </c>
      <c r="AH53" s="1">
        <f>G53*R53</f>
        <v>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" t="s">
        <v>100</v>
      </c>
      <c r="B54" s="1" t="s">
        <v>38</v>
      </c>
      <c r="C54" s="1">
        <v>5</v>
      </c>
      <c r="D54" s="1">
        <v>1</v>
      </c>
      <c r="E54" s="1">
        <v>4</v>
      </c>
      <c r="F54" s="1">
        <v>2</v>
      </c>
      <c r="G54" s="7">
        <v>0.41</v>
      </c>
      <c r="H54" s="1">
        <v>45</v>
      </c>
      <c r="I54" s="1" t="s">
        <v>39</v>
      </c>
      <c r="J54" s="1">
        <v>4</v>
      </c>
      <c r="K54" s="1">
        <f t="shared" si="12"/>
        <v>0</v>
      </c>
      <c r="L54" s="1"/>
      <c r="M54" s="1"/>
      <c r="N54" s="1"/>
      <c r="O54" s="1"/>
      <c r="P54" s="1">
        <v>16</v>
      </c>
      <c r="Q54" s="1">
        <f t="shared" si="4"/>
        <v>0.8</v>
      </c>
      <c r="R54" s="5"/>
      <c r="S54" s="5"/>
      <c r="T54" s="1"/>
      <c r="U54" s="1">
        <f t="shared" si="5"/>
        <v>22.5</v>
      </c>
      <c r="V54" s="1">
        <f t="shared" si="6"/>
        <v>22.5</v>
      </c>
      <c r="W54" s="1">
        <v>1.8</v>
      </c>
      <c r="X54" s="1">
        <v>-1</v>
      </c>
      <c r="Y54" s="1">
        <v>0</v>
      </c>
      <c r="Z54" s="1">
        <v>4.8</v>
      </c>
      <c r="AA54" s="1">
        <v>2.4</v>
      </c>
      <c r="AB54" s="1">
        <v>1.4</v>
      </c>
      <c r="AC54" s="1">
        <v>3</v>
      </c>
      <c r="AD54" s="1">
        <v>4</v>
      </c>
      <c r="AE54" s="1">
        <v>2.8</v>
      </c>
      <c r="AF54" s="1">
        <v>16.8</v>
      </c>
      <c r="AG54" s="1" t="s">
        <v>54</v>
      </c>
      <c r="AH54" s="1">
        <f>G54*R54</f>
        <v>0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9" t="s">
        <v>101</v>
      </c>
      <c r="B55" s="19" t="s">
        <v>42</v>
      </c>
      <c r="C55" s="19"/>
      <c r="D55" s="19"/>
      <c r="E55" s="19"/>
      <c r="F55" s="19"/>
      <c r="G55" s="20">
        <v>0</v>
      </c>
      <c r="H55" s="19">
        <v>45</v>
      </c>
      <c r="I55" s="19" t="s">
        <v>39</v>
      </c>
      <c r="J55" s="19"/>
      <c r="K55" s="19">
        <f t="shared" si="12"/>
        <v>0</v>
      </c>
      <c r="L55" s="19"/>
      <c r="M55" s="19"/>
      <c r="N55" s="19"/>
      <c r="O55" s="19"/>
      <c r="P55" s="19">
        <v>0</v>
      </c>
      <c r="Q55" s="19">
        <f t="shared" si="4"/>
        <v>0</v>
      </c>
      <c r="R55" s="21"/>
      <c r="S55" s="21"/>
      <c r="T55" s="19"/>
      <c r="U55" s="19" t="e">
        <f t="shared" si="5"/>
        <v>#DIV/0!</v>
      </c>
      <c r="V55" s="19" t="e">
        <f t="shared" si="6"/>
        <v>#DIV/0!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0</v>
      </c>
      <c r="AD55" s="19">
        <v>0</v>
      </c>
      <c r="AE55" s="19">
        <v>0</v>
      </c>
      <c r="AF55" s="19">
        <v>0</v>
      </c>
      <c r="AG55" s="19" t="s">
        <v>102</v>
      </c>
      <c r="AH55" s="19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103</v>
      </c>
      <c r="B56" s="1" t="s">
        <v>38</v>
      </c>
      <c r="C56" s="1">
        <v>288</v>
      </c>
      <c r="D56" s="1">
        <v>103</v>
      </c>
      <c r="E56" s="1">
        <v>106</v>
      </c>
      <c r="F56" s="1">
        <v>282</v>
      </c>
      <c r="G56" s="7">
        <v>0.36</v>
      </c>
      <c r="H56" s="1">
        <v>45</v>
      </c>
      <c r="I56" s="1" t="s">
        <v>39</v>
      </c>
      <c r="J56" s="1">
        <v>109</v>
      </c>
      <c r="K56" s="1">
        <f t="shared" si="12"/>
        <v>-3</v>
      </c>
      <c r="L56" s="1"/>
      <c r="M56" s="1"/>
      <c r="N56" s="1"/>
      <c r="O56" s="1">
        <v>48</v>
      </c>
      <c r="P56" s="1">
        <v>0</v>
      </c>
      <c r="Q56" s="1">
        <f t="shared" si="4"/>
        <v>21.2</v>
      </c>
      <c r="R56" s="5"/>
      <c r="S56" s="5"/>
      <c r="T56" s="1"/>
      <c r="U56" s="1">
        <f t="shared" si="5"/>
        <v>15.566037735849058</v>
      </c>
      <c r="V56" s="1">
        <f t="shared" si="6"/>
        <v>15.566037735849058</v>
      </c>
      <c r="W56" s="1">
        <v>15</v>
      </c>
      <c r="X56" s="1">
        <v>32</v>
      </c>
      <c r="Y56" s="1">
        <v>20.6</v>
      </c>
      <c r="Z56" s="1">
        <v>40.4</v>
      </c>
      <c r="AA56" s="1">
        <v>41.2</v>
      </c>
      <c r="AB56" s="1">
        <v>20.8</v>
      </c>
      <c r="AC56" s="1">
        <v>38.6</v>
      </c>
      <c r="AD56" s="1">
        <v>29.2</v>
      </c>
      <c r="AE56" s="1">
        <v>28.8</v>
      </c>
      <c r="AF56" s="1">
        <v>31</v>
      </c>
      <c r="AG56" s="24" t="s">
        <v>59</v>
      </c>
      <c r="AH56" s="1">
        <f>G56*R56</f>
        <v>0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104</v>
      </c>
      <c r="B57" s="1" t="s">
        <v>42</v>
      </c>
      <c r="C57" s="1">
        <v>7.5839999999999996</v>
      </c>
      <c r="D57" s="1"/>
      <c r="E57" s="1">
        <v>-0.04</v>
      </c>
      <c r="F57" s="1">
        <v>5.4240000000000004</v>
      </c>
      <c r="G57" s="7">
        <v>1</v>
      </c>
      <c r="H57" s="1">
        <v>45</v>
      </c>
      <c r="I57" s="1" t="s">
        <v>39</v>
      </c>
      <c r="J57" s="1">
        <v>2</v>
      </c>
      <c r="K57" s="1">
        <f t="shared" si="12"/>
        <v>-2.04</v>
      </c>
      <c r="L57" s="1"/>
      <c r="M57" s="1"/>
      <c r="N57" s="1"/>
      <c r="O57" s="1"/>
      <c r="P57" s="1">
        <v>0</v>
      </c>
      <c r="Q57" s="1">
        <f t="shared" si="4"/>
        <v>-8.0000000000000002E-3</v>
      </c>
      <c r="R57" s="5">
        <v>4</v>
      </c>
      <c r="S57" s="5"/>
      <c r="T57" s="1"/>
      <c r="U57" s="1">
        <f t="shared" si="5"/>
        <v>-1178</v>
      </c>
      <c r="V57" s="1">
        <f t="shared" si="6"/>
        <v>-678</v>
      </c>
      <c r="W57" s="1">
        <v>0.2162</v>
      </c>
      <c r="X57" s="1">
        <v>0</v>
      </c>
      <c r="Y57" s="1">
        <v>0</v>
      </c>
      <c r="Z57" s="1">
        <v>2.3794</v>
      </c>
      <c r="AA57" s="1">
        <v>1.7592000000000001</v>
      </c>
      <c r="AB57" s="1">
        <v>1.3388</v>
      </c>
      <c r="AC57" s="1">
        <v>1.94</v>
      </c>
      <c r="AD57" s="1">
        <v>4.3334000000000001</v>
      </c>
      <c r="AE57" s="1">
        <v>0.76919999999999999</v>
      </c>
      <c r="AF57" s="1">
        <v>7.8583999999999996</v>
      </c>
      <c r="AG57" s="1" t="s">
        <v>105</v>
      </c>
      <c r="AH57" s="1">
        <f>G57*R57</f>
        <v>4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" t="s">
        <v>106</v>
      </c>
      <c r="B58" s="1" t="s">
        <v>38</v>
      </c>
      <c r="C58" s="1">
        <v>14</v>
      </c>
      <c r="D58" s="1"/>
      <c r="E58" s="1">
        <v>3</v>
      </c>
      <c r="F58" s="1">
        <v>11</v>
      </c>
      <c r="G58" s="7">
        <v>0.41</v>
      </c>
      <c r="H58" s="1">
        <v>45</v>
      </c>
      <c r="I58" s="1" t="s">
        <v>39</v>
      </c>
      <c r="J58" s="1">
        <v>5</v>
      </c>
      <c r="K58" s="1">
        <f t="shared" si="12"/>
        <v>-2</v>
      </c>
      <c r="L58" s="1"/>
      <c r="M58" s="1"/>
      <c r="N58" s="1"/>
      <c r="O58" s="1"/>
      <c r="P58" s="1">
        <v>9</v>
      </c>
      <c r="Q58" s="1">
        <f t="shared" si="4"/>
        <v>0.6</v>
      </c>
      <c r="R58" s="5"/>
      <c r="S58" s="5"/>
      <c r="T58" s="1"/>
      <c r="U58" s="1">
        <f t="shared" si="5"/>
        <v>33.333333333333336</v>
      </c>
      <c r="V58" s="1">
        <f t="shared" si="6"/>
        <v>33.333333333333336</v>
      </c>
      <c r="W58" s="1">
        <v>1.4</v>
      </c>
      <c r="X58" s="1">
        <v>1</v>
      </c>
      <c r="Y58" s="1">
        <v>0.2</v>
      </c>
      <c r="Z58" s="1">
        <v>3</v>
      </c>
      <c r="AA58" s="1">
        <v>2.4</v>
      </c>
      <c r="AB58" s="1">
        <v>3.6</v>
      </c>
      <c r="AC58" s="1">
        <v>5.6</v>
      </c>
      <c r="AD58" s="1">
        <v>5</v>
      </c>
      <c r="AE58" s="1">
        <v>7.2</v>
      </c>
      <c r="AF58" s="1">
        <v>6.8</v>
      </c>
      <c r="AG58" s="26" t="s">
        <v>177</v>
      </c>
      <c r="AH58" s="1">
        <f>G58*R58</f>
        <v>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107</v>
      </c>
      <c r="B59" s="1" t="s">
        <v>38</v>
      </c>
      <c r="C59" s="1">
        <v>51</v>
      </c>
      <c r="D59" s="1">
        <v>1</v>
      </c>
      <c r="E59" s="1">
        <v>8</v>
      </c>
      <c r="F59" s="1">
        <v>44</v>
      </c>
      <c r="G59" s="7">
        <v>0.41</v>
      </c>
      <c r="H59" s="1">
        <v>45</v>
      </c>
      <c r="I59" s="1" t="s">
        <v>39</v>
      </c>
      <c r="J59" s="1">
        <v>8</v>
      </c>
      <c r="K59" s="1">
        <f t="shared" si="12"/>
        <v>0</v>
      </c>
      <c r="L59" s="1"/>
      <c r="M59" s="1"/>
      <c r="N59" s="1"/>
      <c r="O59" s="1"/>
      <c r="P59" s="1">
        <v>0</v>
      </c>
      <c r="Q59" s="1">
        <f t="shared" si="4"/>
        <v>1.6</v>
      </c>
      <c r="R59" s="5"/>
      <c r="S59" s="5"/>
      <c r="T59" s="1"/>
      <c r="U59" s="1">
        <f t="shared" si="5"/>
        <v>27.5</v>
      </c>
      <c r="V59" s="1">
        <f t="shared" si="6"/>
        <v>27.5</v>
      </c>
      <c r="W59" s="1">
        <v>1.8</v>
      </c>
      <c r="X59" s="1">
        <v>1.6</v>
      </c>
      <c r="Y59" s="1">
        <v>0</v>
      </c>
      <c r="Z59" s="1">
        <v>4.5999999999999996</v>
      </c>
      <c r="AA59" s="1">
        <v>2.8</v>
      </c>
      <c r="AB59" s="1">
        <v>1.6</v>
      </c>
      <c r="AC59" s="1">
        <v>5</v>
      </c>
      <c r="AD59" s="1">
        <v>3.2</v>
      </c>
      <c r="AE59" s="1">
        <v>4.5999999999999996</v>
      </c>
      <c r="AF59" s="1">
        <v>5</v>
      </c>
      <c r="AG59" s="26" t="s">
        <v>178</v>
      </c>
      <c r="AH59" s="1">
        <f>G59*R59</f>
        <v>0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3" t="s">
        <v>108</v>
      </c>
      <c r="B60" s="13" t="s">
        <v>38</v>
      </c>
      <c r="C60" s="13">
        <v>49</v>
      </c>
      <c r="D60" s="13"/>
      <c r="E60" s="13">
        <v>48</v>
      </c>
      <c r="F60" s="13">
        <v>-3</v>
      </c>
      <c r="G60" s="14">
        <v>0</v>
      </c>
      <c r="H60" s="13" t="e">
        <v>#N/A</v>
      </c>
      <c r="I60" s="13" t="s">
        <v>74</v>
      </c>
      <c r="J60" s="13">
        <v>52</v>
      </c>
      <c r="K60" s="13">
        <f t="shared" si="12"/>
        <v>-4</v>
      </c>
      <c r="L60" s="13"/>
      <c r="M60" s="13"/>
      <c r="N60" s="13"/>
      <c r="O60" s="13">
        <v>100</v>
      </c>
      <c r="P60" s="13"/>
      <c r="Q60" s="13">
        <f t="shared" si="4"/>
        <v>9.6</v>
      </c>
      <c r="R60" s="15"/>
      <c r="S60" s="15"/>
      <c r="T60" s="13"/>
      <c r="U60" s="13">
        <f t="shared" si="5"/>
        <v>10.104166666666668</v>
      </c>
      <c r="V60" s="13">
        <f t="shared" si="6"/>
        <v>10.104166666666668</v>
      </c>
      <c r="W60" s="13">
        <v>37.4</v>
      </c>
      <c r="X60" s="13">
        <v>34</v>
      </c>
      <c r="Y60" s="13">
        <v>30.2</v>
      </c>
      <c r="Z60" s="13">
        <v>25</v>
      </c>
      <c r="AA60" s="13">
        <v>22.2</v>
      </c>
      <c r="AB60" s="13">
        <v>27.8</v>
      </c>
      <c r="AC60" s="13">
        <v>33</v>
      </c>
      <c r="AD60" s="13">
        <v>29.8</v>
      </c>
      <c r="AE60" s="13">
        <v>28.4</v>
      </c>
      <c r="AF60" s="13">
        <v>29</v>
      </c>
      <c r="AG60" s="13" t="s">
        <v>109</v>
      </c>
      <c r="AH60" s="13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110</v>
      </c>
      <c r="B61" s="1" t="s">
        <v>38</v>
      </c>
      <c r="C61" s="1"/>
      <c r="D61" s="1">
        <v>82</v>
      </c>
      <c r="E61" s="1">
        <v>1</v>
      </c>
      <c r="F61" s="1">
        <v>78</v>
      </c>
      <c r="G61" s="7">
        <v>0.33</v>
      </c>
      <c r="H61" s="1" t="e">
        <v>#N/A</v>
      </c>
      <c r="I61" s="1" t="s">
        <v>39</v>
      </c>
      <c r="J61" s="1">
        <v>4</v>
      </c>
      <c r="K61" s="1">
        <f t="shared" si="12"/>
        <v>-3</v>
      </c>
      <c r="L61" s="1"/>
      <c r="M61" s="1"/>
      <c r="N61" s="1"/>
      <c r="O61" s="1">
        <v>40</v>
      </c>
      <c r="P61" s="1">
        <v>0</v>
      </c>
      <c r="Q61" s="1">
        <f t="shared" si="4"/>
        <v>0.2</v>
      </c>
      <c r="R61" s="5"/>
      <c r="S61" s="5"/>
      <c r="T61" s="1"/>
      <c r="U61" s="1">
        <f t="shared" si="5"/>
        <v>590</v>
      </c>
      <c r="V61" s="1">
        <f t="shared" si="6"/>
        <v>590</v>
      </c>
      <c r="W61" s="1">
        <v>0.6</v>
      </c>
      <c r="X61" s="1">
        <v>12</v>
      </c>
      <c r="Y61" s="1">
        <v>3.8</v>
      </c>
      <c r="Z61" s="1">
        <v>7</v>
      </c>
      <c r="AA61" s="1">
        <v>5.6</v>
      </c>
      <c r="AB61" s="1">
        <v>5.6</v>
      </c>
      <c r="AC61" s="1">
        <v>10.4</v>
      </c>
      <c r="AD61" s="1">
        <v>6.2</v>
      </c>
      <c r="AE61" s="1">
        <v>6.8</v>
      </c>
      <c r="AF61" s="1">
        <v>8.1999999999999993</v>
      </c>
      <c r="AG61" s="1"/>
      <c r="AH61" s="1">
        <f>G61*R61</f>
        <v>0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111</v>
      </c>
      <c r="B62" s="1" t="s">
        <v>38</v>
      </c>
      <c r="C62" s="1">
        <v>3</v>
      </c>
      <c r="D62" s="1"/>
      <c r="E62" s="1">
        <v>4</v>
      </c>
      <c r="F62" s="1">
        <v>-1</v>
      </c>
      <c r="G62" s="7">
        <v>0.33</v>
      </c>
      <c r="H62" s="1">
        <v>45</v>
      </c>
      <c r="I62" s="1" t="s">
        <v>39</v>
      </c>
      <c r="J62" s="1">
        <v>5</v>
      </c>
      <c r="K62" s="1">
        <f t="shared" si="12"/>
        <v>-1</v>
      </c>
      <c r="L62" s="1"/>
      <c r="M62" s="1"/>
      <c r="N62" s="1"/>
      <c r="O62" s="1"/>
      <c r="P62" s="1">
        <v>0</v>
      </c>
      <c r="Q62" s="1">
        <f t="shared" si="4"/>
        <v>0.8</v>
      </c>
      <c r="R62" s="5">
        <f>8*Q62-P62-O62-N62-F62</f>
        <v>7.4</v>
      </c>
      <c r="S62" s="5"/>
      <c r="T62" s="1"/>
      <c r="U62" s="1">
        <f t="shared" si="5"/>
        <v>8</v>
      </c>
      <c r="V62" s="1">
        <f t="shared" si="6"/>
        <v>-1.25</v>
      </c>
      <c r="W62" s="1">
        <v>0.2</v>
      </c>
      <c r="X62" s="1">
        <v>0.2</v>
      </c>
      <c r="Y62" s="1">
        <v>0.2</v>
      </c>
      <c r="Z62" s="1">
        <v>1</v>
      </c>
      <c r="AA62" s="1">
        <v>0.4</v>
      </c>
      <c r="AB62" s="1">
        <v>0</v>
      </c>
      <c r="AC62" s="1">
        <v>0.4</v>
      </c>
      <c r="AD62" s="1">
        <v>-0.6</v>
      </c>
      <c r="AE62" s="1">
        <v>0</v>
      </c>
      <c r="AF62" s="1">
        <v>-0.8</v>
      </c>
      <c r="AG62" s="1"/>
      <c r="AH62" s="1">
        <f>G62*R62</f>
        <v>2.4420000000000002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9" t="s">
        <v>112</v>
      </c>
      <c r="B63" s="19" t="s">
        <v>42</v>
      </c>
      <c r="C63" s="19"/>
      <c r="D63" s="19"/>
      <c r="E63" s="19"/>
      <c r="F63" s="19"/>
      <c r="G63" s="20">
        <v>0</v>
      </c>
      <c r="H63" s="19">
        <v>45</v>
      </c>
      <c r="I63" s="19" t="s">
        <v>39</v>
      </c>
      <c r="J63" s="19"/>
      <c r="K63" s="19">
        <f t="shared" si="12"/>
        <v>0</v>
      </c>
      <c r="L63" s="19"/>
      <c r="M63" s="19"/>
      <c r="N63" s="19"/>
      <c r="O63" s="19"/>
      <c r="P63" s="19">
        <v>0</v>
      </c>
      <c r="Q63" s="19">
        <f t="shared" si="4"/>
        <v>0</v>
      </c>
      <c r="R63" s="21"/>
      <c r="S63" s="21"/>
      <c r="T63" s="19"/>
      <c r="U63" s="19" t="e">
        <f t="shared" si="5"/>
        <v>#DIV/0!</v>
      </c>
      <c r="V63" s="19" t="e">
        <f t="shared" si="6"/>
        <v>#DIV/0!</v>
      </c>
      <c r="W63" s="19">
        <v>0</v>
      </c>
      <c r="X63" s="19">
        <v>0</v>
      </c>
      <c r="Y63" s="19">
        <v>0</v>
      </c>
      <c r="Z63" s="19">
        <v>0</v>
      </c>
      <c r="AA63" s="19">
        <v>0</v>
      </c>
      <c r="AB63" s="19">
        <v>0</v>
      </c>
      <c r="AC63" s="19">
        <v>0</v>
      </c>
      <c r="AD63" s="19">
        <v>0</v>
      </c>
      <c r="AE63" s="19">
        <v>0</v>
      </c>
      <c r="AF63" s="19">
        <v>0</v>
      </c>
      <c r="AG63" s="19" t="s">
        <v>113</v>
      </c>
      <c r="AH63" s="19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114</v>
      </c>
      <c r="B64" s="1" t="s">
        <v>38</v>
      </c>
      <c r="C64" s="1">
        <v>116</v>
      </c>
      <c r="D64" s="1">
        <v>42</v>
      </c>
      <c r="E64" s="1">
        <v>34</v>
      </c>
      <c r="F64" s="1">
        <v>111</v>
      </c>
      <c r="G64" s="7">
        <v>0.33</v>
      </c>
      <c r="H64" s="1">
        <v>45</v>
      </c>
      <c r="I64" s="1" t="s">
        <v>39</v>
      </c>
      <c r="J64" s="1">
        <v>51</v>
      </c>
      <c r="K64" s="1">
        <f t="shared" si="12"/>
        <v>-17</v>
      </c>
      <c r="L64" s="1"/>
      <c r="M64" s="1"/>
      <c r="N64" s="1"/>
      <c r="O64" s="1">
        <v>40</v>
      </c>
      <c r="P64" s="1">
        <v>0</v>
      </c>
      <c r="Q64" s="1">
        <f t="shared" si="4"/>
        <v>6.8</v>
      </c>
      <c r="R64" s="5"/>
      <c r="S64" s="5"/>
      <c r="T64" s="1"/>
      <c r="U64" s="1">
        <f t="shared" si="5"/>
        <v>22.205882352941178</v>
      </c>
      <c r="V64" s="1">
        <f t="shared" si="6"/>
        <v>22.205882352941178</v>
      </c>
      <c r="W64" s="1">
        <v>10.4</v>
      </c>
      <c r="X64" s="1">
        <v>15.6</v>
      </c>
      <c r="Y64" s="1">
        <v>16.399999999999999</v>
      </c>
      <c r="Z64" s="1">
        <v>17.399999999999999</v>
      </c>
      <c r="AA64" s="1">
        <v>26.4</v>
      </c>
      <c r="AB64" s="1">
        <v>19.600000000000001</v>
      </c>
      <c r="AC64" s="1">
        <v>34</v>
      </c>
      <c r="AD64" s="1">
        <v>38</v>
      </c>
      <c r="AE64" s="1">
        <v>33.799999999999997</v>
      </c>
      <c r="AF64" s="1">
        <v>31.8</v>
      </c>
      <c r="AG64" s="27" t="s">
        <v>70</v>
      </c>
      <c r="AH64" s="1">
        <f t="shared" ref="AH64:AH88" si="14">G64*R64</f>
        <v>0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115</v>
      </c>
      <c r="B65" s="1" t="s">
        <v>38</v>
      </c>
      <c r="C65" s="1">
        <v>9</v>
      </c>
      <c r="D65" s="1">
        <v>8</v>
      </c>
      <c r="E65" s="1">
        <v>7</v>
      </c>
      <c r="F65" s="1">
        <v>10</v>
      </c>
      <c r="G65" s="7">
        <v>0.33</v>
      </c>
      <c r="H65" s="1">
        <v>45</v>
      </c>
      <c r="I65" s="1" t="s">
        <v>39</v>
      </c>
      <c r="J65" s="1">
        <v>13</v>
      </c>
      <c r="K65" s="1">
        <f t="shared" si="12"/>
        <v>-6</v>
      </c>
      <c r="L65" s="1"/>
      <c r="M65" s="1"/>
      <c r="N65" s="1"/>
      <c r="O65" s="1"/>
      <c r="P65" s="1">
        <v>8</v>
      </c>
      <c r="Q65" s="1">
        <f t="shared" si="4"/>
        <v>1.4</v>
      </c>
      <c r="R65" s="5">
        <v>8</v>
      </c>
      <c r="S65" s="5"/>
      <c r="T65" s="1"/>
      <c r="U65" s="1">
        <f t="shared" si="5"/>
        <v>18.571428571428573</v>
      </c>
      <c r="V65" s="1">
        <f t="shared" si="6"/>
        <v>12.857142857142858</v>
      </c>
      <c r="W65" s="1">
        <v>1.6</v>
      </c>
      <c r="X65" s="1">
        <v>1.8</v>
      </c>
      <c r="Y65" s="1">
        <v>0.6</v>
      </c>
      <c r="Z65" s="1">
        <v>1.2</v>
      </c>
      <c r="AA65" s="1">
        <v>3.2</v>
      </c>
      <c r="AB65" s="1">
        <v>0</v>
      </c>
      <c r="AC65" s="1">
        <v>0.8</v>
      </c>
      <c r="AD65" s="1">
        <v>2</v>
      </c>
      <c r="AE65" s="1">
        <v>4.4000000000000004</v>
      </c>
      <c r="AF65" s="1">
        <v>2.8</v>
      </c>
      <c r="AG65" s="1" t="s">
        <v>54</v>
      </c>
      <c r="AH65" s="1">
        <f t="shared" si="14"/>
        <v>2.64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116</v>
      </c>
      <c r="B66" s="1" t="s">
        <v>38</v>
      </c>
      <c r="C66" s="1">
        <v>56</v>
      </c>
      <c r="D66" s="1"/>
      <c r="E66" s="1">
        <v>31</v>
      </c>
      <c r="F66" s="1">
        <v>11</v>
      </c>
      <c r="G66" s="7">
        <v>0.36</v>
      </c>
      <c r="H66" s="1">
        <v>45</v>
      </c>
      <c r="I66" s="1" t="s">
        <v>39</v>
      </c>
      <c r="J66" s="1">
        <v>45</v>
      </c>
      <c r="K66" s="1">
        <f t="shared" si="12"/>
        <v>-14</v>
      </c>
      <c r="L66" s="1"/>
      <c r="M66" s="1"/>
      <c r="N66" s="1"/>
      <c r="O66" s="1"/>
      <c r="P66" s="1">
        <v>16</v>
      </c>
      <c r="Q66" s="1">
        <f t="shared" si="4"/>
        <v>6.2</v>
      </c>
      <c r="R66" s="5">
        <f>12*Q66-P66-O66-N66-F66</f>
        <v>47.400000000000006</v>
      </c>
      <c r="S66" s="5"/>
      <c r="T66" s="1"/>
      <c r="U66" s="1">
        <f t="shared" si="5"/>
        <v>12</v>
      </c>
      <c r="V66" s="1">
        <f t="shared" si="6"/>
        <v>4.354838709677419</v>
      </c>
      <c r="W66" s="1">
        <v>3.8</v>
      </c>
      <c r="X66" s="1">
        <v>1.8</v>
      </c>
      <c r="Y66" s="1">
        <v>5.6</v>
      </c>
      <c r="Z66" s="1">
        <v>9.1999999999999993</v>
      </c>
      <c r="AA66" s="1">
        <v>4.5999999999999996</v>
      </c>
      <c r="AB66" s="1">
        <v>2</v>
      </c>
      <c r="AC66" s="1">
        <v>8.6</v>
      </c>
      <c r="AD66" s="1">
        <v>12</v>
      </c>
      <c r="AE66" s="1">
        <v>10</v>
      </c>
      <c r="AF66" s="1">
        <v>14.2</v>
      </c>
      <c r="AG66" s="1"/>
      <c r="AH66" s="1">
        <f t="shared" si="14"/>
        <v>17.064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" t="s">
        <v>117</v>
      </c>
      <c r="B67" s="1" t="s">
        <v>42</v>
      </c>
      <c r="C67" s="1">
        <v>121.73399999999999</v>
      </c>
      <c r="D67" s="1">
        <v>220.97</v>
      </c>
      <c r="E67" s="1">
        <v>168.93</v>
      </c>
      <c r="F67" s="1">
        <v>162.04300000000001</v>
      </c>
      <c r="G67" s="7">
        <v>1</v>
      </c>
      <c r="H67" s="1">
        <v>45</v>
      </c>
      <c r="I67" s="1" t="s">
        <v>53</v>
      </c>
      <c r="J67" s="1">
        <v>212</v>
      </c>
      <c r="K67" s="1">
        <f t="shared" si="12"/>
        <v>-43.069999999999993</v>
      </c>
      <c r="L67" s="1"/>
      <c r="M67" s="1"/>
      <c r="N67" s="1">
        <v>100</v>
      </c>
      <c r="O67" s="1">
        <v>100</v>
      </c>
      <c r="P67" s="1">
        <v>0</v>
      </c>
      <c r="Q67" s="1">
        <f t="shared" si="4"/>
        <v>33.786000000000001</v>
      </c>
      <c r="R67" s="5">
        <f t="shared" ref="R67:R87" si="15">16*Q67-P67-O67-N67-F67</f>
        <v>178.53300000000002</v>
      </c>
      <c r="S67" s="5"/>
      <c r="T67" s="1"/>
      <c r="U67" s="1">
        <f t="shared" si="5"/>
        <v>16</v>
      </c>
      <c r="V67" s="1">
        <f t="shared" si="6"/>
        <v>10.715769845498135</v>
      </c>
      <c r="W67" s="1">
        <v>29.015000000000001</v>
      </c>
      <c r="X67" s="1">
        <v>40.929000000000002</v>
      </c>
      <c r="Y67" s="1">
        <v>27.381</v>
      </c>
      <c r="Z67" s="1">
        <v>34.218000000000004</v>
      </c>
      <c r="AA67" s="1">
        <v>41.135399999999997</v>
      </c>
      <c r="AB67" s="1">
        <v>29.4802</v>
      </c>
      <c r="AC67" s="1">
        <v>40.273800000000001</v>
      </c>
      <c r="AD67" s="1">
        <v>45.2742</v>
      </c>
      <c r="AE67" s="1">
        <v>38.181399999999996</v>
      </c>
      <c r="AF67" s="1">
        <v>59.072000000000003</v>
      </c>
      <c r="AG67" s="1"/>
      <c r="AH67" s="1">
        <f t="shared" si="14"/>
        <v>178.53300000000002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" t="s">
        <v>118</v>
      </c>
      <c r="B68" s="1" t="s">
        <v>38</v>
      </c>
      <c r="C68" s="1">
        <v>57</v>
      </c>
      <c r="D68" s="1"/>
      <c r="E68" s="1">
        <v>9</v>
      </c>
      <c r="F68" s="1">
        <v>48</v>
      </c>
      <c r="G68" s="7">
        <v>0.1</v>
      </c>
      <c r="H68" s="1">
        <v>60</v>
      </c>
      <c r="I68" s="1" t="s">
        <v>39</v>
      </c>
      <c r="J68" s="1">
        <v>9</v>
      </c>
      <c r="K68" s="1">
        <f t="shared" si="12"/>
        <v>0</v>
      </c>
      <c r="L68" s="1"/>
      <c r="M68" s="1"/>
      <c r="N68" s="1"/>
      <c r="O68" s="1"/>
      <c r="P68" s="1">
        <v>0</v>
      </c>
      <c r="Q68" s="1">
        <f t="shared" si="4"/>
        <v>1.8</v>
      </c>
      <c r="R68" s="5"/>
      <c r="S68" s="5"/>
      <c r="T68" s="1"/>
      <c r="U68" s="1">
        <f t="shared" si="5"/>
        <v>26.666666666666664</v>
      </c>
      <c r="V68" s="1">
        <f t="shared" si="6"/>
        <v>26.666666666666664</v>
      </c>
      <c r="W68" s="1">
        <v>0.4</v>
      </c>
      <c r="X68" s="1">
        <v>1</v>
      </c>
      <c r="Y68" s="1">
        <v>6.6</v>
      </c>
      <c r="Z68" s="1">
        <v>0.8</v>
      </c>
      <c r="AA68" s="1">
        <v>-0.8</v>
      </c>
      <c r="AB68" s="1">
        <v>-0.2</v>
      </c>
      <c r="AC68" s="1">
        <v>4.4000000000000004</v>
      </c>
      <c r="AD68" s="1">
        <v>-0.2</v>
      </c>
      <c r="AE68" s="1">
        <v>1.2</v>
      </c>
      <c r="AF68" s="1">
        <v>1.6</v>
      </c>
      <c r="AG68" s="27" t="s">
        <v>70</v>
      </c>
      <c r="AH68" s="1">
        <f t="shared" si="14"/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119</v>
      </c>
      <c r="B69" s="1" t="s">
        <v>42</v>
      </c>
      <c r="C69" s="1">
        <v>7.9260000000000002</v>
      </c>
      <c r="D69" s="1">
        <v>43.134999999999998</v>
      </c>
      <c r="E69" s="1">
        <v>9.9179999999999993</v>
      </c>
      <c r="F69" s="1">
        <v>41.143000000000001</v>
      </c>
      <c r="G69" s="7">
        <v>1</v>
      </c>
      <c r="H69" s="1">
        <v>60</v>
      </c>
      <c r="I69" s="1" t="s">
        <v>53</v>
      </c>
      <c r="J69" s="1">
        <v>9</v>
      </c>
      <c r="K69" s="1">
        <f t="shared" si="12"/>
        <v>0.91799999999999926</v>
      </c>
      <c r="L69" s="1"/>
      <c r="M69" s="1"/>
      <c r="N69" s="1"/>
      <c r="O69" s="1"/>
      <c r="P69" s="1">
        <v>5</v>
      </c>
      <c r="Q69" s="1">
        <f t="shared" si="4"/>
        <v>1.9835999999999998</v>
      </c>
      <c r="R69" s="5"/>
      <c r="S69" s="5"/>
      <c r="T69" s="1"/>
      <c r="U69" s="1">
        <f t="shared" si="5"/>
        <v>23.262250453720512</v>
      </c>
      <c r="V69" s="1">
        <f t="shared" si="6"/>
        <v>23.262250453720512</v>
      </c>
      <c r="W69" s="1">
        <v>3.95</v>
      </c>
      <c r="X69" s="1">
        <v>4.7549999999999999</v>
      </c>
      <c r="Y69" s="1">
        <v>3.1631999999999998</v>
      </c>
      <c r="Z69" s="1">
        <v>1.9734</v>
      </c>
      <c r="AA69" s="1">
        <v>5.1052</v>
      </c>
      <c r="AB69" s="1">
        <v>6.2462</v>
      </c>
      <c r="AC69" s="1">
        <v>3.8332000000000002</v>
      </c>
      <c r="AD69" s="1">
        <v>6.1226000000000003</v>
      </c>
      <c r="AE69" s="1">
        <v>5.0612000000000004</v>
      </c>
      <c r="AF69" s="1">
        <v>7.9256000000000002</v>
      </c>
      <c r="AG69" s="1"/>
      <c r="AH69" s="1">
        <f t="shared" si="14"/>
        <v>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120</v>
      </c>
      <c r="B70" s="1" t="s">
        <v>42</v>
      </c>
      <c r="C70" s="1">
        <v>48.523000000000003</v>
      </c>
      <c r="D70" s="1"/>
      <c r="E70" s="1">
        <v>5.9269999999999996</v>
      </c>
      <c r="F70" s="1">
        <v>42.595999999999997</v>
      </c>
      <c r="G70" s="7">
        <v>1</v>
      </c>
      <c r="H70" s="1">
        <v>60</v>
      </c>
      <c r="I70" s="1" t="s">
        <v>53</v>
      </c>
      <c r="J70" s="1">
        <v>5.5</v>
      </c>
      <c r="K70" s="1">
        <f t="shared" si="12"/>
        <v>0.4269999999999996</v>
      </c>
      <c r="L70" s="1"/>
      <c r="M70" s="1"/>
      <c r="N70" s="1"/>
      <c r="O70" s="1"/>
      <c r="P70" s="1">
        <v>0</v>
      </c>
      <c r="Q70" s="1">
        <f t="shared" si="4"/>
        <v>1.1854</v>
      </c>
      <c r="R70" s="5"/>
      <c r="S70" s="5"/>
      <c r="T70" s="1"/>
      <c r="U70" s="1">
        <f t="shared" si="5"/>
        <v>35.93386198751476</v>
      </c>
      <c r="V70" s="1">
        <f t="shared" si="6"/>
        <v>35.93386198751476</v>
      </c>
      <c r="W70" s="1">
        <v>2.7517999999999998</v>
      </c>
      <c r="X70" s="1">
        <v>1.9636</v>
      </c>
      <c r="Y70" s="1">
        <v>1.1758</v>
      </c>
      <c r="Z70" s="1">
        <v>2.7484000000000002</v>
      </c>
      <c r="AA70" s="1">
        <v>3.5369999999999999</v>
      </c>
      <c r="AB70" s="1">
        <v>5.5149999999999997</v>
      </c>
      <c r="AC70" s="1">
        <v>2.4700000000000002</v>
      </c>
      <c r="AD70" s="1">
        <v>9.4039999999999999</v>
      </c>
      <c r="AE70" s="1">
        <v>5.1261999999999999</v>
      </c>
      <c r="AF70" s="1">
        <v>6.6651999999999996</v>
      </c>
      <c r="AG70" s="27" t="s">
        <v>70</v>
      </c>
      <c r="AH70" s="1">
        <f t="shared" si="14"/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121</v>
      </c>
      <c r="B71" s="1" t="s">
        <v>42</v>
      </c>
      <c r="C71" s="1">
        <v>40.590000000000003</v>
      </c>
      <c r="D71" s="1">
        <v>76.010000000000005</v>
      </c>
      <c r="E71" s="1">
        <v>25.565000000000001</v>
      </c>
      <c r="F71" s="1">
        <v>88.055000000000007</v>
      </c>
      <c r="G71" s="7">
        <v>1</v>
      </c>
      <c r="H71" s="1">
        <v>60</v>
      </c>
      <c r="I71" s="1" t="s">
        <v>44</v>
      </c>
      <c r="J71" s="1">
        <v>28.5</v>
      </c>
      <c r="K71" s="1">
        <f t="shared" ref="K71:K101" si="16">E71-J71</f>
        <v>-2.9349999999999987</v>
      </c>
      <c r="L71" s="1"/>
      <c r="M71" s="1"/>
      <c r="N71" s="1"/>
      <c r="O71" s="1"/>
      <c r="P71" s="1">
        <v>0</v>
      </c>
      <c r="Q71" s="1">
        <f t="shared" si="4"/>
        <v>5.1130000000000004</v>
      </c>
      <c r="R71" s="5"/>
      <c r="S71" s="5"/>
      <c r="T71" s="1"/>
      <c r="U71" s="1">
        <f t="shared" si="5"/>
        <v>17.221787600234695</v>
      </c>
      <c r="V71" s="1">
        <f t="shared" si="6"/>
        <v>17.221787600234695</v>
      </c>
      <c r="W71" s="1">
        <v>3.61</v>
      </c>
      <c r="X71" s="1">
        <v>8.7370000000000001</v>
      </c>
      <c r="Y71" s="1">
        <v>1.5169999999999999</v>
      </c>
      <c r="Z71" s="1">
        <v>7.5030000000000001</v>
      </c>
      <c r="AA71" s="1">
        <v>9.3339999999999996</v>
      </c>
      <c r="AB71" s="1">
        <v>3.0621999999999998</v>
      </c>
      <c r="AC71" s="1">
        <v>7.1959999999999997</v>
      </c>
      <c r="AD71" s="1">
        <v>4.2130000000000001</v>
      </c>
      <c r="AE71" s="1">
        <v>10.5502</v>
      </c>
      <c r="AF71" s="1">
        <v>8.1704000000000008</v>
      </c>
      <c r="AG71" s="24" t="s">
        <v>122</v>
      </c>
      <c r="AH71" s="1">
        <f t="shared" si="14"/>
        <v>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23" t="s">
        <v>123</v>
      </c>
      <c r="B72" s="1" t="s">
        <v>42</v>
      </c>
      <c r="C72" s="1"/>
      <c r="D72" s="1"/>
      <c r="E72" s="1"/>
      <c r="F72" s="1"/>
      <c r="G72" s="7">
        <v>1</v>
      </c>
      <c r="H72" s="1">
        <v>60</v>
      </c>
      <c r="I72" s="1" t="s">
        <v>39</v>
      </c>
      <c r="J72" s="1"/>
      <c r="K72" s="1">
        <f t="shared" si="16"/>
        <v>0</v>
      </c>
      <c r="L72" s="1"/>
      <c r="M72" s="1"/>
      <c r="N72" s="1"/>
      <c r="O72" s="1">
        <v>52</v>
      </c>
      <c r="P72" s="1">
        <v>0</v>
      </c>
      <c r="Q72" s="1">
        <f t="shared" ref="Q72:Q101" si="17">E72/5</f>
        <v>0</v>
      </c>
      <c r="R72" s="5"/>
      <c r="S72" s="5"/>
      <c r="T72" s="1"/>
      <c r="U72" s="1" t="e">
        <f t="shared" ref="U72:U101" si="18">(F72+N72+O72+P72+R72)/Q72</f>
        <v>#DIV/0!</v>
      </c>
      <c r="V72" s="1" t="e">
        <f t="shared" ref="V72:V101" si="19">(F72+N72+O72+P72)/Q72</f>
        <v>#DIV/0!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 t="s">
        <v>124</v>
      </c>
      <c r="AH72" s="1">
        <f t="shared" si="14"/>
        <v>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23" t="s">
        <v>125</v>
      </c>
      <c r="B73" s="1" t="s">
        <v>42</v>
      </c>
      <c r="C73" s="1"/>
      <c r="D73" s="1"/>
      <c r="E73" s="1"/>
      <c r="F73" s="1"/>
      <c r="G73" s="7">
        <v>1</v>
      </c>
      <c r="H73" s="1">
        <v>60</v>
      </c>
      <c r="I73" s="1" t="s">
        <v>39</v>
      </c>
      <c r="J73" s="1"/>
      <c r="K73" s="1">
        <f t="shared" si="16"/>
        <v>0</v>
      </c>
      <c r="L73" s="1"/>
      <c r="M73" s="1"/>
      <c r="N73" s="1"/>
      <c r="O73" s="1">
        <v>52</v>
      </c>
      <c r="P73" s="1">
        <v>0</v>
      </c>
      <c r="Q73" s="1">
        <f t="shared" si="17"/>
        <v>0</v>
      </c>
      <c r="R73" s="5"/>
      <c r="S73" s="5"/>
      <c r="T73" s="1"/>
      <c r="U73" s="1" t="e">
        <f t="shared" si="18"/>
        <v>#DIV/0!</v>
      </c>
      <c r="V73" s="1" t="e">
        <f t="shared" si="19"/>
        <v>#DIV/0!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 t="s">
        <v>126</v>
      </c>
      <c r="AH73" s="1">
        <f t="shared" si="14"/>
        <v>0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23" t="s">
        <v>127</v>
      </c>
      <c r="B74" s="1" t="s">
        <v>38</v>
      </c>
      <c r="C74" s="1"/>
      <c r="D74" s="1"/>
      <c r="E74" s="1"/>
      <c r="F74" s="1"/>
      <c r="G74" s="7">
        <v>0.4</v>
      </c>
      <c r="H74" s="1">
        <v>30</v>
      </c>
      <c r="I74" s="1" t="s">
        <v>39</v>
      </c>
      <c r="J74" s="1"/>
      <c r="K74" s="1">
        <f t="shared" si="16"/>
        <v>0</v>
      </c>
      <c r="L74" s="1"/>
      <c r="M74" s="1"/>
      <c r="N74" s="1"/>
      <c r="O74" s="1"/>
      <c r="P74" s="1">
        <v>0</v>
      </c>
      <c r="Q74" s="1">
        <f t="shared" si="17"/>
        <v>0</v>
      </c>
      <c r="R74" s="22">
        <v>16</v>
      </c>
      <c r="S74" s="5"/>
      <c r="T74" s="1"/>
      <c r="U74" s="1" t="e">
        <f t="shared" si="18"/>
        <v>#DIV/0!</v>
      </c>
      <c r="V74" s="1" t="e">
        <f t="shared" si="19"/>
        <v>#DIV/0!</v>
      </c>
      <c r="W74" s="1">
        <v>0</v>
      </c>
      <c r="X74" s="1">
        <v>-0.2</v>
      </c>
      <c r="Y74" s="1">
        <v>0</v>
      </c>
      <c r="Z74" s="1">
        <v>2.4</v>
      </c>
      <c r="AA74" s="1">
        <v>1</v>
      </c>
      <c r="AB74" s="1">
        <v>0.2</v>
      </c>
      <c r="AC74" s="1">
        <v>0</v>
      </c>
      <c r="AD74" s="1">
        <v>0</v>
      </c>
      <c r="AE74" s="1">
        <v>0</v>
      </c>
      <c r="AF74" s="1">
        <v>0</v>
      </c>
      <c r="AG74" s="10" t="s">
        <v>172</v>
      </c>
      <c r="AH74" s="1">
        <f t="shared" si="14"/>
        <v>6.4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" t="s">
        <v>128</v>
      </c>
      <c r="B75" s="1" t="s">
        <v>38</v>
      </c>
      <c r="C75" s="1"/>
      <c r="D75" s="1">
        <v>32</v>
      </c>
      <c r="E75" s="1">
        <v>3</v>
      </c>
      <c r="F75" s="1">
        <v>27</v>
      </c>
      <c r="G75" s="7">
        <v>0.33</v>
      </c>
      <c r="H75" s="1">
        <v>30</v>
      </c>
      <c r="I75" s="1" t="s">
        <v>39</v>
      </c>
      <c r="J75" s="1">
        <v>6</v>
      </c>
      <c r="K75" s="1">
        <f t="shared" si="16"/>
        <v>-3</v>
      </c>
      <c r="L75" s="1"/>
      <c r="M75" s="1"/>
      <c r="N75" s="1"/>
      <c r="O75" s="1"/>
      <c r="P75" s="1">
        <v>0</v>
      </c>
      <c r="Q75" s="1">
        <f t="shared" si="17"/>
        <v>0.6</v>
      </c>
      <c r="R75" s="5"/>
      <c r="S75" s="5"/>
      <c r="T75" s="1"/>
      <c r="U75" s="1">
        <f t="shared" si="18"/>
        <v>45</v>
      </c>
      <c r="V75" s="1">
        <f t="shared" si="19"/>
        <v>45</v>
      </c>
      <c r="W75" s="1">
        <v>2</v>
      </c>
      <c r="X75" s="1">
        <v>3.2</v>
      </c>
      <c r="Y75" s="1">
        <v>1.8</v>
      </c>
      <c r="Z75" s="1">
        <v>0.2</v>
      </c>
      <c r="AA75" s="1">
        <v>2</v>
      </c>
      <c r="AB75" s="1">
        <v>1.2</v>
      </c>
      <c r="AC75" s="1">
        <v>-0.2</v>
      </c>
      <c r="AD75" s="1">
        <v>1.4</v>
      </c>
      <c r="AE75" s="1">
        <v>0.4</v>
      </c>
      <c r="AF75" s="1">
        <v>1.4</v>
      </c>
      <c r="AG75" s="1" t="s">
        <v>129</v>
      </c>
      <c r="AH75" s="1">
        <f t="shared" si="14"/>
        <v>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" t="s">
        <v>130</v>
      </c>
      <c r="B76" s="1" t="s">
        <v>42</v>
      </c>
      <c r="C76" s="1">
        <v>54.173000000000002</v>
      </c>
      <c r="D76" s="1"/>
      <c r="E76" s="1">
        <v>17.440999999999999</v>
      </c>
      <c r="F76" s="1">
        <v>34.563000000000002</v>
      </c>
      <c r="G76" s="7">
        <v>1</v>
      </c>
      <c r="H76" s="1">
        <v>45</v>
      </c>
      <c r="I76" s="1" t="s">
        <v>39</v>
      </c>
      <c r="J76" s="1">
        <v>19</v>
      </c>
      <c r="K76" s="1">
        <f t="shared" si="16"/>
        <v>-1.5590000000000011</v>
      </c>
      <c r="L76" s="1"/>
      <c r="M76" s="1"/>
      <c r="N76" s="1"/>
      <c r="O76" s="1"/>
      <c r="P76" s="1">
        <v>0</v>
      </c>
      <c r="Q76" s="1">
        <f t="shared" si="17"/>
        <v>3.4882</v>
      </c>
      <c r="R76" s="5">
        <f t="shared" si="15"/>
        <v>21.248199999999997</v>
      </c>
      <c r="S76" s="5"/>
      <c r="T76" s="1"/>
      <c r="U76" s="1">
        <f t="shared" si="18"/>
        <v>16</v>
      </c>
      <c r="V76" s="1">
        <f t="shared" si="19"/>
        <v>9.9085488217418742</v>
      </c>
      <c r="W76" s="1">
        <v>2.4518</v>
      </c>
      <c r="X76" s="1">
        <v>3.3382000000000001</v>
      </c>
      <c r="Y76" s="1">
        <v>5.1668000000000003</v>
      </c>
      <c r="Z76" s="1">
        <v>3.9051999999999998</v>
      </c>
      <c r="AA76" s="1">
        <v>5.9227999999999996</v>
      </c>
      <c r="AB76" s="1">
        <v>7.3701999999999996</v>
      </c>
      <c r="AC76" s="1">
        <v>4.9673999999999996</v>
      </c>
      <c r="AD76" s="1">
        <v>7.8433999999999999</v>
      </c>
      <c r="AE76" s="1">
        <v>13.638400000000001</v>
      </c>
      <c r="AF76" s="1">
        <v>13.0786</v>
      </c>
      <c r="AG76" s="1"/>
      <c r="AH76" s="1">
        <f t="shared" si="14"/>
        <v>21.248199999999997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131</v>
      </c>
      <c r="B77" s="1" t="s">
        <v>38</v>
      </c>
      <c r="C77" s="1">
        <v>448</v>
      </c>
      <c r="D77" s="1">
        <v>513</v>
      </c>
      <c r="E77" s="1">
        <v>437</v>
      </c>
      <c r="F77" s="1">
        <v>511</v>
      </c>
      <c r="G77" s="7">
        <v>0.41</v>
      </c>
      <c r="H77" s="1">
        <v>50</v>
      </c>
      <c r="I77" s="1" t="s">
        <v>39</v>
      </c>
      <c r="J77" s="1">
        <v>445</v>
      </c>
      <c r="K77" s="1">
        <f t="shared" si="16"/>
        <v>-8</v>
      </c>
      <c r="L77" s="1"/>
      <c r="M77" s="1"/>
      <c r="N77" s="1"/>
      <c r="O77" s="1">
        <v>400</v>
      </c>
      <c r="P77" s="1">
        <v>0</v>
      </c>
      <c r="Q77" s="1">
        <f t="shared" si="17"/>
        <v>87.4</v>
      </c>
      <c r="R77" s="5">
        <f t="shared" si="15"/>
        <v>487.40000000000009</v>
      </c>
      <c r="S77" s="5"/>
      <c r="T77" s="1"/>
      <c r="U77" s="1">
        <f t="shared" si="18"/>
        <v>16</v>
      </c>
      <c r="V77" s="1">
        <f t="shared" si="19"/>
        <v>10.423340961098397</v>
      </c>
      <c r="W77" s="1">
        <v>70.8</v>
      </c>
      <c r="X77" s="1">
        <v>101.4</v>
      </c>
      <c r="Y77" s="1">
        <v>74.599999999999994</v>
      </c>
      <c r="Z77" s="1">
        <v>81.8</v>
      </c>
      <c r="AA77" s="1">
        <v>82.6</v>
      </c>
      <c r="AB77" s="1">
        <v>70.400000000000006</v>
      </c>
      <c r="AC77" s="1">
        <v>66.8</v>
      </c>
      <c r="AD77" s="1">
        <v>80</v>
      </c>
      <c r="AE77" s="1">
        <v>83.6</v>
      </c>
      <c r="AF77" s="1">
        <v>107.8</v>
      </c>
      <c r="AG77" s="1" t="s">
        <v>132</v>
      </c>
      <c r="AH77" s="1">
        <f t="shared" si="14"/>
        <v>199.83400000000003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" t="s">
        <v>133</v>
      </c>
      <c r="B78" s="1" t="s">
        <v>42</v>
      </c>
      <c r="C78" s="1">
        <v>114.124</v>
      </c>
      <c r="D78" s="1">
        <v>339.22899999999998</v>
      </c>
      <c r="E78" s="1">
        <v>102.68600000000001</v>
      </c>
      <c r="F78" s="1">
        <v>338.96899999999999</v>
      </c>
      <c r="G78" s="7">
        <v>1</v>
      </c>
      <c r="H78" s="1">
        <v>50</v>
      </c>
      <c r="I78" s="1" t="s">
        <v>39</v>
      </c>
      <c r="J78" s="1">
        <v>109</v>
      </c>
      <c r="K78" s="1">
        <f t="shared" si="16"/>
        <v>-6.313999999999993</v>
      </c>
      <c r="L78" s="1"/>
      <c r="M78" s="1"/>
      <c r="N78" s="1"/>
      <c r="O78" s="1"/>
      <c r="P78" s="1">
        <v>30</v>
      </c>
      <c r="Q78" s="1">
        <f t="shared" si="17"/>
        <v>20.537200000000002</v>
      </c>
      <c r="R78" s="5"/>
      <c r="S78" s="5"/>
      <c r="T78" s="1"/>
      <c r="U78" s="1">
        <f t="shared" si="18"/>
        <v>17.965886294139413</v>
      </c>
      <c r="V78" s="1">
        <f t="shared" si="19"/>
        <v>17.965886294139413</v>
      </c>
      <c r="W78" s="1">
        <v>25.664999999999999</v>
      </c>
      <c r="X78" s="1">
        <v>35.5852</v>
      </c>
      <c r="Y78" s="1">
        <v>26.7516</v>
      </c>
      <c r="Z78" s="1">
        <v>31.0808</v>
      </c>
      <c r="AA78" s="1">
        <v>32.821599999999997</v>
      </c>
      <c r="AB78" s="1">
        <v>25.429400000000001</v>
      </c>
      <c r="AC78" s="1">
        <v>28.179600000000001</v>
      </c>
      <c r="AD78" s="1">
        <v>28.442399999999999</v>
      </c>
      <c r="AE78" s="1">
        <v>35.163400000000003</v>
      </c>
      <c r="AF78" s="1">
        <v>29.409400000000002</v>
      </c>
      <c r="AG78" s="1" t="s">
        <v>134</v>
      </c>
      <c r="AH78" s="1">
        <f t="shared" si="14"/>
        <v>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" t="s">
        <v>135</v>
      </c>
      <c r="B79" s="1" t="s">
        <v>38</v>
      </c>
      <c r="C79" s="1">
        <v>50</v>
      </c>
      <c r="D79" s="1">
        <v>165</v>
      </c>
      <c r="E79" s="1">
        <v>98</v>
      </c>
      <c r="F79" s="1">
        <v>110</v>
      </c>
      <c r="G79" s="7">
        <v>0.35</v>
      </c>
      <c r="H79" s="1">
        <v>50</v>
      </c>
      <c r="I79" s="1" t="s">
        <v>39</v>
      </c>
      <c r="J79" s="1">
        <v>130</v>
      </c>
      <c r="K79" s="1">
        <f t="shared" si="16"/>
        <v>-32</v>
      </c>
      <c r="L79" s="1"/>
      <c r="M79" s="1"/>
      <c r="N79" s="1"/>
      <c r="O79" s="1"/>
      <c r="P79" s="1">
        <v>300</v>
      </c>
      <c r="Q79" s="1">
        <f t="shared" si="17"/>
        <v>19.600000000000001</v>
      </c>
      <c r="R79" s="5"/>
      <c r="S79" s="5"/>
      <c r="T79" s="1"/>
      <c r="U79" s="1">
        <f t="shared" si="18"/>
        <v>20.918367346938773</v>
      </c>
      <c r="V79" s="1">
        <f t="shared" si="19"/>
        <v>20.918367346938773</v>
      </c>
      <c r="W79" s="1">
        <v>28.8</v>
      </c>
      <c r="X79" s="1">
        <v>20.399999999999999</v>
      </c>
      <c r="Y79" s="1">
        <v>17.600000000000001</v>
      </c>
      <c r="Z79" s="1">
        <v>13.2</v>
      </c>
      <c r="AA79" s="1">
        <v>25.2</v>
      </c>
      <c r="AB79" s="1">
        <v>17</v>
      </c>
      <c r="AC79" s="1">
        <v>13</v>
      </c>
      <c r="AD79" s="1">
        <v>20.399999999999999</v>
      </c>
      <c r="AE79" s="1">
        <v>23</v>
      </c>
      <c r="AF79" s="1">
        <v>19.399999999999999</v>
      </c>
      <c r="AG79" s="1"/>
      <c r="AH79" s="1">
        <f t="shared" si="14"/>
        <v>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" t="s">
        <v>136</v>
      </c>
      <c r="B80" s="1" t="s">
        <v>42</v>
      </c>
      <c r="C80" s="1">
        <v>13.596</v>
      </c>
      <c r="D80" s="1">
        <v>93.23</v>
      </c>
      <c r="E80" s="1">
        <v>21.75</v>
      </c>
      <c r="F80" s="1">
        <v>85.075999999999993</v>
      </c>
      <c r="G80" s="7">
        <v>1</v>
      </c>
      <c r="H80" s="1">
        <v>50</v>
      </c>
      <c r="I80" s="1" t="s">
        <v>39</v>
      </c>
      <c r="J80" s="1">
        <v>27</v>
      </c>
      <c r="K80" s="1">
        <f t="shared" si="16"/>
        <v>-5.25</v>
      </c>
      <c r="L80" s="1"/>
      <c r="M80" s="1"/>
      <c r="N80" s="1"/>
      <c r="O80" s="1"/>
      <c r="P80" s="1">
        <v>0</v>
      </c>
      <c r="Q80" s="1">
        <f t="shared" si="17"/>
        <v>4.3499999999999996</v>
      </c>
      <c r="R80" s="5"/>
      <c r="S80" s="5"/>
      <c r="T80" s="1"/>
      <c r="U80" s="1">
        <f t="shared" si="18"/>
        <v>19.557701149425288</v>
      </c>
      <c r="V80" s="1">
        <f t="shared" si="19"/>
        <v>19.557701149425288</v>
      </c>
      <c r="W80" s="1">
        <v>5.3018000000000001</v>
      </c>
      <c r="X80" s="1">
        <v>8.4123999999999999</v>
      </c>
      <c r="Y80" s="1">
        <v>5.343</v>
      </c>
      <c r="Z80" s="1">
        <v>2.839</v>
      </c>
      <c r="AA80" s="1">
        <v>3.18</v>
      </c>
      <c r="AB80" s="1">
        <v>4.1059999999999999</v>
      </c>
      <c r="AC80" s="1">
        <v>5.9652000000000003</v>
      </c>
      <c r="AD80" s="1">
        <v>11.063599999999999</v>
      </c>
      <c r="AE80" s="1">
        <v>6.5282</v>
      </c>
      <c r="AF80" s="1">
        <v>2.4756</v>
      </c>
      <c r="AG80" s="1"/>
      <c r="AH80" s="1">
        <f t="shared" si="14"/>
        <v>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" t="s">
        <v>137</v>
      </c>
      <c r="B81" s="1" t="s">
        <v>38</v>
      </c>
      <c r="C81" s="1">
        <v>652</v>
      </c>
      <c r="D81" s="1">
        <v>401</v>
      </c>
      <c r="E81" s="1">
        <v>348</v>
      </c>
      <c r="F81" s="1">
        <v>695</v>
      </c>
      <c r="G81" s="7">
        <v>0.4</v>
      </c>
      <c r="H81" s="1">
        <v>50</v>
      </c>
      <c r="I81" s="1" t="s">
        <v>39</v>
      </c>
      <c r="J81" s="1">
        <v>357</v>
      </c>
      <c r="K81" s="1">
        <f t="shared" si="16"/>
        <v>-9</v>
      </c>
      <c r="L81" s="1"/>
      <c r="M81" s="1"/>
      <c r="N81" s="1"/>
      <c r="O81" s="1">
        <v>300</v>
      </c>
      <c r="P81" s="1">
        <v>0</v>
      </c>
      <c r="Q81" s="1">
        <f t="shared" si="17"/>
        <v>69.599999999999994</v>
      </c>
      <c r="R81" s="5">
        <f t="shared" si="15"/>
        <v>118.59999999999991</v>
      </c>
      <c r="S81" s="5"/>
      <c r="T81" s="1"/>
      <c r="U81" s="1">
        <f t="shared" si="18"/>
        <v>16</v>
      </c>
      <c r="V81" s="1">
        <f t="shared" si="19"/>
        <v>14.295977011494253</v>
      </c>
      <c r="W81" s="1">
        <v>55</v>
      </c>
      <c r="X81" s="1">
        <v>98.6</v>
      </c>
      <c r="Y81" s="1">
        <v>86.6</v>
      </c>
      <c r="Z81" s="1">
        <v>80.599999999999994</v>
      </c>
      <c r="AA81" s="1">
        <v>78.400000000000006</v>
      </c>
      <c r="AB81" s="1">
        <v>67.599999999999994</v>
      </c>
      <c r="AC81" s="1">
        <v>91.6</v>
      </c>
      <c r="AD81" s="1">
        <v>99.8</v>
      </c>
      <c r="AE81" s="1">
        <v>95.6</v>
      </c>
      <c r="AF81" s="1">
        <v>103.8</v>
      </c>
      <c r="AG81" s="1" t="s">
        <v>138</v>
      </c>
      <c r="AH81" s="1">
        <f t="shared" si="14"/>
        <v>47.439999999999969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" t="s">
        <v>139</v>
      </c>
      <c r="B82" s="1" t="s">
        <v>38</v>
      </c>
      <c r="C82" s="1">
        <v>135</v>
      </c>
      <c r="D82" s="1">
        <v>561</v>
      </c>
      <c r="E82" s="1">
        <v>279</v>
      </c>
      <c r="F82" s="1">
        <v>404</v>
      </c>
      <c r="G82" s="7">
        <v>0.41</v>
      </c>
      <c r="H82" s="1">
        <v>50</v>
      </c>
      <c r="I82" s="1" t="s">
        <v>39</v>
      </c>
      <c r="J82" s="1">
        <v>352</v>
      </c>
      <c r="K82" s="1">
        <f t="shared" si="16"/>
        <v>-73</v>
      </c>
      <c r="L82" s="1"/>
      <c r="M82" s="1"/>
      <c r="N82" s="1"/>
      <c r="O82" s="1">
        <v>400</v>
      </c>
      <c r="P82" s="1">
        <v>170</v>
      </c>
      <c r="Q82" s="1">
        <f t="shared" si="17"/>
        <v>55.8</v>
      </c>
      <c r="R82" s="5"/>
      <c r="S82" s="5"/>
      <c r="T82" s="1"/>
      <c r="U82" s="1">
        <f t="shared" si="18"/>
        <v>17.455197132616487</v>
      </c>
      <c r="V82" s="1">
        <f t="shared" si="19"/>
        <v>17.455197132616487</v>
      </c>
      <c r="W82" s="1">
        <v>70.400000000000006</v>
      </c>
      <c r="X82" s="1">
        <v>92.4</v>
      </c>
      <c r="Y82" s="1">
        <v>56.4</v>
      </c>
      <c r="Z82" s="1">
        <v>73.400000000000006</v>
      </c>
      <c r="AA82" s="1">
        <v>98.6</v>
      </c>
      <c r="AB82" s="1">
        <v>60.6</v>
      </c>
      <c r="AC82" s="1">
        <v>76.2</v>
      </c>
      <c r="AD82" s="1">
        <v>73.400000000000006</v>
      </c>
      <c r="AE82" s="1">
        <v>41.4</v>
      </c>
      <c r="AF82" s="1">
        <v>75.8</v>
      </c>
      <c r="AG82" s="1"/>
      <c r="AH82" s="1">
        <f t="shared" si="14"/>
        <v>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" t="s">
        <v>140</v>
      </c>
      <c r="B83" s="1" t="s">
        <v>42</v>
      </c>
      <c r="C83" s="1">
        <v>176.40100000000001</v>
      </c>
      <c r="D83" s="1">
        <v>23.411000000000001</v>
      </c>
      <c r="E83" s="1">
        <v>73.587999999999994</v>
      </c>
      <c r="F83" s="1">
        <v>102.413</v>
      </c>
      <c r="G83" s="7">
        <v>1</v>
      </c>
      <c r="H83" s="1">
        <v>50</v>
      </c>
      <c r="I83" s="1" t="s">
        <v>39</v>
      </c>
      <c r="J83" s="1">
        <v>91.2</v>
      </c>
      <c r="K83" s="1">
        <f t="shared" si="16"/>
        <v>-17.612000000000009</v>
      </c>
      <c r="L83" s="1"/>
      <c r="M83" s="1"/>
      <c r="N83" s="1"/>
      <c r="O83" s="1"/>
      <c r="P83" s="1">
        <v>0</v>
      </c>
      <c r="Q83" s="1">
        <f t="shared" si="17"/>
        <v>14.717599999999999</v>
      </c>
      <c r="R83" s="5">
        <f t="shared" si="15"/>
        <v>133.0686</v>
      </c>
      <c r="S83" s="5"/>
      <c r="T83" s="1"/>
      <c r="U83" s="1">
        <f t="shared" si="18"/>
        <v>16.000000000000004</v>
      </c>
      <c r="V83" s="1">
        <f t="shared" si="19"/>
        <v>6.9585394357775723</v>
      </c>
      <c r="W83" s="1">
        <v>9.3919999999999995</v>
      </c>
      <c r="X83" s="1">
        <v>9.093</v>
      </c>
      <c r="Y83" s="1">
        <v>12.5664</v>
      </c>
      <c r="Z83" s="1">
        <v>15.108000000000001</v>
      </c>
      <c r="AA83" s="1">
        <v>10.0924</v>
      </c>
      <c r="AB83" s="1">
        <v>8.7737999999999996</v>
      </c>
      <c r="AC83" s="1">
        <v>16.807600000000001</v>
      </c>
      <c r="AD83" s="1">
        <v>9.7441999999999993</v>
      </c>
      <c r="AE83" s="1">
        <v>12.6174</v>
      </c>
      <c r="AF83" s="1">
        <v>1.2322</v>
      </c>
      <c r="AG83" s="1"/>
      <c r="AH83" s="1">
        <f t="shared" si="14"/>
        <v>133.0686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" t="s">
        <v>141</v>
      </c>
      <c r="B84" s="1" t="s">
        <v>38</v>
      </c>
      <c r="C84" s="1">
        <v>1</v>
      </c>
      <c r="D84" s="1">
        <v>106</v>
      </c>
      <c r="E84" s="1">
        <v>14</v>
      </c>
      <c r="F84" s="1">
        <v>88</v>
      </c>
      <c r="G84" s="7">
        <v>0.3</v>
      </c>
      <c r="H84" s="1">
        <v>50</v>
      </c>
      <c r="I84" s="1" t="s">
        <v>39</v>
      </c>
      <c r="J84" s="1">
        <v>31</v>
      </c>
      <c r="K84" s="1">
        <f t="shared" si="16"/>
        <v>-17</v>
      </c>
      <c r="L84" s="1"/>
      <c r="M84" s="1"/>
      <c r="N84" s="1"/>
      <c r="O84" s="1">
        <v>80</v>
      </c>
      <c r="P84" s="1">
        <v>0</v>
      </c>
      <c r="Q84" s="1">
        <f t="shared" si="17"/>
        <v>2.8</v>
      </c>
      <c r="R84" s="5"/>
      <c r="S84" s="5"/>
      <c r="T84" s="1"/>
      <c r="U84" s="1">
        <f t="shared" si="18"/>
        <v>60.000000000000007</v>
      </c>
      <c r="V84" s="1">
        <f t="shared" si="19"/>
        <v>60.000000000000007</v>
      </c>
      <c r="W84" s="1">
        <v>5</v>
      </c>
      <c r="X84" s="1">
        <v>18</v>
      </c>
      <c r="Y84" s="1">
        <v>4</v>
      </c>
      <c r="Z84" s="1">
        <v>-0.2</v>
      </c>
      <c r="AA84" s="1">
        <v>14.2</v>
      </c>
      <c r="AB84" s="1">
        <v>3.6</v>
      </c>
      <c r="AC84" s="1">
        <v>4.8</v>
      </c>
      <c r="AD84" s="1">
        <v>7.6</v>
      </c>
      <c r="AE84" s="1">
        <v>5.8</v>
      </c>
      <c r="AF84" s="1">
        <v>2.2000000000000002</v>
      </c>
      <c r="AG84" s="1"/>
      <c r="AH84" s="1">
        <f t="shared" si="14"/>
        <v>0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" t="s">
        <v>142</v>
      </c>
      <c r="B85" s="1" t="s">
        <v>38</v>
      </c>
      <c r="C85" s="1">
        <v>120</v>
      </c>
      <c r="D85" s="1">
        <v>90</v>
      </c>
      <c r="E85" s="1">
        <v>56</v>
      </c>
      <c r="F85" s="1">
        <v>154</v>
      </c>
      <c r="G85" s="7">
        <v>0.18</v>
      </c>
      <c r="H85" s="1">
        <v>50</v>
      </c>
      <c r="I85" s="1" t="s">
        <v>39</v>
      </c>
      <c r="J85" s="1">
        <v>56</v>
      </c>
      <c r="K85" s="1">
        <f t="shared" si="16"/>
        <v>0</v>
      </c>
      <c r="L85" s="1"/>
      <c r="M85" s="1"/>
      <c r="N85" s="1"/>
      <c r="O85" s="1"/>
      <c r="P85" s="1">
        <v>0</v>
      </c>
      <c r="Q85" s="1">
        <f t="shared" si="17"/>
        <v>11.2</v>
      </c>
      <c r="R85" s="5">
        <f t="shared" si="15"/>
        <v>25.199999999999989</v>
      </c>
      <c r="S85" s="5"/>
      <c r="T85" s="1"/>
      <c r="U85" s="1">
        <f t="shared" si="18"/>
        <v>16</v>
      </c>
      <c r="V85" s="1">
        <f t="shared" si="19"/>
        <v>13.75</v>
      </c>
      <c r="W85" s="1">
        <v>11</v>
      </c>
      <c r="X85" s="1">
        <v>16</v>
      </c>
      <c r="Y85" s="1">
        <v>16.399999999999999</v>
      </c>
      <c r="Z85" s="1">
        <v>15</v>
      </c>
      <c r="AA85" s="1">
        <v>10.4</v>
      </c>
      <c r="AB85" s="1">
        <v>4.8</v>
      </c>
      <c r="AC85" s="1">
        <v>22.6</v>
      </c>
      <c r="AD85" s="1">
        <v>15.4</v>
      </c>
      <c r="AE85" s="1">
        <v>17</v>
      </c>
      <c r="AF85" s="1">
        <v>6.8</v>
      </c>
      <c r="AG85" s="1"/>
      <c r="AH85" s="1">
        <f t="shared" si="14"/>
        <v>4.5359999999999978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" t="s">
        <v>143</v>
      </c>
      <c r="B86" s="1" t="s">
        <v>42</v>
      </c>
      <c r="C86" s="1">
        <v>20.141999999999999</v>
      </c>
      <c r="D86" s="1"/>
      <c r="E86" s="1"/>
      <c r="F86" s="1">
        <v>20.141999999999999</v>
      </c>
      <c r="G86" s="7">
        <v>1</v>
      </c>
      <c r="H86" s="1">
        <v>60</v>
      </c>
      <c r="I86" s="1" t="s">
        <v>39</v>
      </c>
      <c r="J86" s="1"/>
      <c r="K86" s="1">
        <f t="shared" si="16"/>
        <v>0</v>
      </c>
      <c r="L86" s="1"/>
      <c r="M86" s="1"/>
      <c r="N86" s="1"/>
      <c r="O86" s="1"/>
      <c r="P86" s="1">
        <v>0</v>
      </c>
      <c r="Q86" s="1">
        <f t="shared" si="17"/>
        <v>0</v>
      </c>
      <c r="R86" s="5"/>
      <c r="S86" s="5"/>
      <c r="T86" s="1"/>
      <c r="U86" s="1" t="e">
        <f t="shared" si="18"/>
        <v>#DIV/0!</v>
      </c>
      <c r="V86" s="1" t="e">
        <f t="shared" si="19"/>
        <v>#DIV/0!</v>
      </c>
      <c r="W86" s="1">
        <v>0.27360000000000001</v>
      </c>
      <c r="X86" s="1">
        <v>1.6377999999999999</v>
      </c>
      <c r="Y86" s="1">
        <v>0.2742</v>
      </c>
      <c r="Z86" s="1">
        <v>0</v>
      </c>
      <c r="AA86" s="1">
        <v>0.81320000000000003</v>
      </c>
      <c r="AB86" s="1">
        <v>0</v>
      </c>
      <c r="AC86" s="1">
        <v>0.95040000000000002</v>
      </c>
      <c r="AD86" s="1">
        <v>0</v>
      </c>
      <c r="AE86" s="1">
        <v>0</v>
      </c>
      <c r="AF86" s="1">
        <v>0</v>
      </c>
      <c r="AG86" s="26" t="s">
        <v>179</v>
      </c>
      <c r="AH86" s="1">
        <f t="shared" si="14"/>
        <v>0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" t="s">
        <v>144</v>
      </c>
      <c r="B87" s="1" t="s">
        <v>38</v>
      </c>
      <c r="C87" s="1">
        <v>172</v>
      </c>
      <c r="D87" s="1"/>
      <c r="E87" s="1">
        <v>43</v>
      </c>
      <c r="F87" s="1">
        <v>128</v>
      </c>
      <c r="G87" s="7">
        <v>0.4</v>
      </c>
      <c r="H87" s="1">
        <v>60</v>
      </c>
      <c r="I87" s="1" t="s">
        <v>39</v>
      </c>
      <c r="J87" s="1">
        <v>44</v>
      </c>
      <c r="K87" s="1">
        <f t="shared" si="16"/>
        <v>-1</v>
      </c>
      <c r="L87" s="1"/>
      <c r="M87" s="1"/>
      <c r="N87" s="1"/>
      <c r="O87" s="1"/>
      <c r="P87" s="1">
        <v>0</v>
      </c>
      <c r="Q87" s="1">
        <f t="shared" si="17"/>
        <v>8.6</v>
      </c>
      <c r="R87" s="5">
        <f t="shared" si="15"/>
        <v>9.5999999999999943</v>
      </c>
      <c r="S87" s="5"/>
      <c r="T87" s="1"/>
      <c r="U87" s="1">
        <f t="shared" si="18"/>
        <v>16</v>
      </c>
      <c r="V87" s="1">
        <f t="shared" si="19"/>
        <v>14.883720930232558</v>
      </c>
      <c r="W87" s="1">
        <v>4.2</v>
      </c>
      <c r="X87" s="1">
        <v>5.4</v>
      </c>
      <c r="Y87" s="1">
        <v>16.600000000000001</v>
      </c>
      <c r="Z87" s="1">
        <v>2</v>
      </c>
      <c r="AA87" s="1">
        <v>8</v>
      </c>
      <c r="AB87" s="1">
        <v>11.6</v>
      </c>
      <c r="AC87" s="1">
        <v>6</v>
      </c>
      <c r="AD87" s="1">
        <v>2.4</v>
      </c>
      <c r="AE87" s="1">
        <v>2.2000000000000002</v>
      </c>
      <c r="AF87" s="1">
        <v>0</v>
      </c>
      <c r="AG87" s="1" t="s">
        <v>145</v>
      </c>
      <c r="AH87" s="1">
        <f t="shared" si="14"/>
        <v>3.8399999999999981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146</v>
      </c>
      <c r="B88" s="1" t="s">
        <v>42</v>
      </c>
      <c r="C88" s="1">
        <v>1.6659999999999999</v>
      </c>
      <c r="D88" s="1"/>
      <c r="E88" s="1">
        <v>1.6659999999999999</v>
      </c>
      <c r="F88" s="1"/>
      <c r="G88" s="7">
        <v>1</v>
      </c>
      <c r="H88" s="1" t="e">
        <v>#N/A</v>
      </c>
      <c r="I88" s="1" t="s">
        <v>39</v>
      </c>
      <c r="J88" s="1">
        <v>1.6</v>
      </c>
      <c r="K88" s="1">
        <f t="shared" si="16"/>
        <v>6.5999999999999837E-2</v>
      </c>
      <c r="L88" s="1"/>
      <c r="M88" s="1"/>
      <c r="N88" s="1"/>
      <c r="O88" s="1"/>
      <c r="P88" s="1">
        <v>50</v>
      </c>
      <c r="Q88" s="1">
        <f t="shared" si="17"/>
        <v>0.3332</v>
      </c>
      <c r="R88" s="5"/>
      <c r="S88" s="5"/>
      <c r="T88" s="1"/>
      <c r="U88" s="1">
        <f t="shared" si="18"/>
        <v>150.06002400960384</v>
      </c>
      <c r="V88" s="1">
        <f t="shared" si="19"/>
        <v>150.06002400960384</v>
      </c>
      <c r="W88" s="1">
        <v>3.7044000000000001</v>
      </c>
      <c r="X88" s="1">
        <v>0.33539999999999998</v>
      </c>
      <c r="Y88" s="1">
        <v>0.17100000000000001</v>
      </c>
      <c r="Z88" s="1">
        <v>1.8740000000000001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 t="s">
        <v>147</v>
      </c>
      <c r="AH88" s="1">
        <f t="shared" si="14"/>
        <v>0</v>
      </c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3" t="s">
        <v>148</v>
      </c>
      <c r="B89" s="13" t="s">
        <v>42</v>
      </c>
      <c r="C89" s="13">
        <v>7.8390000000000004</v>
      </c>
      <c r="D89" s="13"/>
      <c r="E89" s="13">
        <v>5.9240000000000004</v>
      </c>
      <c r="F89" s="13">
        <v>1.915</v>
      </c>
      <c r="G89" s="14">
        <v>0</v>
      </c>
      <c r="H89" s="13" t="e">
        <v>#N/A</v>
      </c>
      <c r="I89" s="13" t="s">
        <v>74</v>
      </c>
      <c r="J89" s="13">
        <v>5.3</v>
      </c>
      <c r="K89" s="13">
        <f t="shared" si="16"/>
        <v>0.62400000000000055</v>
      </c>
      <c r="L89" s="13"/>
      <c r="M89" s="13"/>
      <c r="N89" s="13"/>
      <c r="O89" s="13"/>
      <c r="P89" s="13">
        <v>0</v>
      </c>
      <c r="Q89" s="13">
        <f t="shared" si="17"/>
        <v>1.1848000000000001</v>
      </c>
      <c r="R89" s="15"/>
      <c r="S89" s="15"/>
      <c r="T89" s="13"/>
      <c r="U89" s="13">
        <f t="shared" si="18"/>
        <v>1.6163065496286293</v>
      </c>
      <c r="V89" s="13">
        <f t="shared" si="19"/>
        <v>1.6163065496286293</v>
      </c>
      <c r="W89" s="13">
        <v>2.0232000000000001</v>
      </c>
      <c r="X89" s="13">
        <v>1.3482000000000001</v>
      </c>
      <c r="Y89" s="13">
        <v>0</v>
      </c>
      <c r="Z89" s="13">
        <v>1.1872</v>
      </c>
      <c r="AA89" s="13">
        <v>0.98040000000000005</v>
      </c>
      <c r="AB89" s="13">
        <v>0</v>
      </c>
      <c r="AC89" s="13">
        <v>0</v>
      </c>
      <c r="AD89" s="13">
        <v>0</v>
      </c>
      <c r="AE89" s="13">
        <v>0</v>
      </c>
      <c r="AF89" s="13">
        <v>0</v>
      </c>
      <c r="AG89" s="13" t="s">
        <v>149</v>
      </c>
      <c r="AH89" s="13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150</v>
      </c>
      <c r="B90" s="1" t="s">
        <v>38</v>
      </c>
      <c r="C90" s="1">
        <v>19</v>
      </c>
      <c r="D90" s="1"/>
      <c r="E90" s="1">
        <v>-6</v>
      </c>
      <c r="F90" s="1">
        <v>19</v>
      </c>
      <c r="G90" s="7">
        <v>0.33</v>
      </c>
      <c r="H90" s="1" t="e">
        <v>#N/A</v>
      </c>
      <c r="I90" s="1" t="s">
        <v>39</v>
      </c>
      <c r="J90" s="1"/>
      <c r="K90" s="1">
        <f t="shared" si="16"/>
        <v>-6</v>
      </c>
      <c r="L90" s="1"/>
      <c r="M90" s="1"/>
      <c r="N90" s="1"/>
      <c r="O90" s="1"/>
      <c r="P90" s="1">
        <v>0</v>
      </c>
      <c r="Q90" s="1">
        <f t="shared" si="17"/>
        <v>-1.2</v>
      </c>
      <c r="R90" s="5"/>
      <c r="S90" s="5"/>
      <c r="T90" s="1"/>
      <c r="U90" s="1">
        <f t="shared" si="18"/>
        <v>-15.833333333333334</v>
      </c>
      <c r="V90" s="1">
        <f t="shared" si="19"/>
        <v>-15.833333333333334</v>
      </c>
      <c r="W90" s="1">
        <v>-0.8</v>
      </c>
      <c r="X90" s="1">
        <v>1.2</v>
      </c>
      <c r="Y90" s="1">
        <v>1.2</v>
      </c>
      <c r="Z90" s="1">
        <v>0</v>
      </c>
      <c r="AA90" s="1">
        <v>0</v>
      </c>
      <c r="AB90" s="1">
        <v>0.2</v>
      </c>
      <c r="AC90" s="1">
        <v>0</v>
      </c>
      <c r="AD90" s="1">
        <v>0</v>
      </c>
      <c r="AE90" s="1">
        <v>0</v>
      </c>
      <c r="AF90" s="1">
        <v>0</v>
      </c>
      <c r="AG90" s="26" t="s">
        <v>180</v>
      </c>
      <c r="AH90" s="1">
        <f>G90*R90</f>
        <v>0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9" t="s">
        <v>151</v>
      </c>
      <c r="B91" s="19" t="s">
        <v>42</v>
      </c>
      <c r="C91" s="19"/>
      <c r="D91" s="19"/>
      <c r="E91" s="19"/>
      <c r="F91" s="19"/>
      <c r="G91" s="20">
        <v>0</v>
      </c>
      <c r="H91" s="19">
        <v>45</v>
      </c>
      <c r="I91" s="19" t="s">
        <v>39</v>
      </c>
      <c r="J91" s="19"/>
      <c r="K91" s="19">
        <f t="shared" si="16"/>
        <v>0</v>
      </c>
      <c r="L91" s="19"/>
      <c r="M91" s="19"/>
      <c r="N91" s="19"/>
      <c r="O91" s="19"/>
      <c r="P91" s="19">
        <v>0</v>
      </c>
      <c r="Q91" s="19">
        <f t="shared" si="17"/>
        <v>0</v>
      </c>
      <c r="R91" s="21"/>
      <c r="S91" s="21"/>
      <c r="T91" s="19"/>
      <c r="U91" s="19" t="e">
        <f t="shared" si="18"/>
        <v>#DIV/0!</v>
      </c>
      <c r="V91" s="19" t="e">
        <f t="shared" si="19"/>
        <v>#DIV/0!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 t="s">
        <v>152</v>
      </c>
      <c r="AH91" s="19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153</v>
      </c>
      <c r="B92" s="1" t="s">
        <v>38</v>
      </c>
      <c r="C92" s="1">
        <v>29</v>
      </c>
      <c r="D92" s="1"/>
      <c r="E92" s="1"/>
      <c r="F92" s="1">
        <v>29</v>
      </c>
      <c r="G92" s="7">
        <v>0.84</v>
      </c>
      <c r="H92" s="1">
        <v>50</v>
      </c>
      <c r="I92" s="1" t="s">
        <v>39</v>
      </c>
      <c r="J92" s="1">
        <v>3</v>
      </c>
      <c r="K92" s="1">
        <f t="shared" si="16"/>
        <v>-3</v>
      </c>
      <c r="L92" s="1"/>
      <c r="M92" s="1"/>
      <c r="N92" s="1"/>
      <c r="O92" s="1"/>
      <c r="P92" s="1">
        <v>0</v>
      </c>
      <c r="Q92" s="1">
        <f t="shared" si="17"/>
        <v>0</v>
      </c>
      <c r="R92" s="5"/>
      <c r="S92" s="5"/>
      <c r="T92" s="1"/>
      <c r="U92" s="1" t="e">
        <f t="shared" si="18"/>
        <v>#DIV/0!</v>
      </c>
      <c r="V92" s="1" t="e">
        <f t="shared" si="19"/>
        <v>#DIV/0!</v>
      </c>
      <c r="W92" s="1">
        <v>0</v>
      </c>
      <c r="X92" s="1">
        <v>1.8</v>
      </c>
      <c r="Y92" s="1">
        <v>0.6</v>
      </c>
      <c r="Z92" s="1">
        <v>0.8</v>
      </c>
      <c r="AA92" s="1">
        <v>2.2000000000000002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26" t="s">
        <v>181</v>
      </c>
      <c r="AH92" s="1">
        <f>G92*R92</f>
        <v>0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154</v>
      </c>
      <c r="B93" s="1" t="s">
        <v>38</v>
      </c>
      <c r="C93" s="1">
        <v>630</v>
      </c>
      <c r="D93" s="1">
        <v>21</v>
      </c>
      <c r="E93" s="1">
        <v>276</v>
      </c>
      <c r="F93" s="25">
        <f>369+F31</f>
        <v>363</v>
      </c>
      <c r="G93" s="7">
        <v>0.35</v>
      </c>
      <c r="H93" s="1">
        <v>50</v>
      </c>
      <c r="I93" s="1" t="s">
        <v>39</v>
      </c>
      <c r="J93" s="1">
        <v>281</v>
      </c>
      <c r="K93" s="1">
        <f t="shared" si="16"/>
        <v>-5</v>
      </c>
      <c r="L93" s="1"/>
      <c r="M93" s="1"/>
      <c r="N93" s="1"/>
      <c r="O93" s="1"/>
      <c r="P93" s="1">
        <v>440</v>
      </c>
      <c r="Q93" s="1">
        <f t="shared" si="17"/>
        <v>55.2</v>
      </c>
      <c r="R93" s="5">
        <f t="shared" ref="R93:R95" si="20">16*Q93-P93-O93-N93-F93</f>
        <v>80.200000000000045</v>
      </c>
      <c r="S93" s="5"/>
      <c r="T93" s="1"/>
      <c r="U93" s="1">
        <f t="shared" si="18"/>
        <v>16</v>
      </c>
      <c r="V93" s="1">
        <f t="shared" si="19"/>
        <v>14.547101449275361</v>
      </c>
      <c r="W93" s="1">
        <v>62.8</v>
      </c>
      <c r="X93" s="1">
        <v>57</v>
      </c>
      <c r="Y93" s="1">
        <v>76.599999999999994</v>
      </c>
      <c r="Z93" s="1">
        <v>52.6</v>
      </c>
      <c r="AA93" s="1">
        <v>45.2</v>
      </c>
      <c r="AB93" s="1">
        <v>42</v>
      </c>
      <c r="AC93" s="1">
        <v>0</v>
      </c>
      <c r="AD93" s="1">
        <v>0</v>
      </c>
      <c r="AE93" s="1">
        <v>0</v>
      </c>
      <c r="AF93" s="1">
        <v>0</v>
      </c>
      <c r="AG93" s="10" t="s">
        <v>174</v>
      </c>
      <c r="AH93" s="1">
        <f>G93*R93</f>
        <v>28.070000000000014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155</v>
      </c>
      <c r="B94" s="1" t="s">
        <v>42</v>
      </c>
      <c r="C94" s="1">
        <v>148.91900000000001</v>
      </c>
      <c r="D94" s="1">
        <v>109.42100000000001</v>
      </c>
      <c r="E94" s="1">
        <v>161.92500000000001</v>
      </c>
      <c r="F94" s="1">
        <v>89.328999999999994</v>
      </c>
      <c r="G94" s="7">
        <v>1</v>
      </c>
      <c r="H94" s="1">
        <v>50</v>
      </c>
      <c r="I94" s="1" t="s">
        <v>39</v>
      </c>
      <c r="J94" s="1">
        <v>162.19999999999999</v>
      </c>
      <c r="K94" s="1">
        <f t="shared" si="16"/>
        <v>-0.27499999999997726</v>
      </c>
      <c r="L94" s="1"/>
      <c r="M94" s="1"/>
      <c r="N94" s="1"/>
      <c r="O94" s="1">
        <v>80</v>
      </c>
      <c r="P94" s="1">
        <v>190</v>
      </c>
      <c r="Q94" s="1">
        <f t="shared" si="17"/>
        <v>32.385000000000005</v>
      </c>
      <c r="R94" s="5">
        <f t="shared" si="20"/>
        <v>158.83100000000007</v>
      </c>
      <c r="S94" s="5"/>
      <c r="T94" s="1"/>
      <c r="U94" s="1">
        <f t="shared" si="18"/>
        <v>16</v>
      </c>
      <c r="V94" s="1">
        <f t="shared" si="19"/>
        <v>11.095538057742781</v>
      </c>
      <c r="W94" s="1">
        <v>29.474799999999998</v>
      </c>
      <c r="X94" s="1">
        <v>30.470800000000001</v>
      </c>
      <c r="Y94" s="1">
        <v>28.762799999999999</v>
      </c>
      <c r="Z94" s="1">
        <v>30.673200000000001</v>
      </c>
      <c r="AA94" s="1">
        <v>8.8165999999999993</v>
      </c>
      <c r="AB94" s="1">
        <v>0.13980000000000001</v>
      </c>
      <c r="AC94" s="1">
        <v>0</v>
      </c>
      <c r="AD94" s="1">
        <v>0</v>
      </c>
      <c r="AE94" s="1">
        <v>0</v>
      </c>
      <c r="AF94" s="1">
        <v>0</v>
      </c>
      <c r="AG94" s="1" t="s">
        <v>156</v>
      </c>
      <c r="AH94" s="1">
        <f>G94*R94</f>
        <v>158.83100000000007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157</v>
      </c>
      <c r="B95" s="1" t="s">
        <v>38</v>
      </c>
      <c r="C95" s="1">
        <v>389</v>
      </c>
      <c r="D95" s="1">
        <v>109</v>
      </c>
      <c r="E95" s="1">
        <v>392</v>
      </c>
      <c r="F95" s="1">
        <v>92</v>
      </c>
      <c r="G95" s="7">
        <v>0.35</v>
      </c>
      <c r="H95" s="1">
        <v>50</v>
      </c>
      <c r="I95" s="1" t="s">
        <v>39</v>
      </c>
      <c r="J95" s="1">
        <v>402</v>
      </c>
      <c r="K95" s="1">
        <f t="shared" si="16"/>
        <v>-10</v>
      </c>
      <c r="L95" s="1"/>
      <c r="M95" s="1"/>
      <c r="N95" s="1"/>
      <c r="O95" s="1">
        <v>70</v>
      </c>
      <c r="P95" s="1">
        <v>440</v>
      </c>
      <c r="Q95" s="1">
        <f t="shared" si="17"/>
        <v>78.400000000000006</v>
      </c>
      <c r="R95" s="5">
        <f t="shared" si="20"/>
        <v>652.40000000000009</v>
      </c>
      <c r="S95" s="5"/>
      <c r="T95" s="1"/>
      <c r="U95" s="1">
        <f t="shared" si="18"/>
        <v>16</v>
      </c>
      <c r="V95" s="1">
        <f t="shared" si="19"/>
        <v>7.6785714285714279</v>
      </c>
      <c r="W95" s="1">
        <v>53.2</v>
      </c>
      <c r="X95" s="1">
        <v>44.6</v>
      </c>
      <c r="Y95" s="1">
        <v>35.4</v>
      </c>
      <c r="Z95" s="1">
        <v>26.6</v>
      </c>
      <c r="AA95" s="1">
        <v>27</v>
      </c>
      <c r="AB95" s="1">
        <v>43.6</v>
      </c>
      <c r="AC95" s="1">
        <v>0</v>
      </c>
      <c r="AD95" s="1">
        <v>0</v>
      </c>
      <c r="AE95" s="1">
        <v>0</v>
      </c>
      <c r="AF95" s="1">
        <v>0</v>
      </c>
      <c r="AG95" s="1" t="s">
        <v>158</v>
      </c>
      <c r="AH95" s="1">
        <f>G95*R95</f>
        <v>228.34</v>
      </c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3" t="s">
        <v>159</v>
      </c>
      <c r="B96" s="13" t="s">
        <v>38</v>
      </c>
      <c r="C96" s="13">
        <v>75</v>
      </c>
      <c r="D96" s="13">
        <v>3</v>
      </c>
      <c r="E96" s="13">
        <v>61</v>
      </c>
      <c r="F96" s="13">
        <v>14</v>
      </c>
      <c r="G96" s="14">
        <v>0</v>
      </c>
      <c r="H96" s="13" t="e">
        <v>#N/A</v>
      </c>
      <c r="I96" s="13" t="s">
        <v>74</v>
      </c>
      <c r="J96" s="13">
        <v>63</v>
      </c>
      <c r="K96" s="13">
        <f t="shared" si="16"/>
        <v>-2</v>
      </c>
      <c r="L96" s="13"/>
      <c r="M96" s="13"/>
      <c r="N96" s="13"/>
      <c r="O96" s="13">
        <v>150</v>
      </c>
      <c r="P96" s="13"/>
      <c r="Q96" s="13">
        <f t="shared" si="17"/>
        <v>12.2</v>
      </c>
      <c r="R96" s="15"/>
      <c r="S96" s="15"/>
      <c r="T96" s="13"/>
      <c r="U96" s="13">
        <f t="shared" si="18"/>
        <v>13.442622950819674</v>
      </c>
      <c r="V96" s="13">
        <f t="shared" si="19"/>
        <v>13.442622950819674</v>
      </c>
      <c r="W96" s="13">
        <v>42.8</v>
      </c>
      <c r="X96" s="13">
        <v>53</v>
      </c>
      <c r="Y96" s="13">
        <v>40.4</v>
      </c>
      <c r="Z96" s="13">
        <v>44.2</v>
      </c>
      <c r="AA96" s="13">
        <v>35.4</v>
      </c>
      <c r="AB96" s="13">
        <v>1.4</v>
      </c>
      <c r="AC96" s="13">
        <v>0</v>
      </c>
      <c r="AD96" s="13">
        <v>0</v>
      </c>
      <c r="AE96" s="13">
        <v>0</v>
      </c>
      <c r="AF96" s="13">
        <v>0</v>
      </c>
      <c r="AG96" s="13" t="s">
        <v>160</v>
      </c>
      <c r="AH96" s="13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23" t="s">
        <v>161</v>
      </c>
      <c r="B97" s="1" t="s">
        <v>38</v>
      </c>
      <c r="C97" s="1"/>
      <c r="D97" s="1"/>
      <c r="E97" s="1"/>
      <c r="F97" s="1"/>
      <c r="G97" s="7">
        <v>0.3</v>
      </c>
      <c r="H97" s="1">
        <v>45</v>
      </c>
      <c r="I97" s="1" t="s">
        <v>39</v>
      </c>
      <c r="J97" s="1"/>
      <c r="K97" s="1">
        <f t="shared" si="16"/>
        <v>0</v>
      </c>
      <c r="L97" s="1"/>
      <c r="M97" s="1"/>
      <c r="N97" s="1"/>
      <c r="O97" s="1">
        <v>42</v>
      </c>
      <c r="P97" s="1">
        <v>0</v>
      </c>
      <c r="Q97" s="1">
        <f t="shared" si="17"/>
        <v>0</v>
      </c>
      <c r="R97" s="5"/>
      <c r="S97" s="5"/>
      <c r="T97" s="1"/>
      <c r="U97" s="1" t="e">
        <f t="shared" si="18"/>
        <v>#DIV/0!</v>
      </c>
      <c r="V97" s="1" t="e">
        <f t="shared" si="19"/>
        <v>#DIV/0!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 t="s">
        <v>162</v>
      </c>
      <c r="AH97" s="1">
        <f>G97*R97</f>
        <v>0</v>
      </c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163</v>
      </c>
      <c r="B98" s="1" t="s">
        <v>38</v>
      </c>
      <c r="C98" s="1">
        <v>142</v>
      </c>
      <c r="D98" s="1">
        <v>312</v>
      </c>
      <c r="E98" s="1">
        <v>145</v>
      </c>
      <c r="F98" s="1">
        <v>309</v>
      </c>
      <c r="G98" s="7">
        <v>0.28000000000000003</v>
      </c>
      <c r="H98" s="1">
        <v>45</v>
      </c>
      <c r="I98" s="1" t="s">
        <v>39</v>
      </c>
      <c r="J98" s="1">
        <v>146</v>
      </c>
      <c r="K98" s="1">
        <f t="shared" si="16"/>
        <v>-1</v>
      </c>
      <c r="L98" s="1"/>
      <c r="M98" s="1"/>
      <c r="N98" s="1"/>
      <c r="O98" s="1"/>
      <c r="P98" s="1">
        <v>60</v>
      </c>
      <c r="Q98" s="1">
        <f t="shared" si="17"/>
        <v>29</v>
      </c>
      <c r="R98" s="5">
        <f t="shared" ref="R98:R100" si="21">16*Q98-P98-O98-N98-F98</f>
        <v>95</v>
      </c>
      <c r="S98" s="5"/>
      <c r="T98" s="1"/>
      <c r="U98" s="1">
        <f t="shared" si="18"/>
        <v>16</v>
      </c>
      <c r="V98" s="1">
        <f t="shared" si="19"/>
        <v>12.724137931034482</v>
      </c>
      <c r="W98" s="1">
        <v>17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 t="s">
        <v>164</v>
      </c>
      <c r="AH98" s="1">
        <f>G98*R98</f>
        <v>26.6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" t="s">
        <v>166</v>
      </c>
      <c r="B99" s="1" t="s">
        <v>38</v>
      </c>
      <c r="C99" s="1">
        <v>40</v>
      </c>
      <c r="D99" s="1">
        <v>249</v>
      </c>
      <c r="E99" s="1">
        <v>68</v>
      </c>
      <c r="F99" s="25">
        <f>220+F50</f>
        <v>211</v>
      </c>
      <c r="G99" s="7">
        <v>0.28000000000000003</v>
      </c>
      <c r="H99" s="1">
        <v>45</v>
      </c>
      <c r="I99" s="1" t="s">
        <v>39</v>
      </c>
      <c r="J99" s="1">
        <v>89</v>
      </c>
      <c r="K99" s="1">
        <f t="shared" si="16"/>
        <v>-21</v>
      </c>
      <c r="L99" s="1"/>
      <c r="M99" s="1"/>
      <c r="N99" s="1"/>
      <c r="O99" s="1"/>
      <c r="P99" s="1">
        <v>0</v>
      </c>
      <c r="Q99" s="1">
        <f t="shared" si="17"/>
        <v>13.6</v>
      </c>
      <c r="R99" s="5">
        <f t="shared" si="21"/>
        <v>6.5999999999999943</v>
      </c>
      <c r="S99" s="5"/>
      <c r="T99" s="1"/>
      <c r="U99" s="1">
        <f t="shared" si="18"/>
        <v>16</v>
      </c>
      <c r="V99" s="1">
        <f t="shared" si="19"/>
        <v>15.514705882352942</v>
      </c>
      <c r="W99" s="1">
        <v>4.8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0" t="s">
        <v>174</v>
      </c>
      <c r="AH99" s="1">
        <f>G99*R99</f>
        <v>1.8479999999999985</v>
      </c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167</v>
      </c>
      <c r="B100" s="1" t="s">
        <v>38</v>
      </c>
      <c r="C100" s="1">
        <v>96</v>
      </c>
      <c r="D100" s="1">
        <v>170</v>
      </c>
      <c r="E100" s="1">
        <v>118</v>
      </c>
      <c r="F100" s="1">
        <v>146</v>
      </c>
      <c r="G100" s="7">
        <v>0.28000000000000003</v>
      </c>
      <c r="H100" s="1">
        <v>50</v>
      </c>
      <c r="I100" s="1" t="s">
        <v>39</v>
      </c>
      <c r="J100" s="1">
        <v>121</v>
      </c>
      <c r="K100" s="1">
        <f t="shared" si="16"/>
        <v>-3</v>
      </c>
      <c r="L100" s="1"/>
      <c r="M100" s="1"/>
      <c r="N100" s="1"/>
      <c r="O100" s="1"/>
      <c r="P100" s="1">
        <v>220</v>
      </c>
      <c r="Q100" s="1">
        <f t="shared" si="17"/>
        <v>23.6</v>
      </c>
      <c r="R100" s="5">
        <f t="shared" si="21"/>
        <v>11.600000000000023</v>
      </c>
      <c r="S100" s="5"/>
      <c r="T100" s="1"/>
      <c r="U100" s="1">
        <f t="shared" si="18"/>
        <v>16</v>
      </c>
      <c r="V100" s="1">
        <f t="shared" si="19"/>
        <v>15.508474576271185</v>
      </c>
      <c r="W100" s="1">
        <v>6.6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 t="s">
        <v>168</v>
      </c>
      <c r="AH100" s="1">
        <f>G100*R100</f>
        <v>3.2480000000000069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3" t="s">
        <v>169</v>
      </c>
      <c r="B101" s="13" t="s">
        <v>42</v>
      </c>
      <c r="C101" s="13">
        <v>-1.43</v>
      </c>
      <c r="D101" s="13"/>
      <c r="E101" s="13"/>
      <c r="F101" s="13">
        <v>-1.43</v>
      </c>
      <c r="G101" s="14">
        <v>0</v>
      </c>
      <c r="H101" s="13" t="e">
        <v>#N/A</v>
      </c>
      <c r="I101" s="13" t="s">
        <v>74</v>
      </c>
      <c r="J101" s="13"/>
      <c r="K101" s="13">
        <f t="shared" si="16"/>
        <v>0</v>
      </c>
      <c r="L101" s="13"/>
      <c r="M101" s="13"/>
      <c r="N101" s="13"/>
      <c r="O101" s="13"/>
      <c r="P101" s="13">
        <v>0</v>
      </c>
      <c r="Q101" s="13">
        <f t="shared" si="17"/>
        <v>0</v>
      </c>
      <c r="R101" s="15"/>
      <c r="S101" s="15"/>
      <c r="T101" s="13"/>
      <c r="U101" s="13" t="e">
        <f t="shared" si="18"/>
        <v>#DIV/0!</v>
      </c>
      <c r="V101" s="13" t="e">
        <f t="shared" si="19"/>
        <v>#DIV/0!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0</v>
      </c>
      <c r="AE101" s="13">
        <v>0</v>
      </c>
      <c r="AF101" s="13">
        <v>0</v>
      </c>
      <c r="AG101" s="13"/>
      <c r="AH101" s="13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"/>
      <c r="B102" s="1"/>
      <c r="C102" s="1"/>
      <c r="D102" s="1"/>
      <c r="E102" s="1"/>
      <c r="F102" s="1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spans="1:50" x14ac:dyDescent="0.25">
      <c r="A500" s="1"/>
      <c r="B500" s="1"/>
      <c r="C500" s="1"/>
      <c r="D500" s="1"/>
      <c r="E500" s="1"/>
      <c r="F500" s="1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</sheetData>
  <autoFilter ref="A3:AH101" xr:uid="{70BBDF6F-2A46-4B9B-BB5C-A506A5EE46D8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2025-04-25T06:44:50Z</dcterms:created>
  <dcterms:modified xsi:type="dcterms:W3CDTF">2025-04-25T11:44:42Z</dcterms:modified>
</cp:coreProperties>
</file>