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F0FE30B5-599F-4DB2-8881-C00E7263346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T48" i="1" s="1"/>
  <c r="O47" i="1"/>
  <c r="S47" i="1" s="1"/>
  <c r="O46" i="1"/>
  <c r="T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O22" i="1"/>
  <c r="T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6" i="1"/>
  <c r="S6" i="1" s="1"/>
  <c r="T25" i="1" l="1"/>
  <c r="P25" i="1"/>
  <c r="T21" i="1"/>
  <c r="P21" i="1"/>
  <c r="S46" i="1"/>
  <c r="S48" i="1"/>
  <c r="AF21" i="1"/>
  <c r="P31" i="1"/>
  <c r="S31" i="1" s="1"/>
  <c r="T6" i="1"/>
  <c r="S43" i="1"/>
  <c r="S41" i="1"/>
  <c r="S39" i="1"/>
  <c r="S37" i="1"/>
  <c r="S35" i="1"/>
  <c r="S33" i="1"/>
  <c r="S29" i="1"/>
  <c r="S27" i="1"/>
  <c r="S25" i="1"/>
  <c r="S23" i="1"/>
  <c r="S19" i="1"/>
  <c r="S17" i="1"/>
  <c r="S15" i="1"/>
  <c r="S13" i="1"/>
  <c r="S11" i="1"/>
  <c r="S9" i="1"/>
  <c r="S7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7" i="1"/>
  <c r="K44" i="1"/>
  <c r="AF43" i="1"/>
  <c r="K43" i="1"/>
  <c r="AF42" i="1"/>
  <c r="K42" i="1"/>
  <c r="K41" i="1"/>
  <c r="AF40" i="1"/>
  <c r="K40" i="1"/>
  <c r="AF39" i="1"/>
  <c r="K39" i="1"/>
  <c r="AF38" i="1"/>
  <c r="K38" i="1"/>
  <c r="AF37" i="1"/>
  <c r="K37" i="1"/>
  <c r="K28" i="1"/>
  <c r="AF36" i="1"/>
  <c r="K36" i="1"/>
  <c r="AF35" i="1"/>
  <c r="K35" i="1"/>
  <c r="K34" i="1"/>
  <c r="AF33" i="1"/>
  <c r="K33" i="1"/>
  <c r="AF32" i="1"/>
  <c r="K32" i="1"/>
  <c r="AF31" i="1"/>
  <c r="K31" i="1"/>
  <c r="K22" i="1"/>
  <c r="AF29" i="1"/>
  <c r="K29" i="1"/>
  <c r="AF27" i="1"/>
  <c r="K27" i="1"/>
  <c r="AF26" i="1"/>
  <c r="K26" i="1"/>
  <c r="AF25" i="1"/>
  <c r="K25" i="1"/>
  <c r="K30" i="1"/>
  <c r="AF24" i="1"/>
  <c r="K24" i="1"/>
  <c r="AF23" i="1"/>
  <c r="K23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48" i="1"/>
  <c r="K46" i="1"/>
  <c r="K11" i="1"/>
  <c r="K10" i="1"/>
  <c r="K9" i="1"/>
  <c r="AF8" i="1"/>
  <c r="K8" i="1"/>
  <c r="AF7" i="1"/>
  <c r="K7" i="1"/>
  <c r="AF6" i="1"/>
  <c r="K6" i="1"/>
  <c r="K47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21" i="1" l="1"/>
  <c r="K5" i="1"/>
  <c r="AF5" i="1"/>
</calcChain>
</file>

<file path=xl/sharedStrings.xml><?xml version="1.0" encoding="utf-8"?>
<sst xmlns="http://schemas.openxmlformats.org/spreadsheetml/2006/main" count="170" uniqueCount="93">
  <si>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</si>
  <si>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</si>
  <si>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</si>
  <si>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</si>
  <si>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</si>
  <si>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</si>
  <si>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</si>
  <si>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</si>
  <si>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</si>
  <si>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</si>
  <si>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</si>
  <si>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</si>
  <si>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</si>
  <si>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</si>
  <si>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</si>
  <si>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</si>
  <si>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</si>
  <si>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</si>
  <si>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</si>
  <si>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</si>
  <si>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</si>
  <si>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</si>
  <si>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</si>
  <si>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</si>
  <si>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</si>
  <si>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</si>
  <si>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</si>
  <si>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</si>
  <si>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</si>
  <si>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</si>
  <si>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</si>
  <si>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</si>
  <si>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</si>
  <si>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</si>
  <si>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</si>
  <si>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</si>
  <si>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</si>
  <si>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</si>
  <si>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</si>
  <si>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</si>
  <si>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</si>
  <si>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</si>
  <si>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</si>
  <si>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</si>
  <si>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</si>
  <si>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</si>
  <si>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</si>
  <si>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</si>
  <si>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</si>
  <si>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</si>
  <si>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</si>
  <si>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</si>
  <si>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</si>
  <si>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</si>
  <si>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</si>
  <si>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</si>
  <si>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</si>
  <si>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</si>
  <si>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</si>
  <si>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</si>
  <si>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</si>
  <si>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</si>
  <si>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</si>
  <si>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</si>
  <si>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</si>
  <si>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</si>
  <si>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</si>
  <si>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</si>
  <si>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</si>
  <si>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</si>
  <si>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</si>
  <si>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</si>
  <si>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</si>
  <si>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</si>
  <si>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</si>
  <si>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</si>
  <si>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</si>
  <si>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</si>
  <si>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</si>
  <si>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</si>
  <si>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</si>
  <si>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</si>
  <si>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</si>
  <si>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</si>
  <si>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</si>
  <si>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2860</t>
    </r>
  </si>
  <si>
    <t>нужно увеличить продажи / 13,01,25 завод не отгрузил</t>
  </si>
  <si>
    <t>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</si>
  <si>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</si>
  <si>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</si>
  <si>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 / 13,01,25 завод не отгрузил</t>
    </r>
  </si>
  <si>
    <t>заказ</t>
  </si>
  <si>
    <t>28,04,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</si>
</sst>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92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1119.259</v>
      </c>
      <c r="F5" s="4">
        <f>SUM(F6:F495)</f>
        <v>6170.4089999999987</v>
      </c>
      <c r="G5" s="7"/>
      <c r="H5" s="1"/>
      <c r="I5" s="1"/>
      <c r="J5" s="4">
        <f t="shared" ref="J5:Q5" si="0">SUM(J6:J495)</f>
        <v>1979.5</v>
      </c>
      <c r="K5" s="4">
        <f t="shared" si="0"/>
        <v>-860.24099999999999</v>
      </c>
      <c r="L5" s="4">
        <f t="shared" si="0"/>
        <v>0</v>
      </c>
      <c r="M5" s="4">
        <f t="shared" si="0"/>
        <v>0</v>
      </c>
      <c r="N5" s="4">
        <f t="shared" si="0"/>
        <v>2053.6432</v>
      </c>
      <c r="O5" s="4">
        <f t="shared" si="0"/>
        <v>223.85180000000003</v>
      </c>
      <c r="P5" s="4">
        <f t="shared" si="0"/>
        <v>190.928</v>
      </c>
      <c r="Q5" s="4">
        <f t="shared" si="0"/>
        <v>0</v>
      </c>
      <c r="R5" s="1"/>
      <c r="S5" s="1"/>
      <c r="T5" s="1"/>
      <c r="U5" s="4">
        <f t="shared" ref="U5:AD5" si="1">SUM(U6:U495)</f>
        <v>373.39599999999996</v>
      </c>
      <c r="V5" s="4">
        <f t="shared" si="1"/>
        <v>390.60359999999997</v>
      </c>
      <c r="W5" s="4">
        <f t="shared" si="1"/>
        <v>405.07659999999998</v>
      </c>
      <c r="X5" s="4">
        <f t="shared" si="1"/>
        <v>274.40099999999995</v>
      </c>
      <c r="Y5" s="4">
        <f t="shared" si="1"/>
        <v>368.59319999999997</v>
      </c>
      <c r="Z5" s="4">
        <f t="shared" si="1"/>
        <v>339.75619999999998</v>
      </c>
      <c r="AA5" s="4">
        <f t="shared" si="1"/>
        <v>278.2192</v>
      </c>
      <c r="AB5" s="4">
        <f t="shared" si="1"/>
        <v>474.49879999999996</v>
      </c>
      <c r="AC5" s="4">
        <f t="shared" si="1"/>
        <v>324.64459999999997</v>
      </c>
      <c r="AD5" s="4">
        <f t="shared" si="1"/>
        <v>296.05379999999997</v>
      </c>
      <c r="AE5" s="1"/>
      <c r="AF5" s="4">
        <f>SUM(AF6:AF495)</f>
        <v>70.02000000000001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100</v>
      </c>
      <c r="D6" s="1"/>
      <c r="E6" s="1">
        <v>15</v>
      </c>
      <c r="F6" s="1">
        <v>85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44" si="2">E6-J6</f>
        <v>-10</v>
      </c>
      <c r="L6" s="1"/>
      <c r="M6" s="1"/>
      <c r="N6" s="1"/>
      <c r="O6" s="1">
        <f>E6/5</f>
        <v>3</v>
      </c>
      <c r="P6" s="5"/>
      <c r="Q6" s="5"/>
      <c r="R6" s="1"/>
      <c r="S6" s="1">
        <f>(F6+N6+P6)/O6</f>
        <v>28.333333333333332</v>
      </c>
      <c r="T6" s="1">
        <f>(F6+N6)/O6</f>
        <v>28.333333333333332</v>
      </c>
      <c r="U6" s="1">
        <v>3.6</v>
      </c>
      <c r="V6" s="1">
        <v>3.2</v>
      </c>
      <c r="W6" s="1">
        <v>6.4</v>
      </c>
      <c r="X6" s="1">
        <v>3.2</v>
      </c>
      <c r="Y6" s="1">
        <v>3.6</v>
      </c>
      <c r="Z6" s="1">
        <v>4.4000000000000004</v>
      </c>
      <c r="AA6" s="1">
        <v>3.2</v>
      </c>
      <c r="AB6" s="1">
        <v>6.4</v>
      </c>
      <c r="AC6" s="1">
        <v>3.4</v>
      </c>
      <c r="AD6" s="1">
        <v>0.8</v>
      </c>
      <c r="AE6" s="28" t="s">
        <v>86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60</v>
      </c>
      <c r="D7" s="1">
        <v>16</v>
      </c>
      <c r="E7" s="1">
        <v>16</v>
      </c>
      <c r="F7" s="1">
        <v>60</v>
      </c>
      <c r="G7" s="7">
        <v>0.18</v>
      </c>
      <c r="H7" s="1">
        <v>270</v>
      </c>
      <c r="I7" s="1">
        <v>9988438</v>
      </c>
      <c r="J7" s="1">
        <v>25</v>
      </c>
      <c r="K7" s="1">
        <f t="shared" si="2"/>
        <v>-9</v>
      </c>
      <c r="L7" s="1"/>
      <c r="M7" s="1"/>
      <c r="N7" s="1">
        <v>122.6</v>
      </c>
      <c r="O7" s="1">
        <f t="shared" ref="O7:O44" si="3">E7/5</f>
        <v>3.2</v>
      </c>
      <c r="P7" s="5"/>
      <c r="Q7" s="5"/>
      <c r="R7" s="1"/>
      <c r="S7" s="1">
        <f t="shared" ref="S7:S44" si="4">(F7+N7+P7)/O7</f>
        <v>57.062499999999993</v>
      </c>
      <c r="T7" s="1">
        <f t="shared" ref="T7:T44" si="5">(F7+N7)/O7</f>
        <v>57.062499999999993</v>
      </c>
      <c r="U7" s="1">
        <v>8.8000000000000007</v>
      </c>
      <c r="V7" s="1">
        <v>5</v>
      </c>
      <c r="W7" s="1">
        <v>6.2</v>
      </c>
      <c r="X7" s="1">
        <v>5.4</v>
      </c>
      <c r="Y7" s="1">
        <v>5.6</v>
      </c>
      <c r="Z7" s="1">
        <v>8.8000000000000007</v>
      </c>
      <c r="AA7" s="1">
        <v>4.4000000000000004</v>
      </c>
      <c r="AB7" s="1">
        <v>6.8</v>
      </c>
      <c r="AC7" s="1">
        <v>6.8</v>
      </c>
      <c r="AD7" s="1">
        <v>1</v>
      </c>
      <c r="AE7" s="27" t="s">
        <v>36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54</v>
      </c>
      <c r="D8" s="1"/>
      <c r="E8" s="1">
        <v>13</v>
      </c>
      <c r="F8" s="1">
        <v>41</v>
      </c>
      <c r="G8" s="7">
        <v>0.18</v>
      </c>
      <c r="H8" s="1">
        <v>270</v>
      </c>
      <c r="I8" s="1">
        <v>9988445</v>
      </c>
      <c r="J8" s="1">
        <v>19</v>
      </c>
      <c r="K8" s="1">
        <f t="shared" si="2"/>
        <v>-6</v>
      </c>
      <c r="L8" s="1"/>
      <c r="M8" s="1"/>
      <c r="N8" s="1">
        <v>126.4</v>
      </c>
      <c r="O8" s="1">
        <f t="shared" si="3"/>
        <v>2.6</v>
      </c>
      <c r="P8" s="5"/>
      <c r="Q8" s="5"/>
      <c r="R8" s="1"/>
      <c r="S8" s="1">
        <f t="shared" si="4"/>
        <v>64.384615384615387</v>
      </c>
      <c r="T8" s="1">
        <f t="shared" si="5"/>
        <v>64.384615384615387</v>
      </c>
      <c r="U8" s="1">
        <v>8.1999999999999993</v>
      </c>
      <c r="V8" s="1">
        <v>4.5999999999999996</v>
      </c>
      <c r="W8" s="1">
        <v>5</v>
      </c>
      <c r="X8" s="1">
        <v>4.8</v>
      </c>
      <c r="Y8" s="1">
        <v>4.4000000000000004</v>
      </c>
      <c r="Z8" s="1">
        <v>8.8000000000000007</v>
      </c>
      <c r="AA8" s="1">
        <v>4</v>
      </c>
      <c r="AB8" s="1">
        <v>6.4</v>
      </c>
      <c r="AC8" s="1">
        <v>6.4</v>
      </c>
      <c r="AD8" s="1">
        <v>1.4</v>
      </c>
      <c r="AE8" s="27" t="s">
        <v>36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41</v>
      </c>
      <c r="B9" s="22" t="s">
        <v>34</v>
      </c>
      <c r="C9" s="22"/>
      <c r="D9" s="22">
        <v>32</v>
      </c>
      <c r="E9" s="22"/>
      <c r="F9" s="22">
        <v>32</v>
      </c>
      <c r="G9" s="23">
        <v>0</v>
      </c>
      <c r="H9" s="22" t="e">
        <v>#N/A</v>
      </c>
      <c r="I9" s="24" t="s">
        <v>77</v>
      </c>
      <c r="J9" s="22"/>
      <c r="K9" s="22">
        <f t="shared" si="2"/>
        <v>0</v>
      </c>
      <c r="L9" s="22"/>
      <c r="M9" s="22"/>
      <c r="N9" s="22"/>
      <c r="O9" s="22">
        <f t="shared" si="3"/>
        <v>0</v>
      </c>
      <c r="P9" s="25"/>
      <c r="Q9" s="25"/>
      <c r="R9" s="22"/>
      <c r="S9" s="22" t="e">
        <f t="shared" si="4"/>
        <v>#DIV/0!</v>
      </c>
      <c r="T9" s="22" t="e">
        <f t="shared" si="5"/>
        <v>#DIV/0!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/>
      <c r="AF9" s="2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2" t="s">
        <v>42</v>
      </c>
      <c r="B10" s="22" t="s">
        <v>34</v>
      </c>
      <c r="C10" s="22"/>
      <c r="D10" s="22">
        <v>32</v>
      </c>
      <c r="E10" s="22"/>
      <c r="F10" s="22">
        <v>32</v>
      </c>
      <c r="G10" s="23">
        <v>0</v>
      </c>
      <c r="H10" s="22" t="e">
        <v>#N/A</v>
      </c>
      <c r="I10" s="24" t="s">
        <v>77</v>
      </c>
      <c r="J10" s="22"/>
      <c r="K10" s="22">
        <f t="shared" si="2"/>
        <v>0</v>
      </c>
      <c r="L10" s="22"/>
      <c r="M10" s="22"/>
      <c r="N10" s="22"/>
      <c r="O10" s="22">
        <f t="shared" si="3"/>
        <v>0</v>
      </c>
      <c r="P10" s="25"/>
      <c r="Q10" s="25"/>
      <c r="R10" s="22"/>
      <c r="S10" s="22" t="e">
        <f t="shared" si="4"/>
        <v>#DIV/0!</v>
      </c>
      <c r="T10" s="22" t="e">
        <f t="shared" si="5"/>
        <v>#DIV/0!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/>
      <c r="AF10" s="2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2" t="s">
        <v>43</v>
      </c>
      <c r="B11" s="22" t="s">
        <v>34</v>
      </c>
      <c r="C11" s="22"/>
      <c r="D11" s="22">
        <v>32</v>
      </c>
      <c r="E11" s="22"/>
      <c r="F11" s="22">
        <v>32</v>
      </c>
      <c r="G11" s="23">
        <v>0</v>
      </c>
      <c r="H11" s="22" t="e">
        <v>#N/A</v>
      </c>
      <c r="I11" s="24" t="s">
        <v>77</v>
      </c>
      <c r="J11" s="22"/>
      <c r="K11" s="22">
        <f t="shared" si="2"/>
        <v>0</v>
      </c>
      <c r="L11" s="22"/>
      <c r="M11" s="22"/>
      <c r="N11" s="22"/>
      <c r="O11" s="22">
        <f t="shared" si="3"/>
        <v>0</v>
      </c>
      <c r="P11" s="25"/>
      <c r="Q11" s="25"/>
      <c r="R11" s="22"/>
      <c r="S11" s="22" t="e">
        <f t="shared" si="4"/>
        <v>#DIV/0!</v>
      </c>
      <c r="T11" s="22" t="e">
        <f t="shared" si="5"/>
        <v>#DIV/0!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/>
      <c r="AF11" s="2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34</v>
      </c>
      <c r="C12" s="1">
        <v>44</v>
      </c>
      <c r="D12" s="1"/>
      <c r="E12" s="1">
        <v>2</v>
      </c>
      <c r="F12" s="1">
        <v>42</v>
      </c>
      <c r="G12" s="7">
        <v>0.4</v>
      </c>
      <c r="H12" s="1">
        <v>270</v>
      </c>
      <c r="I12" s="1">
        <v>9988452</v>
      </c>
      <c r="J12" s="1">
        <v>7</v>
      </c>
      <c r="K12" s="1">
        <f t="shared" si="2"/>
        <v>-5</v>
      </c>
      <c r="L12" s="1"/>
      <c r="M12" s="1"/>
      <c r="N12" s="1">
        <v>13.2</v>
      </c>
      <c r="O12" s="1">
        <f t="shared" si="3"/>
        <v>0.4</v>
      </c>
      <c r="P12" s="5"/>
      <c r="Q12" s="5"/>
      <c r="R12" s="1"/>
      <c r="S12" s="1">
        <f t="shared" si="4"/>
        <v>138</v>
      </c>
      <c r="T12" s="1">
        <f t="shared" si="5"/>
        <v>138</v>
      </c>
      <c r="U12" s="1">
        <v>2.6</v>
      </c>
      <c r="V12" s="1">
        <v>2</v>
      </c>
      <c r="W12" s="1">
        <v>2.8</v>
      </c>
      <c r="X12" s="1">
        <v>0.6</v>
      </c>
      <c r="Y12" s="1">
        <v>3.8</v>
      </c>
      <c r="Z12" s="1">
        <v>3.2</v>
      </c>
      <c r="AA12" s="1">
        <v>1.6</v>
      </c>
      <c r="AB12" s="1">
        <v>2.2000000000000002</v>
      </c>
      <c r="AC12" s="1">
        <v>3.8</v>
      </c>
      <c r="AD12" s="1">
        <v>1</v>
      </c>
      <c r="AE12" s="27" t="s">
        <v>36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34</v>
      </c>
      <c r="C13" s="1">
        <v>20</v>
      </c>
      <c r="D13" s="1">
        <v>28</v>
      </c>
      <c r="E13" s="1">
        <v>10</v>
      </c>
      <c r="F13" s="1">
        <v>38</v>
      </c>
      <c r="G13" s="7">
        <v>0.4</v>
      </c>
      <c r="H13" s="1">
        <v>270</v>
      </c>
      <c r="I13" s="1">
        <v>9988476</v>
      </c>
      <c r="J13" s="1">
        <v>10</v>
      </c>
      <c r="K13" s="1">
        <f t="shared" si="2"/>
        <v>0</v>
      </c>
      <c r="L13" s="1"/>
      <c r="M13" s="1"/>
      <c r="N13" s="1"/>
      <c r="O13" s="1">
        <f t="shared" si="3"/>
        <v>2</v>
      </c>
      <c r="P13" s="5"/>
      <c r="Q13" s="5"/>
      <c r="R13" s="1"/>
      <c r="S13" s="1">
        <f t="shared" si="4"/>
        <v>19</v>
      </c>
      <c r="T13" s="1">
        <f t="shared" si="5"/>
        <v>19</v>
      </c>
      <c r="U13" s="1">
        <v>0.2</v>
      </c>
      <c r="V13" s="1">
        <v>2.8</v>
      </c>
      <c r="W13" s="1">
        <v>0.6</v>
      </c>
      <c r="X13" s="1">
        <v>1</v>
      </c>
      <c r="Y13" s="1">
        <v>1.2</v>
      </c>
      <c r="Z13" s="1">
        <v>2</v>
      </c>
      <c r="AA13" s="1">
        <v>2.2000000000000002</v>
      </c>
      <c r="AB13" s="1">
        <v>0.2</v>
      </c>
      <c r="AC13" s="1">
        <v>2</v>
      </c>
      <c r="AD13" s="1">
        <v>0.8</v>
      </c>
      <c r="AE13" s="28" t="s">
        <v>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51</v>
      </c>
      <c r="B14" s="1" t="s">
        <v>34</v>
      </c>
      <c r="C14" s="1">
        <v>14</v>
      </c>
      <c r="D14" s="1"/>
      <c r="E14" s="1"/>
      <c r="F14" s="1">
        <v>14</v>
      </c>
      <c r="G14" s="7">
        <v>0.18</v>
      </c>
      <c r="H14" s="1">
        <v>150</v>
      </c>
      <c r="I14" s="1">
        <v>5034819</v>
      </c>
      <c r="J14" s="1">
        <v>40</v>
      </c>
      <c r="K14" s="1">
        <f t="shared" si="2"/>
        <v>-40</v>
      </c>
      <c r="L14" s="1"/>
      <c r="M14" s="1"/>
      <c r="N14" s="1"/>
      <c r="O14" s="1">
        <f t="shared" si="3"/>
        <v>0</v>
      </c>
      <c r="P14" s="5">
        <v>100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1.2</v>
      </c>
      <c r="V14" s="1">
        <v>6</v>
      </c>
      <c r="W14" s="1">
        <v>6.4</v>
      </c>
      <c r="X14" s="1">
        <v>6.2</v>
      </c>
      <c r="Y14" s="1">
        <v>6</v>
      </c>
      <c r="Z14" s="1">
        <v>1.8</v>
      </c>
      <c r="AA14" s="1">
        <v>7.2</v>
      </c>
      <c r="AB14" s="1">
        <v>10.8</v>
      </c>
      <c r="AC14" s="1">
        <v>5.4</v>
      </c>
      <c r="AD14" s="1">
        <v>7.8</v>
      </c>
      <c r="AE14" s="10" t="s">
        <v>87</v>
      </c>
      <c r="AF14" s="1">
        <f>G14*P14</f>
        <v>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52</v>
      </c>
      <c r="B15" s="12" t="s">
        <v>44</v>
      </c>
      <c r="C15" s="12"/>
      <c r="D15" s="12"/>
      <c r="E15" s="12"/>
      <c r="F15" s="13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9" t="s">
        <v>50</v>
      </c>
      <c r="B16" s="30" t="s">
        <v>44</v>
      </c>
      <c r="C16" s="30">
        <v>26.95</v>
      </c>
      <c r="D16" s="30"/>
      <c r="E16" s="30">
        <v>2.44</v>
      </c>
      <c r="F16" s="31">
        <v>24.51</v>
      </c>
      <c r="G16" s="23">
        <v>0</v>
      </c>
      <c r="H16" s="22" t="e">
        <v>#N/A</v>
      </c>
      <c r="I16" s="22" t="s">
        <v>35</v>
      </c>
      <c r="J16" s="22">
        <v>3.5</v>
      </c>
      <c r="K16" s="22">
        <f>E16-J16</f>
        <v>-1.06</v>
      </c>
      <c r="L16" s="22"/>
      <c r="M16" s="22"/>
      <c r="N16" s="22"/>
      <c r="O16" s="22">
        <f t="shared" si="3"/>
        <v>0.48799999999999999</v>
      </c>
      <c r="P16" s="25"/>
      <c r="Q16" s="25"/>
      <c r="R16" s="22"/>
      <c r="S16" s="22">
        <f t="shared" si="4"/>
        <v>50.22540983606558</v>
      </c>
      <c r="T16" s="22">
        <f t="shared" si="5"/>
        <v>50.22540983606558</v>
      </c>
      <c r="U16" s="22">
        <v>0</v>
      </c>
      <c r="V16" s="22">
        <v>0</v>
      </c>
      <c r="W16" s="22">
        <v>1.546</v>
      </c>
      <c r="X16" s="22">
        <v>0</v>
      </c>
      <c r="Y16" s="22">
        <v>0.96</v>
      </c>
      <c r="Z16" s="22">
        <v>0</v>
      </c>
      <c r="AA16" s="22">
        <v>0</v>
      </c>
      <c r="AB16" s="22">
        <v>0</v>
      </c>
      <c r="AC16" s="22">
        <v>0</v>
      </c>
      <c r="AD16" s="22">
        <v>0.41399999999999998</v>
      </c>
      <c r="AE16" s="27" t="s">
        <v>36</v>
      </c>
      <c r="AF16" s="2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34</v>
      </c>
      <c r="C17" s="1">
        <v>113</v>
      </c>
      <c r="D17" s="1">
        <v>632</v>
      </c>
      <c r="E17" s="1">
        <v>98</v>
      </c>
      <c r="F17" s="1">
        <v>647</v>
      </c>
      <c r="G17" s="7">
        <v>0.1</v>
      </c>
      <c r="H17" s="1">
        <v>90</v>
      </c>
      <c r="I17" s="1">
        <v>8444163</v>
      </c>
      <c r="J17" s="1">
        <v>166</v>
      </c>
      <c r="K17" s="1">
        <f t="shared" si="2"/>
        <v>-68</v>
      </c>
      <c r="L17" s="1"/>
      <c r="M17" s="1"/>
      <c r="N17" s="1"/>
      <c r="O17" s="1">
        <f t="shared" si="3"/>
        <v>19.600000000000001</v>
      </c>
      <c r="P17" s="5"/>
      <c r="Q17" s="5"/>
      <c r="R17" s="1"/>
      <c r="S17" s="1">
        <f t="shared" si="4"/>
        <v>33.010204081632651</v>
      </c>
      <c r="T17" s="1">
        <f t="shared" si="5"/>
        <v>33.010204081632651</v>
      </c>
      <c r="U17" s="1">
        <v>26.6</v>
      </c>
      <c r="V17" s="1">
        <v>44</v>
      </c>
      <c r="W17" s="1">
        <v>23.4</v>
      </c>
      <c r="X17" s="1">
        <v>22.4</v>
      </c>
      <c r="Y17" s="1">
        <v>32.4</v>
      </c>
      <c r="Z17" s="1">
        <v>15</v>
      </c>
      <c r="AA17" s="1">
        <v>4.2</v>
      </c>
      <c r="AB17" s="1">
        <v>50.2</v>
      </c>
      <c r="AC17" s="1">
        <v>9.8000000000000007</v>
      </c>
      <c r="AD17" s="1">
        <v>10.199999999999999</v>
      </c>
      <c r="AE17" s="27" t="s">
        <v>36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34</v>
      </c>
      <c r="C18" s="1">
        <v>224</v>
      </c>
      <c r="D18" s="1"/>
      <c r="E18" s="1">
        <v>35</v>
      </c>
      <c r="F18" s="1">
        <v>189</v>
      </c>
      <c r="G18" s="7">
        <v>0.18</v>
      </c>
      <c r="H18" s="1">
        <v>150</v>
      </c>
      <c r="I18" s="1">
        <v>5038411</v>
      </c>
      <c r="J18" s="1">
        <v>51</v>
      </c>
      <c r="K18" s="1">
        <f t="shared" si="2"/>
        <v>-16</v>
      </c>
      <c r="L18" s="1"/>
      <c r="M18" s="1"/>
      <c r="N18" s="1">
        <v>128</v>
      </c>
      <c r="O18" s="1">
        <f t="shared" si="3"/>
        <v>7</v>
      </c>
      <c r="P18" s="5"/>
      <c r="Q18" s="5"/>
      <c r="R18" s="1"/>
      <c r="S18" s="1">
        <f t="shared" si="4"/>
        <v>45.285714285714285</v>
      </c>
      <c r="T18" s="1">
        <f t="shared" si="5"/>
        <v>45.285714285714285</v>
      </c>
      <c r="U18" s="1">
        <v>16</v>
      </c>
      <c r="V18" s="1">
        <v>9.1999999999999993</v>
      </c>
      <c r="W18" s="1">
        <v>17.600000000000001</v>
      </c>
      <c r="X18" s="1">
        <v>9.1999999999999993</v>
      </c>
      <c r="Y18" s="1">
        <v>15.4</v>
      </c>
      <c r="Z18" s="1">
        <v>2</v>
      </c>
      <c r="AA18" s="1">
        <v>17.2</v>
      </c>
      <c r="AB18" s="1">
        <v>17.399999999999999</v>
      </c>
      <c r="AC18" s="1">
        <v>3</v>
      </c>
      <c r="AD18" s="1">
        <v>12</v>
      </c>
      <c r="AE18" s="27" t="s">
        <v>36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34</v>
      </c>
      <c r="C19" s="1">
        <v>250</v>
      </c>
      <c r="D19" s="1"/>
      <c r="E19" s="1">
        <v>47</v>
      </c>
      <c r="F19" s="1">
        <v>203</v>
      </c>
      <c r="G19" s="7">
        <v>0.18</v>
      </c>
      <c r="H19" s="1">
        <v>150</v>
      </c>
      <c r="I19" s="1">
        <v>5038459</v>
      </c>
      <c r="J19" s="1">
        <v>62</v>
      </c>
      <c r="K19" s="1">
        <f t="shared" si="2"/>
        <v>-15</v>
      </c>
      <c r="L19" s="1"/>
      <c r="M19" s="1"/>
      <c r="N19" s="1">
        <v>124</v>
      </c>
      <c r="O19" s="1">
        <f t="shared" si="3"/>
        <v>9.4</v>
      </c>
      <c r="P19" s="5"/>
      <c r="Q19" s="5"/>
      <c r="R19" s="1"/>
      <c r="S19" s="1">
        <f t="shared" si="4"/>
        <v>34.787234042553187</v>
      </c>
      <c r="T19" s="1">
        <f t="shared" si="5"/>
        <v>34.787234042553187</v>
      </c>
      <c r="U19" s="1">
        <v>17</v>
      </c>
      <c r="V19" s="1">
        <v>10.8</v>
      </c>
      <c r="W19" s="1">
        <v>19.399999999999999</v>
      </c>
      <c r="X19" s="1">
        <v>0.8</v>
      </c>
      <c r="Y19" s="1">
        <v>0.2</v>
      </c>
      <c r="Z19" s="1">
        <v>-0.2</v>
      </c>
      <c r="AA19" s="1">
        <v>0</v>
      </c>
      <c r="AB19" s="1">
        <v>18.399999999999999</v>
      </c>
      <c r="AC19" s="1">
        <v>13.4</v>
      </c>
      <c r="AD19" s="1">
        <v>18.8</v>
      </c>
      <c r="AE19" s="28" t="s">
        <v>88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34</v>
      </c>
      <c r="C20" s="1">
        <v>131</v>
      </c>
      <c r="D20" s="1"/>
      <c r="E20" s="1">
        <v>27</v>
      </c>
      <c r="F20" s="1">
        <v>104</v>
      </c>
      <c r="G20" s="7">
        <v>0.18</v>
      </c>
      <c r="H20" s="1">
        <v>150</v>
      </c>
      <c r="I20" s="1">
        <v>5038831</v>
      </c>
      <c r="J20" s="1">
        <v>35</v>
      </c>
      <c r="K20" s="1">
        <f t="shared" si="2"/>
        <v>-8</v>
      </c>
      <c r="L20" s="1"/>
      <c r="M20" s="1"/>
      <c r="N20" s="1">
        <v>124.2</v>
      </c>
      <c r="O20" s="1">
        <f t="shared" si="3"/>
        <v>5.4</v>
      </c>
      <c r="P20" s="5"/>
      <c r="Q20" s="5"/>
      <c r="R20" s="1"/>
      <c r="S20" s="1">
        <f t="shared" si="4"/>
        <v>42.259259259259252</v>
      </c>
      <c r="T20" s="1">
        <f t="shared" si="5"/>
        <v>42.259259259259252</v>
      </c>
      <c r="U20" s="1">
        <v>11.6</v>
      </c>
      <c r="V20" s="1">
        <v>5.8</v>
      </c>
      <c r="W20" s="1">
        <v>6.2</v>
      </c>
      <c r="X20" s="1">
        <v>0</v>
      </c>
      <c r="Y20" s="1">
        <v>2.4</v>
      </c>
      <c r="Z20" s="1">
        <v>11.8</v>
      </c>
      <c r="AA20" s="1">
        <v>0</v>
      </c>
      <c r="AB20" s="1">
        <v>4.2</v>
      </c>
      <c r="AC20" s="1">
        <v>5.6</v>
      </c>
      <c r="AD20" s="1">
        <v>1.8</v>
      </c>
      <c r="AE20" s="27" t="s">
        <v>36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57</v>
      </c>
      <c r="B21" s="12" t="s">
        <v>34</v>
      </c>
      <c r="C21" s="12">
        <v>78</v>
      </c>
      <c r="D21" s="12"/>
      <c r="E21" s="12">
        <v>6</v>
      </c>
      <c r="F21" s="13">
        <v>25</v>
      </c>
      <c r="G21" s="7">
        <v>0.18</v>
      </c>
      <c r="H21" s="1">
        <v>120</v>
      </c>
      <c r="I21" s="1">
        <v>5038855</v>
      </c>
      <c r="J21" s="1">
        <v>31</v>
      </c>
      <c r="K21" s="1">
        <f t="shared" si="2"/>
        <v>-25</v>
      </c>
      <c r="L21" s="1"/>
      <c r="M21" s="1"/>
      <c r="N21" s="1"/>
      <c r="O21" s="1">
        <f t="shared" si="3"/>
        <v>1.2</v>
      </c>
      <c r="P21" s="5">
        <f>24*(O21+O22)-N21-N22-F21-F22</f>
        <v>15.400000000000006</v>
      </c>
      <c r="Q21" s="5"/>
      <c r="R21" s="1"/>
      <c r="S21" s="1">
        <f t="shared" si="4"/>
        <v>33.666666666666671</v>
      </c>
      <c r="T21" s="1">
        <f t="shared" si="5"/>
        <v>20.833333333333336</v>
      </c>
      <c r="U21" s="1">
        <v>3</v>
      </c>
      <c r="V21" s="1">
        <v>2.8</v>
      </c>
      <c r="W21" s="1">
        <v>5.6</v>
      </c>
      <c r="X21" s="1">
        <v>3.6</v>
      </c>
      <c r="Y21" s="1">
        <v>5.6</v>
      </c>
      <c r="Z21" s="1">
        <v>6.8</v>
      </c>
      <c r="AA21" s="1">
        <v>10</v>
      </c>
      <c r="AB21" s="1">
        <v>10.6</v>
      </c>
      <c r="AC21" s="1">
        <v>7.2</v>
      </c>
      <c r="AD21" s="1">
        <v>9.1999999999999993</v>
      </c>
      <c r="AE21" s="1"/>
      <c r="AF21" s="1">
        <f>G21*P21</f>
        <v>2.7720000000000011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9" t="s">
        <v>66</v>
      </c>
      <c r="B22" s="30" t="s">
        <v>34</v>
      </c>
      <c r="C22" s="30"/>
      <c r="D22" s="30"/>
      <c r="E22" s="30">
        <v>2</v>
      </c>
      <c r="F22" s="31">
        <v>-2</v>
      </c>
      <c r="G22" s="23">
        <v>0</v>
      </c>
      <c r="H22" s="22" t="e">
        <v>#N/A</v>
      </c>
      <c r="I22" s="22" t="s">
        <v>35</v>
      </c>
      <c r="J22" s="22">
        <v>2</v>
      </c>
      <c r="K22" s="22">
        <f>E22-J22</f>
        <v>0</v>
      </c>
      <c r="L22" s="22"/>
      <c r="M22" s="22"/>
      <c r="N22" s="22"/>
      <c r="O22" s="22">
        <f t="shared" si="3"/>
        <v>0.4</v>
      </c>
      <c r="P22" s="25"/>
      <c r="Q22" s="25"/>
      <c r="R22" s="22"/>
      <c r="S22" s="22">
        <f t="shared" si="4"/>
        <v>-5</v>
      </c>
      <c r="T22" s="22">
        <f t="shared" si="5"/>
        <v>-5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/>
      <c r="AF22" s="2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34</v>
      </c>
      <c r="C23" s="1">
        <v>128</v>
      </c>
      <c r="D23" s="1">
        <v>50</v>
      </c>
      <c r="E23" s="1">
        <v>37</v>
      </c>
      <c r="F23" s="1">
        <v>141</v>
      </c>
      <c r="G23" s="7">
        <v>0.18</v>
      </c>
      <c r="H23" s="1">
        <v>150</v>
      </c>
      <c r="I23" s="1">
        <v>5038435</v>
      </c>
      <c r="J23" s="1">
        <v>48</v>
      </c>
      <c r="K23" s="1">
        <f t="shared" si="2"/>
        <v>-11</v>
      </c>
      <c r="L23" s="1"/>
      <c r="M23" s="1"/>
      <c r="N23" s="1">
        <v>229.4</v>
      </c>
      <c r="O23" s="1">
        <f t="shared" si="3"/>
        <v>7.4</v>
      </c>
      <c r="P23" s="5"/>
      <c r="Q23" s="5"/>
      <c r="R23" s="1"/>
      <c r="S23" s="1">
        <f t="shared" si="4"/>
        <v>50.054054054054049</v>
      </c>
      <c r="T23" s="1">
        <f t="shared" si="5"/>
        <v>50.054054054054049</v>
      </c>
      <c r="U23" s="1">
        <v>18.600000000000001</v>
      </c>
      <c r="V23" s="1">
        <v>12.4</v>
      </c>
      <c r="W23" s="1">
        <v>10.6</v>
      </c>
      <c r="X23" s="1">
        <v>9</v>
      </c>
      <c r="Y23" s="1">
        <v>17.2</v>
      </c>
      <c r="Z23" s="1">
        <v>4.8</v>
      </c>
      <c r="AA23" s="1">
        <v>9.1999999999999993</v>
      </c>
      <c r="AB23" s="1">
        <v>17.2</v>
      </c>
      <c r="AC23" s="1">
        <v>9.8000000000000007</v>
      </c>
      <c r="AD23" s="1">
        <v>5</v>
      </c>
      <c r="AE23" s="27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34</v>
      </c>
      <c r="C24" s="1">
        <v>101</v>
      </c>
      <c r="D24" s="1"/>
      <c r="E24" s="1">
        <v>21</v>
      </c>
      <c r="F24" s="1">
        <v>80</v>
      </c>
      <c r="G24" s="7">
        <v>0.18</v>
      </c>
      <c r="H24" s="1">
        <v>120</v>
      </c>
      <c r="I24" s="1">
        <v>5038398</v>
      </c>
      <c r="J24" s="1">
        <v>30</v>
      </c>
      <c r="K24" s="1">
        <f t="shared" si="2"/>
        <v>-9</v>
      </c>
      <c r="L24" s="1"/>
      <c r="M24" s="1"/>
      <c r="N24" s="1">
        <v>88.199999999999989</v>
      </c>
      <c r="O24" s="1">
        <f t="shared" si="3"/>
        <v>4.2</v>
      </c>
      <c r="P24" s="5"/>
      <c r="Q24" s="5"/>
      <c r="R24" s="1"/>
      <c r="S24" s="1">
        <f t="shared" si="4"/>
        <v>40.047619047619044</v>
      </c>
      <c r="T24" s="1">
        <f t="shared" si="5"/>
        <v>40.047619047619044</v>
      </c>
      <c r="U24" s="1">
        <v>8.6</v>
      </c>
      <c r="V24" s="1">
        <v>4.4000000000000004</v>
      </c>
      <c r="W24" s="1">
        <v>8.1999999999999993</v>
      </c>
      <c r="X24" s="1">
        <v>6.2</v>
      </c>
      <c r="Y24" s="1">
        <v>5</v>
      </c>
      <c r="Z24" s="1">
        <v>1.4</v>
      </c>
      <c r="AA24" s="1">
        <v>4.5999999999999996</v>
      </c>
      <c r="AB24" s="1">
        <v>7.2</v>
      </c>
      <c r="AC24" s="1">
        <v>0.2</v>
      </c>
      <c r="AD24" s="1">
        <v>4.2</v>
      </c>
      <c r="AE24" s="27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44</v>
      </c>
      <c r="C25" s="1">
        <v>54.302</v>
      </c>
      <c r="D25" s="1"/>
      <c r="E25" s="1">
        <v>17.350000000000001</v>
      </c>
      <c r="F25" s="1">
        <v>36.951999999999998</v>
      </c>
      <c r="G25" s="7">
        <v>1</v>
      </c>
      <c r="H25" s="1">
        <v>150</v>
      </c>
      <c r="I25" s="1">
        <v>5038596</v>
      </c>
      <c r="J25" s="1">
        <v>23</v>
      </c>
      <c r="K25" s="1">
        <f t="shared" si="2"/>
        <v>-5.6499999999999986</v>
      </c>
      <c r="L25" s="1"/>
      <c r="M25" s="1"/>
      <c r="N25" s="1"/>
      <c r="O25" s="1">
        <f t="shared" si="3"/>
        <v>3.47</v>
      </c>
      <c r="P25" s="5">
        <f>24*O25-N25-F25</f>
        <v>46.328000000000003</v>
      </c>
      <c r="Q25" s="5"/>
      <c r="R25" s="1"/>
      <c r="S25" s="1">
        <f t="shared" si="4"/>
        <v>24</v>
      </c>
      <c r="T25" s="1">
        <f t="shared" si="5"/>
        <v>10.648991354466858</v>
      </c>
      <c r="U25" s="1">
        <v>0</v>
      </c>
      <c r="V25" s="1">
        <v>1.8777999999999999</v>
      </c>
      <c r="W25" s="1">
        <v>3.0019999999999998</v>
      </c>
      <c r="X25" s="1">
        <v>0.98000000000000009</v>
      </c>
      <c r="Y25" s="1">
        <v>1.0920000000000001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>G25*P25</f>
        <v>46.328000000000003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9" t="s">
        <v>62</v>
      </c>
      <c r="B26" s="19" t="s">
        <v>44</v>
      </c>
      <c r="C26" s="19"/>
      <c r="D26" s="19"/>
      <c r="E26" s="19"/>
      <c r="F26" s="19"/>
      <c r="G26" s="20">
        <v>1</v>
      </c>
      <c r="H26" s="19">
        <v>120</v>
      </c>
      <c r="I26" s="19">
        <v>8785204</v>
      </c>
      <c r="J26" s="19"/>
      <c r="K26" s="19">
        <f t="shared" si="2"/>
        <v>0</v>
      </c>
      <c r="L26" s="19"/>
      <c r="M26" s="19"/>
      <c r="N26" s="19">
        <v>50</v>
      </c>
      <c r="O26" s="19">
        <f t="shared" si="3"/>
        <v>0</v>
      </c>
      <c r="P26" s="21"/>
      <c r="Q26" s="21"/>
      <c r="R26" s="19"/>
      <c r="S26" s="19" t="e">
        <f t="shared" si="4"/>
        <v>#DIV/0!</v>
      </c>
      <c r="T26" s="19" t="e">
        <f t="shared" si="5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 t="s">
        <v>63</v>
      </c>
      <c r="AF26" s="19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64</v>
      </c>
      <c r="B27" s="12" t="s">
        <v>44</v>
      </c>
      <c r="C27" s="12">
        <v>45.914000000000001</v>
      </c>
      <c r="D27" s="12"/>
      <c r="E27" s="12">
        <v>3.37</v>
      </c>
      <c r="F27" s="13">
        <v>42.543999999999997</v>
      </c>
      <c r="G27" s="7">
        <v>1</v>
      </c>
      <c r="H27" s="1">
        <v>180</v>
      </c>
      <c r="I27" s="1">
        <v>5038619</v>
      </c>
      <c r="J27" s="1">
        <v>2.5</v>
      </c>
      <c r="K27" s="1">
        <f t="shared" si="2"/>
        <v>0.87000000000000011</v>
      </c>
      <c r="L27" s="1"/>
      <c r="M27" s="1"/>
      <c r="N27" s="1"/>
      <c r="O27" s="1">
        <f t="shared" si="3"/>
        <v>0.67400000000000004</v>
      </c>
      <c r="P27" s="5"/>
      <c r="Q27" s="5"/>
      <c r="R27" s="1"/>
      <c r="S27" s="1">
        <f t="shared" si="4"/>
        <v>63.121661721068243</v>
      </c>
      <c r="T27" s="1">
        <f t="shared" si="5"/>
        <v>63.121661721068243</v>
      </c>
      <c r="U27" s="1">
        <v>0</v>
      </c>
      <c r="V27" s="1">
        <v>0</v>
      </c>
      <c r="W27" s="1">
        <v>0</v>
      </c>
      <c r="X27" s="1">
        <v>0</v>
      </c>
      <c r="Y27" s="1">
        <v>0.69359999999999999</v>
      </c>
      <c r="Z27" s="1">
        <v>0</v>
      </c>
      <c r="AA27" s="1">
        <v>2.0139999999999998</v>
      </c>
      <c r="AB27" s="1">
        <v>0</v>
      </c>
      <c r="AC27" s="1">
        <v>0.49800000000000011</v>
      </c>
      <c r="AD27" s="1">
        <v>0</v>
      </c>
      <c r="AE27" s="27" t="s">
        <v>36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9" t="s">
        <v>74</v>
      </c>
      <c r="B28" s="30" t="s">
        <v>44</v>
      </c>
      <c r="C28" s="30">
        <v>40.384</v>
      </c>
      <c r="D28" s="30"/>
      <c r="E28" s="30"/>
      <c r="F28" s="31">
        <v>40.384</v>
      </c>
      <c r="G28" s="23">
        <v>0</v>
      </c>
      <c r="H28" s="22" t="e">
        <v>#N/A</v>
      </c>
      <c r="I28" s="22" t="s">
        <v>35</v>
      </c>
      <c r="J28" s="22">
        <v>2.5</v>
      </c>
      <c r="K28" s="22">
        <f>E28-J28</f>
        <v>-2.5</v>
      </c>
      <c r="L28" s="22"/>
      <c r="M28" s="22"/>
      <c r="N28" s="22"/>
      <c r="O28" s="22">
        <f t="shared" si="3"/>
        <v>0</v>
      </c>
      <c r="P28" s="25"/>
      <c r="Q28" s="25"/>
      <c r="R28" s="22"/>
      <c r="S28" s="22" t="e">
        <f t="shared" si="4"/>
        <v>#DIV/0!</v>
      </c>
      <c r="T28" s="22" t="e">
        <f t="shared" si="5"/>
        <v>#DIV/0!</v>
      </c>
      <c r="U28" s="22">
        <v>0</v>
      </c>
      <c r="V28" s="22">
        <v>0</v>
      </c>
      <c r="W28" s="22">
        <v>1.4312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7" t="s">
        <v>36</v>
      </c>
      <c r="AF28" s="2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65</v>
      </c>
      <c r="B29" s="12" t="s">
        <v>44</v>
      </c>
      <c r="C29" s="12"/>
      <c r="D29" s="12"/>
      <c r="E29" s="12"/>
      <c r="F29" s="13"/>
      <c r="G29" s="7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>
        <v>10.362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9" t="s">
        <v>60</v>
      </c>
      <c r="B30" s="30" t="s">
        <v>44</v>
      </c>
      <c r="C30" s="30">
        <v>12.21</v>
      </c>
      <c r="D30" s="30"/>
      <c r="E30" s="30">
        <v>2.39</v>
      </c>
      <c r="F30" s="31">
        <v>9.82</v>
      </c>
      <c r="G30" s="23">
        <v>0</v>
      </c>
      <c r="H30" s="22" t="e">
        <v>#N/A</v>
      </c>
      <c r="I30" s="22" t="s">
        <v>35</v>
      </c>
      <c r="J30" s="22">
        <v>3.5</v>
      </c>
      <c r="K30" s="22">
        <f>E30-J30</f>
        <v>-1.1099999999999999</v>
      </c>
      <c r="L30" s="22"/>
      <c r="M30" s="22"/>
      <c r="N30" s="22"/>
      <c r="O30" s="22">
        <f t="shared" si="3"/>
        <v>0.47800000000000004</v>
      </c>
      <c r="P30" s="25"/>
      <c r="Q30" s="25"/>
      <c r="R30" s="22"/>
      <c r="S30" s="22">
        <f t="shared" si="4"/>
        <v>20.543933054393303</v>
      </c>
      <c r="T30" s="22">
        <f t="shared" si="5"/>
        <v>20.543933054393303</v>
      </c>
      <c r="U30" s="22">
        <v>0.502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6" t="s">
        <v>48</v>
      </c>
      <c r="AF30" s="2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79</v>
      </c>
      <c r="D31" s="1">
        <v>384</v>
      </c>
      <c r="E31" s="1">
        <v>107</v>
      </c>
      <c r="F31" s="1">
        <v>356</v>
      </c>
      <c r="G31" s="7">
        <v>0.1</v>
      </c>
      <c r="H31" s="1">
        <v>60</v>
      </c>
      <c r="I31" s="1">
        <v>8444170</v>
      </c>
      <c r="J31" s="1">
        <v>164</v>
      </c>
      <c r="K31" s="1">
        <f t="shared" si="2"/>
        <v>-57</v>
      </c>
      <c r="L31" s="1"/>
      <c r="M31" s="1"/>
      <c r="N31" s="1"/>
      <c r="O31" s="1">
        <f t="shared" si="3"/>
        <v>21.4</v>
      </c>
      <c r="P31" s="5">
        <f>18*O31-N31-F31</f>
        <v>29.199999999999989</v>
      </c>
      <c r="Q31" s="5"/>
      <c r="R31" s="1"/>
      <c r="S31" s="1">
        <f t="shared" si="4"/>
        <v>18</v>
      </c>
      <c r="T31" s="1">
        <f t="shared" si="5"/>
        <v>16.635514018691591</v>
      </c>
      <c r="U31" s="1">
        <v>29.2</v>
      </c>
      <c r="V31" s="1">
        <v>46.6</v>
      </c>
      <c r="W31" s="1">
        <v>19.2</v>
      </c>
      <c r="X31" s="1">
        <v>15.8</v>
      </c>
      <c r="Y31" s="1">
        <v>39.4</v>
      </c>
      <c r="Z31" s="1">
        <v>17.600000000000001</v>
      </c>
      <c r="AA31" s="1">
        <v>0.2</v>
      </c>
      <c r="AB31" s="1">
        <v>36</v>
      </c>
      <c r="AC31" s="1">
        <v>11.4</v>
      </c>
      <c r="AD31" s="1">
        <v>17.8</v>
      </c>
      <c r="AE31" s="1"/>
      <c r="AF31" s="1">
        <f>G31*P31</f>
        <v>2.919999999999999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68</v>
      </c>
      <c r="B32" s="1" t="s">
        <v>44</v>
      </c>
      <c r="C32" s="1">
        <v>77.25</v>
      </c>
      <c r="D32" s="1"/>
      <c r="E32" s="1">
        <v>14.975</v>
      </c>
      <c r="F32" s="1">
        <v>62.274999999999999</v>
      </c>
      <c r="G32" s="7">
        <v>1</v>
      </c>
      <c r="H32" s="1">
        <v>120</v>
      </c>
      <c r="I32" s="1">
        <v>5522704</v>
      </c>
      <c r="J32" s="1">
        <v>16.5</v>
      </c>
      <c r="K32" s="1">
        <f t="shared" si="2"/>
        <v>-1.5250000000000004</v>
      </c>
      <c r="L32" s="1"/>
      <c r="M32" s="1"/>
      <c r="N32" s="1">
        <v>63.849200000000003</v>
      </c>
      <c r="O32" s="1">
        <f t="shared" si="3"/>
        <v>2.9950000000000001</v>
      </c>
      <c r="P32" s="5"/>
      <c r="Q32" s="5"/>
      <c r="R32" s="1"/>
      <c r="S32" s="1">
        <f t="shared" si="4"/>
        <v>42.111585976627715</v>
      </c>
      <c r="T32" s="1">
        <f t="shared" si="5"/>
        <v>42.111585976627715</v>
      </c>
      <c r="U32" s="1">
        <v>6.4135999999999997</v>
      </c>
      <c r="V32" s="1">
        <v>3.9902000000000002</v>
      </c>
      <c r="W32" s="1">
        <v>5.8680000000000003</v>
      </c>
      <c r="X32" s="1">
        <v>7.0596000000000014</v>
      </c>
      <c r="Y32" s="1">
        <v>4.5258000000000003</v>
      </c>
      <c r="Z32" s="1">
        <v>8.2093999999999987</v>
      </c>
      <c r="AA32" s="1">
        <v>0.59460000000000002</v>
      </c>
      <c r="AB32" s="1">
        <v>5.3515999999999986</v>
      </c>
      <c r="AC32" s="1">
        <v>14.0924</v>
      </c>
      <c r="AD32" s="1">
        <v>7.3243999999999998</v>
      </c>
      <c r="AE32" s="27" t="s">
        <v>36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69</v>
      </c>
      <c r="B33" s="12" t="s">
        <v>34</v>
      </c>
      <c r="C33" s="12">
        <v>129</v>
      </c>
      <c r="D33" s="12"/>
      <c r="E33" s="12">
        <v>21</v>
      </c>
      <c r="F33" s="13">
        <v>108</v>
      </c>
      <c r="G33" s="7">
        <v>0.14000000000000001</v>
      </c>
      <c r="H33" s="1">
        <v>180</v>
      </c>
      <c r="I33" s="1">
        <v>9988391</v>
      </c>
      <c r="J33" s="1">
        <v>33</v>
      </c>
      <c r="K33" s="1">
        <f t="shared" si="2"/>
        <v>-12</v>
      </c>
      <c r="L33" s="1"/>
      <c r="M33" s="1"/>
      <c r="N33" s="1">
        <v>82.199999999999989</v>
      </c>
      <c r="O33" s="1">
        <f t="shared" si="3"/>
        <v>4.2</v>
      </c>
      <c r="P33" s="5"/>
      <c r="Q33" s="5"/>
      <c r="R33" s="1"/>
      <c r="S33" s="1">
        <f t="shared" si="4"/>
        <v>45.285714285714278</v>
      </c>
      <c r="T33" s="1">
        <f t="shared" si="5"/>
        <v>45.285714285714278</v>
      </c>
      <c r="U33" s="1">
        <v>9.4</v>
      </c>
      <c r="V33" s="1">
        <v>8.1999999999999993</v>
      </c>
      <c r="W33" s="1">
        <v>10.8</v>
      </c>
      <c r="X33" s="1">
        <v>8.4</v>
      </c>
      <c r="Y33" s="1">
        <v>8.8000000000000007</v>
      </c>
      <c r="Z33" s="1">
        <v>10.8</v>
      </c>
      <c r="AA33" s="1">
        <v>2.6</v>
      </c>
      <c r="AB33" s="1">
        <v>12.8</v>
      </c>
      <c r="AC33" s="1">
        <v>7.4</v>
      </c>
      <c r="AD33" s="1">
        <v>8.8000000000000007</v>
      </c>
      <c r="AE33" s="27" t="s">
        <v>36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9" t="s">
        <v>70</v>
      </c>
      <c r="B34" s="30" t="s">
        <v>34</v>
      </c>
      <c r="C34" s="30"/>
      <c r="D34" s="30"/>
      <c r="E34" s="30">
        <v>1</v>
      </c>
      <c r="F34" s="31">
        <v>-1</v>
      </c>
      <c r="G34" s="23">
        <v>0</v>
      </c>
      <c r="H34" s="22" t="e">
        <v>#N/A</v>
      </c>
      <c r="I34" s="22" t="s">
        <v>35</v>
      </c>
      <c r="J34" s="22"/>
      <c r="K34" s="22">
        <f t="shared" si="2"/>
        <v>1</v>
      </c>
      <c r="L34" s="22"/>
      <c r="M34" s="22"/>
      <c r="N34" s="22"/>
      <c r="O34" s="22">
        <f t="shared" si="3"/>
        <v>0.2</v>
      </c>
      <c r="P34" s="25"/>
      <c r="Q34" s="25"/>
      <c r="R34" s="22"/>
      <c r="S34" s="22">
        <f t="shared" si="4"/>
        <v>-5</v>
      </c>
      <c r="T34" s="22">
        <f t="shared" si="5"/>
        <v>-5</v>
      </c>
      <c r="U34" s="22">
        <v>0.2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/>
      <c r="AF34" s="2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51</v>
      </c>
      <c r="D35" s="1"/>
      <c r="E35" s="1">
        <v>25</v>
      </c>
      <c r="F35" s="1">
        <v>26</v>
      </c>
      <c r="G35" s="7">
        <v>0.18</v>
      </c>
      <c r="H35" s="1">
        <v>270</v>
      </c>
      <c r="I35" s="1">
        <v>9988681</v>
      </c>
      <c r="J35" s="1">
        <v>57</v>
      </c>
      <c r="K35" s="1">
        <f t="shared" si="2"/>
        <v>-32</v>
      </c>
      <c r="L35" s="1"/>
      <c r="M35" s="1"/>
      <c r="N35" s="1">
        <v>147</v>
      </c>
      <c r="O35" s="1">
        <f t="shared" si="3"/>
        <v>5</v>
      </c>
      <c r="P35" s="5"/>
      <c r="Q35" s="5"/>
      <c r="R35" s="1"/>
      <c r="S35" s="1">
        <f t="shared" si="4"/>
        <v>34.6</v>
      </c>
      <c r="T35" s="1">
        <f t="shared" si="5"/>
        <v>34.6</v>
      </c>
      <c r="U35" s="1">
        <v>9</v>
      </c>
      <c r="V35" s="1">
        <v>2</v>
      </c>
      <c r="W35" s="1">
        <v>5.6</v>
      </c>
      <c r="X35" s="1">
        <v>11.2</v>
      </c>
      <c r="Y35" s="1">
        <v>11.4</v>
      </c>
      <c r="Z35" s="1">
        <v>7.2</v>
      </c>
      <c r="AA35" s="1">
        <v>7.4</v>
      </c>
      <c r="AB35" s="1">
        <v>11.2</v>
      </c>
      <c r="AC35" s="1">
        <v>8.1999999999999993</v>
      </c>
      <c r="AD35" s="1">
        <v>2.8</v>
      </c>
      <c r="AE35" s="1" t="s">
        <v>72</v>
      </c>
      <c r="AF35" s="1">
        <f t="shared" ref="AF35:AF40" si="6"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44</v>
      </c>
      <c r="C36" s="1">
        <v>186.875</v>
      </c>
      <c r="D36" s="1"/>
      <c r="E36" s="1">
        <v>12.715</v>
      </c>
      <c r="F36" s="1">
        <v>174.16</v>
      </c>
      <c r="G36" s="7">
        <v>1</v>
      </c>
      <c r="H36" s="1">
        <v>120</v>
      </c>
      <c r="I36" s="1">
        <v>8785198</v>
      </c>
      <c r="J36" s="1">
        <v>16.5</v>
      </c>
      <c r="K36" s="1">
        <f t="shared" si="2"/>
        <v>-3.7850000000000001</v>
      </c>
      <c r="L36" s="1"/>
      <c r="M36" s="1"/>
      <c r="N36" s="1"/>
      <c r="O36" s="1">
        <f t="shared" si="3"/>
        <v>2.5430000000000001</v>
      </c>
      <c r="P36" s="5"/>
      <c r="Q36" s="5"/>
      <c r="R36" s="1"/>
      <c r="S36" s="1">
        <f t="shared" si="4"/>
        <v>68.486040110106174</v>
      </c>
      <c r="T36" s="1">
        <f t="shared" si="5"/>
        <v>68.486040110106174</v>
      </c>
      <c r="U36" s="1">
        <v>2.5299999999999998</v>
      </c>
      <c r="V36" s="1">
        <v>1.2470000000000001</v>
      </c>
      <c r="W36" s="1">
        <v>10.0128</v>
      </c>
      <c r="X36" s="1">
        <v>4.4471999999999996</v>
      </c>
      <c r="Y36" s="1">
        <v>1.9418</v>
      </c>
      <c r="Z36" s="1">
        <v>3.9049999999999998</v>
      </c>
      <c r="AA36" s="1">
        <v>13.333</v>
      </c>
      <c r="AB36" s="1">
        <v>3.0779999999999998</v>
      </c>
      <c r="AC36" s="1">
        <v>0</v>
      </c>
      <c r="AD36" s="1">
        <v>6.9870000000000001</v>
      </c>
      <c r="AE36" s="28" t="s">
        <v>89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405</v>
      </c>
      <c r="D37" s="1">
        <v>120</v>
      </c>
      <c r="E37" s="1">
        <v>72</v>
      </c>
      <c r="F37" s="1">
        <v>453</v>
      </c>
      <c r="G37" s="7">
        <v>0.1</v>
      </c>
      <c r="H37" s="1">
        <v>60</v>
      </c>
      <c r="I37" s="1">
        <v>8444187</v>
      </c>
      <c r="J37" s="1">
        <v>201</v>
      </c>
      <c r="K37" s="1">
        <f t="shared" si="2"/>
        <v>-129</v>
      </c>
      <c r="L37" s="1"/>
      <c r="M37" s="1"/>
      <c r="N37" s="1"/>
      <c r="O37" s="1">
        <f t="shared" si="3"/>
        <v>14.4</v>
      </c>
      <c r="P37" s="5"/>
      <c r="Q37" s="5"/>
      <c r="R37" s="1"/>
      <c r="S37" s="1">
        <f t="shared" si="4"/>
        <v>31.458333333333332</v>
      </c>
      <c r="T37" s="1">
        <f t="shared" si="5"/>
        <v>31.458333333333332</v>
      </c>
      <c r="U37" s="1">
        <v>5.2</v>
      </c>
      <c r="V37" s="1">
        <v>30.6</v>
      </c>
      <c r="W37" s="1">
        <v>34.200000000000003</v>
      </c>
      <c r="X37" s="1">
        <v>8</v>
      </c>
      <c r="Y37" s="1">
        <v>9.6</v>
      </c>
      <c r="Z37" s="1">
        <v>28.4</v>
      </c>
      <c r="AA37" s="1">
        <v>3.2</v>
      </c>
      <c r="AB37" s="1">
        <v>0.6</v>
      </c>
      <c r="AC37" s="1">
        <v>0.2</v>
      </c>
      <c r="AD37" s="1">
        <v>9.8000000000000007</v>
      </c>
      <c r="AE37" s="27" t="s">
        <v>36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34</v>
      </c>
      <c r="C38" s="1">
        <v>285</v>
      </c>
      <c r="D38" s="1">
        <v>348</v>
      </c>
      <c r="E38" s="1">
        <v>134</v>
      </c>
      <c r="F38" s="1">
        <v>499</v>
      </c>
      <c r="G38" s="7">
        <v>0.1</v>
      </c>
      <c r="H38" s="1">
        <v>90</v>
      </c>
      <c r="I38" s="1">
        <v>8444194</v>
      </c>
      <c r="J38" s="1">
        <v>191</v>
      </c>
      <c r="K38" s="1">
        <f t="shared" si="2"/>
        <v>-57</v>
      </c>
      <c r="L38" s="1"/>
      <c r="M38" s="1"/>
      <c r="N38" s="1">
        <v>131.19999999999999</v>
      </c>
      <c r="O38" s="1">
        <f t="shared" si="3"/>
        <v>26.8</v>
      </c>
      <c r="P38" s="5"/>
      <c r="Q38" s="5"/>
      <c r="R38" s="1"/>
      <c r="S38" s="1">
        <f t="shared" si="4"/>
        <v>23.514925373134329</v>
      </c>
      <c r="T38" s="1">
        <f t="shared" si="5"/>
        <v>23.514925373134329</v>
      </c>
      <c r="U38" s="1">
        <v>34.6</v>
      </c>
      <c r="V38" s="1">
        <v>40</v>
      </c>
      <c r="W38" s="1">
        <v>33</v>
      </c>
      <c r="X38" s="1">
        <v>33.6</v>
      </c>
      <c r="Y38" s="1">
        <v>36.799999999999997</v>
      </c>
      <c r="Z38" s="1">
        <v>15.6</v>
      </c>
      <c r="AA38" s="1">
        <v>31.2</v>
      </c>
      <c r="AB38" s="1">
        <v>58</v>
      </c>
      <c r="AC38" s="1">
        <v>7.8</v>
      </c>
      <c r="AD38" s="1">
        <v>4.5999999999999996</v>
      </c>
      <c r="AE38" s="28" t="s">
        <v>48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78</v>
      </c>
      <c r="B39" s="1" t="s">
        <v>34</v>
      </c>
      <c r="C39" s="1">
        <v>18</v>
      </c>
      <c r="D39" s="1">
        <v>390</v>
      </c>
      <c r="E39" s="1">
        <v>12</v>
      </c>
      <c r="F39" s="1">
        <v>396</v>
      </c>
      <c r="G39" s="7">
        <v>0.2</v>
      </c>
      <c r="H39" s="1">
        <v>120</v>
      </c>
      <c r="I39" s="1">
        <v>783798</v>
      </c>
      <c r="J39" s="1">
        <v>85</v>
      </c>
      <c r="K39" s="1">
        <f t="shared" si="2"/>
        <v>-73</v>
      </c>
      <c r="L39" s="1"/>
      <c r="M39" s="1"/>
      <c r="N39" s="1"/>
      <c r="O39" s="1">
        <f t="shared" si="3"/>
        <v>2.4</v>
      </c>
      <c r="P39" s="5"/>
      <c r="Q39" s="5"/>
      <c r="R39" s="1"/>
      <c r="S39" s="1">
        <f t="shared" si="4"/>
        <v>165</v>
      </c>
      <c r="T39" s="1">
        <f t="shared" si="5"/>
        <v>165</v>
      </c>
      <c r="U39" s="1">
        <v>12</v>
      </c>
      <c r="V39" s="1">
        <v>21.4</v>
      </c>
      <c r="W39" s="1">
        <v>5</v>
      </c>
      <c r="X39" s="1">
        <v>4.2</v>
      </c>
      <c r="Y39" s="1">
        <v>12.2</v>
      </c>
      <c r="Z39" s="1">
        <v>18</v>
      </c>
      <c r="AA39" s="1">
        <v>1.4</v>
      </c>
      <c r="AB39" s="1">
        <v>13.8</v>
      </c>
      <c r="AC39" s="1">
        <v>13</v>
      </c>
      <c r="AD39" s="1">
        <v>10.8</v>
      </c>
      <c r="AE39" s="1" t="s">
        <v>79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80</v>
      </c>
      <c r="B40" s="12" t="s">
        <v>44</v>
      </c>
      <c r="C40" s="12">
        <v>201.80799999999999</v>
      </c>
      <c r="D40" s="12"/>
      <c r="E40" s="12">
        <v>3.5</v>
      </c>
      <c r="F40" s="13">
        <v>198.30799999999999</v>
      </c>
      <c r="G40" s="7">
        <v>1</v>
      </c>
      <c r="H40" s="1">
        <v>120</v>
      </c>
      <c r="I40" s="1">
        <v>783811</v>
      </c>
      <c r="J40" s="1">
        <v>3.5</v>
      </c>
      <c r="K40" s="1">
        <f t="shared" si="2"/>
        <v>0</v>
      </c>
      <c r="L40" s="1"/>
      <c r="M40" s="1"/>
      <c r="N40" s="1"/>
      <c r="O40" s="1">
        <f t="shared" si="3"/>
        <v>0.7</v>
      </c>
      <c r="P40" s="5"/>
      <c r="Q40" s="5"/>
      <c r="R40" s="1"/>
      <c r="S40" s="1">
        <f t="shared" si="4"/>
        <v>283.29714285714289</v>
      </c>
      <c r="T40" s="1">
        <f t="shared" si="5"/>
        <v>283.29714285714289</v>
      </c>
      <c r="U40" s="1">
        <v>1.4343999999999999</v>
      </c>
      <c r="V40" s="1">
        <v>0</v>
      </c>
      <c r="W40" s="1">
        <v>1.3974</v>
      </c>
      <c r="X40" s="1">
        <v>0</v>
      </c>
      <c r="Y40" s="1">
        <v>9.1939999999999991</v>
      </c>
      <c r="Z40" s="1">
        <v>0.65500000000000003</v>
      </c>
      <c r="AA40" s="1">
        <v>1.907</v>
      </c>
      <c r="AB40" s="1">
        <v>0</v>
      </c>
      <c r="AC40" s="1">
        <v>0.60759999999999992</v>
      </c>
      <c r="AD40" s="1">
        <v>1.7816000000000001</v>
      </c>
      <c r="AE40" s="27" t="s">
        <v>36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9" t="s">
        <v>81</v>
      </c>
      <c r="B41" s="30" t="s">
        <v>44</v>
      </c>
      <c r="C41" s="30">
        <v>-3.4950000000000001</v>
      </c>
      <c r="D41" s="30"/>
      <c r="E41" s="30">
        <v>3.605</v>
      </c>
      <c r="F41" s="31">
        <v>-7.1</v>
      </c>
      <c r="G41" s="23">
        <v>0</v>
      </c>
      <c r="H41" s="22" t="e">
        <v>#N/A</v>
      </c>
      <c r="I41" s="22" t="s">
        <v>35</v>
      </c>
      <c r="J41" s="22">
        <v>6.5</v>
      </c>
      <c r="K41" s="22">
        <f t="shared" si="2"/>
        <v>-2.895</v>
      </c>
      <c r="L41" s="22"/>
      <c r="M41" s="22"/>
      <c r="N41" s="22"/>
      <c r="O41" s="22">
        <f t="shared" si="3"/>
        <v>0.72099999999999997</v>
      </c>
      <c r="P41" s="25"/>
      <c r="Q41" s="25"/>
      <c r="R41" s="22"/>
      <c r="S41" s="22">
        <f t="shared" si="4"/>
        <v>-9.8474341192787787</v>
      </c>
      <c r="T41" s="22">
        <f t="shared" si="5"/>
        <v>-9.8474341192787787</v>
      </c>
      <c r="U41" s="22">
        <v>1.982</v>
      </c>
      <c r="V41" s="22">
        <v>1.9850000000000001</v>
      </c>
      <c r="W41" s="22">
        <v>1.9752000000000001</v>
      </c>
      <c r="X41" s="22">
        <v>2.6577999999999999</v>
      </c>
      <c r="Y41" s="22">
        <v>1.2210000000000001</v>
      </c>
      <c r="Z41" s="22">
        <v>2.5489999999999999</v>
      </c>
      <c r="AA41" s="22">
        <v>2.5950000000000002</v>
      </c>
      <c r="AB41" s="22">
        <v>5.7758000000000003</v>
      </c>
      <c r="AC41" s="22">
        <v>8.0622000000000007</v>
      </c>
      <c r="AD41" s="22">
        <v>4.8848000000000003</v>
      </c>
      <c r="AE41" s="22"/>
      <c r="AF41" s="2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82</v>
      </c>
      <c r="B42" s="1" t="s">
        <v>34</v>
      </c>
      <c r="C42" s="1">
        <v>165</v>
      </c>
      <c r="D42" s="1">
        <v>140</v>
      </c>
      <c r="E42" s="1">
        <v>22</v>
      </c>
      <c r="F42" s="1">
        <v>283</v>
      </c>
      <c r="G42" s="7">
        <v>0.2</v>
      </c>
      <c r="H42" s="1">
        <v>120</v>
      </c>
      <c r="I42" s="1">
        <v>783804</v>
      </c>
      <c r="J42" s="1">
        <v>92</v>
      </c>
      <c r="K42" s="1">
        <f t="shared" si="2"/>
        <v>-70</v>
      </c>
      <c r="L42" s="1"/>
      <c r="M42" s="1"/>
      <c r="N42" s="1">
        <v>32.400000000000013</v>
      </c>
      <c r="O42" s="1">
        <f t="shared" si="3"/>
        <v>4.4000000000000004</v>
      </c>
      <c r="P42" s="5"/>
      <c r="Q42" s="5"/>
      <c r="R42" s="1"/>
      <c r="S42" s="1">
        <f t="shared" si="4"/>
        <v>71.681818181818187</v>
      </c>
      <c r="T42" s="1">
        <f t="shared" si="5"/>
        <v>71.681818181818187</v>
      </c>
      <c r="U42" s="1">
        <v>15.4</v>
      </c>
      <c r="V42" s="1">
        <v>17.2</v>
      </c>
      <c r="W42" s="1">
        <v>19</v>
      </c>
      <c r="X42" s="1">
        <v>2</v>
      </c>
      <c r="Y42" s="1">
        <v>8.6</v>
      </c>
      <c r="Z42" s="1">
        <v>17.600000000000001</v>
      </c>
      <c r="AA42" s="1">
        <v>2</v>
      </c>
      <c r="AB42" s="1">
        <v>11.8</v>
      </c>
      <c r="AC42" s="1">
        <v>14.2</v>
      </c>
      <c r="AD42" s="1">
        <v>10.199999999999999</v>
      </c>
      <c r="AE42" s="27" t="s">
        <v>36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83</v>
      </c>
      <c r="B43" s="12" t="s">
        <v>44</v>
      </c>
      <c r="C43" s="12">
        <v>403.83100000000002</v>
      </c>
      <c r="D43" s="12">
        <v>261.52800000000002</v>
      </c>
      <c r="E43" s="12">
        <v>7.03</v>
      </c>
      <c r="F43" s="13">
        <v>658.32899999999995</v>
      </c>
      <c r="G43" s="7">
        <v>1</v>
      </c>
      <c r="H43" s="1">
        <v>120</v>
      </c>
      <c r="I43" s="1">
        <v>783828</v>
      </c>
      <c r="J43" s="1">
        <v>7</v>
      </c>
      <c r="K43" s="1">
        <f t="shared" si="2"/>
        <v>3.0000000000000249E-2</v>
      </c>
      <c r="L43" s="1"/>
      <c r="M43" s="1"/>
      <c r="N43" s="1">
        <v>80.631999999999763</v>
      </c>
      <c r="O43" s="1">
        <f t="shared" si="3"/>
        <v>1.4060000000000001</v>
      </c>
      <c r="P43" s="5"/>
      <c r="Q43" s="5"/>
      <c r="R43" s="1"/>
      <c r="S43" s="1">
        <f t="shared" si="4"/>
        <v>525.5768136557607</v>
      </c>
      <c r="T43" s="1">
        <f t="shared" si="5"/>
        <v>525.5768136557607</v>
      </c>
      <c r="U43" s="1">
        <v>8.6617999999999995</v>
      </c>
      <c r="V43" s="1">
        <v>8.5107999999999997</v>
      </c>
      <c r="W43" s="1">
        <v>8.6311999999999998</v>
      </c>
      <c r="X43" s="1">
        <v>5.75</v>
      </c>
      <c r="Y43" s="1">
        <v>5.6760000000000002</v>
      </c>
      <c r="Z43" s="1">
        <v>9.1804000000000006</v>
      </c>
      <c r="AA43" s="1">
        <v>6.2431999999999999</v>
      </c>
      <c r="AB43" s="1">
        <v>7.798</v>
      </c>
      <c r="AC43" s="1">
        <v>9.1264000000000003</v>
      </c>
      <c r="AD43" s="1">
        <v>7.3036000000000003</v>
      </c>
      <c r="AE43" s="28" t="s">
        <v>90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9" t="s">
        <v>84</v>
      </c>
      <c r="B44" s="30" t="s">
        <v>44</v>
      </c>
      <c r="C44" s="30">
        <v>-71.888999999999996</v>
      </c>
      <c r="D44" s="30"/>
      <c r="E44" s="30">
        <v>66.884</v>
      </c>
      <c r="F44" s="31">
        <v>-138.773</v>
      </c>
      <c r="G44" s="23">
        <v>0</v>
      </c>
      <c r="H44" s="22" t="e">
        <v>#N/A</v>
      </c>
      <c r="I44" s="22" t="s">
        <v>35</v>
      </c>
      <c r="J44" s="22">
        <v>122.5</v>
      </c>
      <c r="K44" s="22">
        <f t="shared" si="2"/>
        <v>-55.616</v>
      </c>
      <c r="L44" s="22"/>
      <c r="M44" s="22"/>
      <c r="N44" s="22"/>
      <c r="O44" s="22">
        <f t="shared" si="3"/>
        <v>13.376799999999999</v>
      </c>
      <c r="P44" s="25"/>
      <c r="Q44" s="25"/>
      <c r="R44" s="22"/>
      <c r="S44" s="22">
        <f t="shared" si="4"/>
        <v>-10.374155253872376</v>
      </c>
      <c r="T44" s="22">
        <f t="shared" si="5"/>
        <v>-10.374155253872376</v>
      </c>
      <c r="U44" s="22">
        <v>21.472200000000001</v>
      </c>
      <c r="V44" s="22">
        <v>24.7928</v>
      </c>
      <c r="W44" s="22">
        <v>23.6128</v>
      </c>
      <c r="X44" s="22">
        <v>27.906400000000001</v>
      </c>
      <c r="Y44" s="22">
        <v>28.289000000000001</v>
      </c>
      <c r="Z44" s="22">
        <v>28.4574</v>
      </c>
      <c r="AA44" s="22">
        <v>15.3324</v>
      </c>
      <c r="AB44" s="22">
        <v>36.095399999999998</v>
      </c>
      <c r="AC44" s="22">
        <v>35.058</v>
      </c>
      <c r="AD44" s="22">
        <v>30.3584</v>
      </c>
      <c r="AE44" s="22"/>
      <c r="AF44" s="22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7"/>
      <c r="B45" s="17"/>
      <c r="C45" s="17"/>
      <c r="D45" s="17"/>
      <c r="E45" s="17"/>
      <c r="F45" s="17"/>
      <c r="G45" s="18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45</v>
      </c>
      <c r="B46" s="12" t="s">
        <v>34</v>
      </c>
      <c r="C46" s="12">
        <v>309</v>
      </c>
      <c r="D46" s="12"/>
      <c r="E46" s="12">
        <v>141</v>
      </c>
      <c r="F46" s="13">
        <v>168</v>
      </c>
      <c r="G46" s="7">
        <v>0.18</v>
      </c>
      <c r="H46" s="1">
        <v>120</v>
      </c>
      <c r="I46" s="1"/>
      <c r="J46" s="1">
        <v>212</v>
      </c>
      <c r="K46" s="1">
        <f>E46-J46</f>
        <v>-71</v>
      </c>
      <c r="L46" s="1"/>
      <c r="M46" s="1"/>
      <c r="N46" s="1">
        <v>500</v>
      </c>
      <c r="O46" s="1">
        <f t="shared" ref="O46:O48" si="7">E46/5</f>
        <v>28.2</v>
      </c>
      <c r="P46" s="5"/>
      <c r="Q46" s="5"/>
      <c r="R46" s="1"/>
      <c r="S46" s="1">
        <f t="shared" ref="S46:S48" si="8">(F46+N46+P46)/O46</f>
        <v>23.687943262411348</v>
      </c>
      <c r="T46" s="1">
        <f t="shared" ref="T46:T48" si="9">(F46+N46)/O46</f>
        <v>23.687943262411348</v>
      </c>
      <c r="U46" s="1">
        <v>51.2</v>
      </c>
      <c r="V46" s="1">
        <v>44.2</v>
      </c>
      <c r="W46" s="1">
        <v>64.400000000000006</v>
      </c>
      <c r="X46" s="1">
        <v>42</v>
      </c>
      <c r="Y46" s="1">
        <v>54.8</v>
      </c>
      <c r="Z46" s="1">
        <v>63</v>
      </c>
      <c r="AA46" s="1">
        <v>73</v>
      </c>
      <c r="AB46" s="1">
        <v>59</v>
      </c>
      <c r="AC46" s="1">
        <v>71.599999999999994</v>
      </c>
      <c r="AD46" s="1">
        <v>60.2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4" t="s">
        <v>33</v>
      </c>
      <c r="B47" s="15" t="s">
        <v>34</v>
      </c>
      <c r="C47" s="15">
        <v>311</v>
      </c>
      <c r="D47" s="15"/>
      <c r="E47" s="15"/>
      <c r="F47" s="16">
        <v>311</v>
      </c>
      <c r="G47" s="7">
        <v>0</v>
      </c>
      <c r="H47" s="1">
        <v>120</v>
      </c>
      <c r="I47" s="1" t="s">
        <v>35</v>
      </c>
      <c r="J47" s="1"/>
      <c r="K47" s="1">
        <f>E47-J47</f>
        <v>0</v>
      </c>
      <c r="L47" s="1"/>
      <c r="M47" s="1"/>
      <c r="N47" s="1"/>
      <c r="O47" s="1">
        <f t="shared" si="7"/>
        <v>0</v>
      </c>
      <c r="P47" s="5"/>
      <c r="Q47" s="5"/>
      <c r="R47" s="1"/>
      <c r="S47" s="1" t="e">
        <f t="shared" si="8"/>
        <v>#DIV/0!</v>
      </c>
      <c r="T47" s="1" t="e">
        <f t="shared" si="9"/>
        <v>#DIV/0!</v>
      </c>
      <c r="U47" s="1">
        <v>0</v>
      </c>
      <c r="V47" s="1">
        <v>1.2</v>
      </c>
      <c r="W47" s="1">
        <v>0</v>
      </c>
      <c r="X47" s="1">
        <v>0.6</v>
      </c>
      <c r="Y47" s="1">
        <v>1.2</v>
      </c>
      <c r="Z47" s="1">
        <v>0</v>
      </c>
      <c r="AA47" s="1">
        <v>0</v>
      </c>
      <c r="AB47" s="1">
        <v>1</v>
      </c>
      <c r="AC47" s="1">
        <v>0.6</v>
      </c>
      <c r="AD47" s="1">
        <v>0</v>
      </c>
      <c r="AE47" s="27" t="s">
        <v>36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46</v>
      </c>
      <c r="B48" s="1" t="s">
        <v>34</v>
      </c>
      <c r="C48" s="1">
        <v>828</v>
      </c>
      <c r="D48" s="1"/>
      <c r="E48" s="1">
        <v>121</v>
      </c>
      <c r="F48" s="1">
        <v>707</v>
      </c>
      <c r="G48" s="7">
        <v>0.18</v>
      </c>
      <c r="H48" s="1">
        <v>120</v>
      </c>
      <c r="I48" s="1"/>
      <c r="J48" s="1">
        <v>186</v>
      </c>
      <c r="K48" s="1">
        <f>E48-J48</f>
        <v>-65</v>
      </c>
      <c r="L48" s="1"/>
      <c r="M48" s="1"/>
      <c r="N48" s="1"/>
      <c r="O48" s="1">
        <f t="shared" si="7"/>
        <v>24.2</v>
      </c>
      <c r="P48" s="5"/>
      <c r="Q48" s="5"/>
      <c r="R48" s="1"/>
      <c r="S48" s="1">
        <f t="shared" si="8"/>
        <v>29.214876033057852</v>
      </c>
      <c r="T48" s="1">
        <f t="shared" si="9"/>
        <v>29.214876033057852</v>
      </c>
      <c r="U48" s="1">
        <v>38.200000000000003</v>
      </c>
      <c r="V48" s="1">
        <v>23.8</v>
      </c>
      <c r="W48" s="1">
        <v>38</v>
      </c>
      <c r="X48" s="1">
        <v>27.4</v>
      </c>
      <c r="Y48" s="1">
        <v>29.4</v>
      </c>
      <c r="Z48" s="1">
        <v>38</v>
      </c>
      <c r="AA48" s="1">
        <v>47.4</v>
      </c>
      <c r="AB48" s="1">
        <v>54.2</v>
      </c>
      <c r="AC48" s="1">
        <v>46</v>
      </c>
      <c r="AD48" s="1">
        <v>38</v>
      </c>
      <c r="AE48" s="28" t="s">
        <v>85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44" xr:uid="{D664DB21-6418-4313-A0F6-CA63E10EE1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2025-04-21T13:03:26Z</dcterms:created>
  <dcterms:modified xsi:type="dcterms:W3CDTF">2025-04-23T11:12:35Z</dcterms:modified>
</cp:coreProperties>
</file>