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29,04,25 Ост СЫР филиалы\"/>
    </mc:Choice>
  </mc:AlternateContent>
  <xr:revisionPtr revIDLastSave="0" documentId="13_ncr:1_{EA8BCC4C-41B5-4F67-9E88-C7917B6FF7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Sheet!$A$3:$AF$45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17" i="1" l="1"/>
  <c r="AF17" i="1" s="1"/>
  <c r="P39" i="1"/>
  <c r="P32" i="1"/>
  <c r="AF44" i="1"/>
  <c r="P43" i="1"/>
  <c r="P40" i="1"/>
  <c r="AF39" i="1"/>
  <c r="AF32" i="1"/>
  <c r="AF24" i="1"/>
  <c r="AF13" i="1"/>
  <c r="AF7" i="1"/>
  <c r="S6" i="1"/>
  <c r="O49" i="1"/>
  <c r="T49" i="1" s="1"/>
  <c r="O48" i="1"/>
  <c r="S48" i="1" s="1"/>
  <c r="O47" i="1"/>
  <c r="T47" i="1" s="1"/>
  <c r="O7" i="1"/>
  <c r="O8" i="1"/>
  <c r="S8" i="1" s="1"/>
  <c r="O9" i="1"/>
  <c r="S9" i="1" s="1"/>
  <c r="O10" i="1"/>
  <c r="S10" i="1" s="1"/>
  <c r="O11" i="1"/>
  <c r="S11" i="1" s="1"/>
  <c r="O12" i="1"/>
  <c r="S12" i="1" s="1"/>
  <c r="O13" i="1"/>
  <c r="S13" i="1" s="1"/>
  <c r="O16" i="1"/>
  <c r="S16" i="1" s="1"/>
  <c r="O14" i="1"/>
  <c r="S14" i="1" s="1"/>
  <c r="O15" i="1"/>
  <c r="S15" i="1" s="1"/>
  <c r="O17" i="1"/>
  <c r="O18" i="1"/>
  <c r="S18" i="1" s="1"/>
  <c r="O19" i="1"/>
  <c r="S19" i="1" s="1"/>
  <c r="O20" i="1"/>
  <c r="S20" i="1" s="1"/>
  <c r="O21" i="1"/>
  <c r="S21" i="1" s="1"/>
  <c r="O23" i="1"/>
  <c r="S23" i="1" s="1"/>
  <c r="O24" i="1"/>
  <c r="O31" i="1"/>
  <c r="S31" i="1" s="1"/>
  <c r="O25" i="1"/>
  <c r="S25" i="1" s="1"/>
  <c r="O26" i="1"/>
  <c r="S26" i="1" s="1"/>
  <c r="O28" i="1"/>
  <c r="S28" i="1" s="1"/>
  <c r="O30" i="1"/>
  <c r="S30" i="1" s="1"/>
  <c r="O22" i="1"/>
  <c r="S22" i="1" s="1"/>
  <c r="O32" i="1"/>
  <c r="S32" i="1" s="1"/>
  <c r="O33" i="1"/>
  <c r="S33" i="1" s="1"/>
  <c r="O34" i="1"/>
  <c r="S34" i="1" s="1"/>
  <c r="O35" i="1"/>
  <c r="S35" i="1" s="1"/>
  <c r="O36" i="1"/>
  <c r="S36" i="1" s="1"/>
  <c r="O27" i="1"/>
  <c r="S27" i="1" s="1"/>
  <c r="O37" i="1"/>
  <c r="O29" i="1"/>
  <c r="S29" i="1" s="1"/>
  <c r="O38" i="1"/>
  <c r="S38" i="1" s="1"/>
  <c r="O39" i="1"/>
  <c r="O40" i="1"/>
  <c r="S40" i="1" s="1"/>
  <c r="O41" i="1"/>
  <c r="S41" i="1" s="1"/>
  <c r="O42" i="1"/>
  <c r="S42" i="1" s="1"/>
  <c r="O43" i="1"/>
  <c r="S43" i="1" s="1"/>
  <c r="O44" i="1"/>
  <c r="O45" i="1"/>
  <c r="S45" i="1" s="1"/>
  <c r="O6" i="1"/>
  <c r="T6" i="1" s="1"/>
  <c r="T7" i="1"/>
  <c r="T8" i="1"/>
  <c r="T9" i="1"/>
  <c r="T10" i="1"/>
  <c r="T11" i="1"/>
  <c r="T12" i="1"/>
  <c r="T13" i="1"/>
  <c r="T16" i="1"/>
  <c r="T14" i="1"/>
  <c r="T15" i="1"/>
  <c r="T17" i="1"/>
  <c r="T18" i="1"/>
  <c r="T19" i="1"/>
  <c r="T20" i="1"/>
  <c r="T21" i="1"/>
  <c r="T23" i="1"/>
  <c r="T24" i="1"/>
  <c r="T31" i="1"/>
  <c r="T25" i="1"/>
  <c r="T26" i="1"/>
  <c r="T28" i="1"/>
  <c r="T30" i="1"/>
  <c r="T22" i="1"/>
  <c r="T32" i="1"/>
  <c r="T33" i="1"/>
  <c r="T34" i="1"/>
  <c r="T35" i="1"/>
  <c r="T36" i="1"/>
  <c r="T27" i="1"/>
  <c r="T37" i="1"/>
  <c r="T29" i="1"/>
  <c r="T38" i="1"/>
  <c r="T39" i="1"/>
  <c r="T40" i="1"/>
  <c r="T41" i="1"/>
  <c r="T42" i="1"/>
  <c r="T43" i="1"/>
  <c r="T44" i="1"/>
  <c r="T45" i="1"/>
  <c r="K45" i="1"/>
  <c r="K44" i="1"/>
  <c r="AF43" i="1"/>
  <c r="K43" i="1"/>
  <c r="K42" i="1"/>
  <c r="AF41" i="1"/>
  <c r="K41" i="1"/>
  <c r="AF40" i="1"/>
  <c r="K40" i="1"/>
  <c r="K39" i="1"/>
  <c r="AF38" i="1"/>
  <c r="K38" i="1"/>
  <c r="K29" i="1"/>
  <c r="AF37" i="1"/>
  <c r="K37" i="1"/>
  <c r="K27" i="1"/>
  <c r="AF36" i="1"/>
  <c r="K36" i="1"/>
  <c r="K35" i="1"/>
  <c r="AF34" i="1"/>
  <c r="K34" i="1"/>
  <c r="AF33" i="1"/>
  <c r="K33" i="1"/>
  <c r="K32" i="1"/>
  <c r="K22" i="1"/>
  <c r="AF30" i="1"/>
  <c r="K30" i="1"/>
  <c r="AF28" i="1"/>
  <c r="K28" i="1"/>
  <c r="AF26" i="1"/>
  <c r="K26" i="1"/>
  <c r="AF25" i="1"/>
  <c r="K25" i="1"/>
  <c r="K31" i="1"/>
  <c r="K24" i="1"/>
  <c r="AF23" i="1"/>
  <c r="K23" i="1"/>
  <c r="AF21" i="1"/>
  <c r="K21" i="1"/>
  <c r="AF20" i="1"/>
  <c r="K20" i="1"/>
  <c r="AF19" i="1"/>
  <c r="K19" i="1"/>
  <c r="AF18" i="1"/>
  <c r="K18" i="1"/>
  <c r="K17" i="1"/>
  <c r="AF15" i="1"/>
  <c r="K15" i="1"/>
  <c r="AF14" i="1"/>
  <c r="K14" i="1"/>
  <c r="K16" i="1"/>
  <c r="K13" i="1"/>
  <c r="AF12" i="1"/>
  <c r="K12" i="1"/>
  <c r="K49" i="1"/>
  <c r="K47" i="1"/>
  <c r="K11" i="1"/>
  <c r="K10" i="1"/>
  <c r="K9" i="1"/>
  <c r="AF8" i="1"/>
  <c r="K8" i="1"/>
  <c r="K7" i="1"/>
  <c r="K6" i="1"/>
  <c r="K48" i="1"/>
  <c r="AD5" i="1"/>
  <c r="AC5" i="1"/>
  <c r="AB5" i="1"/>
  <c r="AA5" i="1"/>
  <c r="Z5" i="1"/>
  <c r="Y5" i="1"/>
  <c r="X5" i="1"/>
  <c r="W5" i="1"/>
  <c r="V5" i="1"/>
  <c r="U5" i="1"/>
  <c r="Q5" i="1"/>
  <c r="N5" i="1"/>
  <c r="M5" i="1"/>
  <c r="L5" i="1"/>
  <c r="J5" i="1"/>
  <c r="F5" i="1"/>
  <c r="E5" i="1"/>
  <c r="S17" i="1" l="1"/>
  <c r="S44" i="1"/>
  <c r="S39" i="1"/>
  <c r="S37" i="1"/>
  <c r="S24" i="1"/>
  <c r="S7" i="1"/>
  <c r="P5" i="1"/>
  <c r="AF6" i="1"/>
  <c r="AF5" i="1" s="1"/>
  <c r="K5" i="1"/>
  <c r="S47" i="1"/>
  <c r="S49" i="1"/>
  <c r="T48" i="1"/>
  <c r="O5" i="1"/>
</calcChain>
</file>

<file path=xl/sharedStrings.xml><?xml version="1.0" encoding="utf-8"?>
<sst xmlns="http://schemas.openxmlformats.org/spreadsheetml/2006/main" count="173" uniqueCount="94">
  <si>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</si>
  <si>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</si>
  <si>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</si>
  <si>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</si>
  <si>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</si>
  <si>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</si>
  <si>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</si>
  <si>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</si>
  <si>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</si>
  <si>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</si>
  <si>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</si>
  <si>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</si>
  <si>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</si>
  <si>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</si>
  <si>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</si>
  <si>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</si>
  <si>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</si>
  <si>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</si>
  <si>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</si>
  <si>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</si>
  <si>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</si>
  <si>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</si>
  <si>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</si>
  <si>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21,04,</t>
  </si>
  <si>
    <t>28,04,</t>
  </si>
  <si>
    <t>29,04,</t>
  </si>
  <si>
    <t>14,04,</t>
  </si>
  <si>
    <t>07,04,</t>
  </si>
  <si>
    <t>31,03,</t>
  </si>
  <si>
    <t>24,03,</t>
  </si>
  <si>
    <t>17,03,</t>
  </si>
  <si>
    <t>10,03,</t>
  </si>
  <si>
    <t>03,03,</t>
  </si>
  <si>
    <t>24,02,</t>
  </si>
  <si>
    <t>17,02,</t>
  </si>
  <si>
    <t>3534796 Масло сливочное ж.82,5% 180г фольга ТМ Папа может(вл 12)  Останкино</t>
  </si>
  <si>
    <t>шт</t>
  </si>
  <si>
    <t>дубль</t>
  </si>
  <si>
    <t>нужно увеличить продажи!!!</t>
  </si>
  <si>
    <t>9988421 Творожный Сыр 60 % С маринованными огурчиками и укропом  Останкино</t>
  </si>
  <si>
    <t>нужно увеличить продажи / 13,01,25 завод не отгрузил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</si>
  <si>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</si>
  <si>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</si>
  <si>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40% 100гр (8шт)  Останкино</t>
  </si>
  <si>
    <t>не в матрице</t>
  </si>
  <si>
    <t>Cыр Перлини копченый 40% 100гр (8шт)  Останкино</t>
  </si>
  <si>
    <t>Cыр Перлини со вкусом Васаби 40% 100гр (8шт)  Останкино</t>
  </si>
  <si>
    <t>Масло "Папа может" 82,5% 180гр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</si>
  <si>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</si>
  <si>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</si>
  <si>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Плавленый продукт с Сыром колбасный копченый 40% СТМ "Коровино" 400гр  Останкино</t>
  </si>
  <si>
    <t>нужно увеличить продажи</t>
  </si>
  <si>
    <t>Сыр "Пармезан" (срок созревания 3 месяцев) м.д.ж. в с.в. 40%  ОСТАНКИНО</t>
  </si>
  <si>
    <t>кг</t>
  </si>
  <si>
    <t>Сыр "Пармезан" 40% кусок 180 гр  ОСТАНКИНО</t>
  </si>
  <si>
    <t>14,04,25 завод не отгрузит / 07,04,25 завод не отгрузит / 31,03,25 завод не отгрузил / 24,03,25 завод не отгрузил</t>
  </si>
  <si>
    <t>Сыр "Пармезан" с массовой долей жира в сухом веществе 40%  Останкино</t>
  </si>
  <si>
    <t>13,01,25 завод не отгрузил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</si>
  <si>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</si>
  <si>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</si>
  <si>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</si>
  <si>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</si>
  <si>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</si>
  <si>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</si>
  <si>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</si>
  <si>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</si>
  <si>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</si>
  <si>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"Российский традиционный"  50%, вакуум  Останкино</t>
  </si>
  <si>
    <t>ПО ПРЕДЗАКАЗУ</t>
  </si>
  <si>
    <t>Сыр Папа Может "Тильзитер" массовая доля жира в сухом веществе 45 %.брусок  Останкино</t>
  </si>
  <si>
    <t>Сыр Папа Может Гауда  45% вес     Останкино</t>
  </si>
  <si>
    <t>Сыр Папа Может Папин Завтрак 50% 200г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</si>
  <si>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</si>
  <si>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</si>
  <si>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</si>
  <si>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</si>
  <si>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Сыр плавленный Сливочный ж.45% 180г ТМ Папа может (16шт)  Останкино</t>
  </si>
  <si>
    <t>24,03,25 завод не отгрузил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</si>
  <si>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</si>
  <si>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</si>
  <si>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</si>
  <si>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</si>
  <si>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</si>
  <si>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Сыч/Прод Коровино Российский 50% 200г СЗМЖ  Останкино</t>
  </si>
  <si>
    <t>17,03,25 завод не отгрузил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</si>
  <si>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</si>
  <si>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</si>
  <si>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</si>
  <si>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</si>
  <si>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</si>
  <si>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</rPr>
      <t xml:space="preserve"> /  2860</t>
    </r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</si>
  <si>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</rPr>
      <t xml:space="preserve"> / 03,03,25  завод не отгрузил / 17,02,25 завод не отгрузил</t>
    </r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</si>
  <si>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</rPr>
      <t xml:space="preserve"> / 10,03,25 завод отгрузил 79кг из 260кг / 13,01,25 завод не отгрузил</t>
    </r>
  </si>
  <si>
    <r>
      <rPr>
        <b/>
        <sz val="10"/>
        <color rgb="FFFF0000"/>
        <rFont val="Arial"/>
        <family val="2"/>
        <charset val="204"/>
      </rPr>
      <t xml:space="preserve">нужно увеличить продажи!!! </t>
    </r>
    <r>
      <rPr>
        <sz val="10"/>
        <rFont val="Arial"/>
      </rPr>
      <t>/ 17,03,25 завод не отгрузил / 13,01,25 завод не отгрузил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</si>
</sst>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b/>
      <sz val="10"/>
      <color rgb="FFFF0000"/>
      <name val="Arial"/>
      <family val="2"/>
      <charset val="204"/>
    </font>
    <font>
      <sz val="1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1"/>
  </cellStyleXfs>
  <cellXfs count="33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1" fillId="5" borderId="1" xfId="1" applyNumberFormat="1" applyFill="1"/>
    <xf numFmtId="2" fontId="1" fillId="5" borderId="1" xfId="1" applyNumberFormat="1" applyFill="1"/>
    <xf numFmtId="164" fontId="1" fillId="5" borderId="2" xfId="1" applyNumberFormat="1" applyFill="1" applyBorder="1"/>
    <xf numFmtId="164" fontId="1" fillId="0" borderId="3" xfId="1" applyNumberFormat="1" applyBorder="1"/>
    <xf numFmtId="164" fontId="1" fillId="0" borderId="4" xfId="1" applyNumberFormat="1" applyBorder="1"/>
    <xf numFmtId="164" fontId="1" fillId="0" borderId="5" xfId="1" applyNumberFormat="1" applyBorder="1"/>
    <xf numFmtId="164" fontId="1" fillId="6" borderId="1" xfId="1" applyNumberFormat="1" applyFill="1"/>
    <xf numFmtId="2" fontId="1" fillId="6" borderId="1" xfId="1" applyNumberFormat="1" applyFill="1"/>
    <xf numFmtId="164" fontId="1" fillId="0" borderId="3" xfId="1" applyNumberFormat="1" applyFill="1" applyBorder="1"/>
    <xf numFmtId="164" fontId="1" fillId="0" borderId="4" xfId="1" applyNumberFormat="1" applyFill="1" applyBorder="1"/>
    <xf numFmtId="164" fontId="1" fillId="0" borderId="5" xfId="1" applyNumberFormat="1" applyFill="1" applyBorder="1"/>
    <xf numFmtId="164" fontId="1" fillId="7" borderId="1" xfId="1" applyNumberFormat="1" applyFill="1"/>
    <xf numFmtId="2" fontId="1" fillId="7" borderId="1" xfId="1" applyNumberFormat="1" applyFill="1"/>
    <xf numFmtId="164" fontId="1" fillId="7" borderId="2" xfId="1" applyNumberFormat="1" applyFill="1" applyBorder="1"/>
    <xf numFmtId="164" fontId="1" fillId="7" borderId="3" xfId="1" applyNumberFormat="1" applyFill="1" applyBorder="1"/>
    <xf numFmtId="164" fontId="1" fillId="7" borderId="4" xfId="1" applyNumberFormat="1" applyFill="1" applyBorder="1"/>
    <xf numFmtId="164" fontId="1" fillId="7" borderId="5" xfId="1" applyNumberFormat="1" applyFill="1" applyBorder="1"/>
    <xf numFmtId="164" fontId="1" fillId="5" borderId="6" xfId="1" applyNumberFormat="1" applyFill="1" applyBorder="1"/>
    <xf numFmtId="164" fontId="1" fillId="5" borderId="7" xfId="1" applyNumberFormat="1" applyFill="1" applyBorder="1"/>
    <xf numFmtId="164" fontId="1" fillId="5" borderId="8" xfId="1" applyNumberFormat="1" applyFill="1" applyBorder="1"/>
    <xf numFmtId="164" fontId="1" fillId="8" borderId="1" xfId="1" applyNumberFormat="1" applyFill="1"/>
    <xf numFmtId="164" fontId="4" fillId="8" borderId="1" xfId="1" applyNumberFormat="1" applyFont="1" applyFill="1"/>
    <xf numFmtId="164" fontId="5" fillId="8" borderId="1" xfId="1" applyNumberFormat="1" applyFon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98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R7" sqref="R7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9" customWidth="1"/>
    <col min="8" max="8" width="5" customWidth="1"/>
    <col min="9" max="9" width="12" customWidth="1"/>
    <col min="10" max="11" width="7" customWidth="1"/>
    <col min="12" max="13" width="0.5703125" customWidth="1"/>
    <col min="14" max="17" width="7" customWidth="1"/>
    <col min="18" max="18" width="21" customWidth="1"/>
    <col min="19" max="20" width="5" customWidth="1"/>
    <col min="21" max="30" width="6" customWidth="1"/>
    <col min="31" max="31" width="45.85546875" customWidth="1"/>
    <col min="32" max="32" width="7" customWidth="1"/>
    <col min="33" max="50" width="8" customWidth="1"/>
  </cols>
  <sheetData>
    <row r="1" spans="1:50" x14ac:dyDescent="0.25">
      <c r="A1" s="1"/>
      <c r="B1" s="1"/>
      <c r="C1" s="1"/>
      <c r="D1" s="1"/>
      <c r="E1" s="1"/>
      <c r="F1" s="1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s="1"/>
      <c r="B2" s="1"/>
      <c r="C2" s="1"/>
      <c r="D2" s="1"/>
      <c r="E2" s="1"/>
      <c r="F2" s="1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8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3" t="s">
        <v>15</v>
      </c>
      <c r="Q3" s="6" t="s">
        <v>16</v>
      </c>
      <c r="R3" s="6" t="s">
        <v>17</v>
      </c>
      <c r="S3" s="2" t="s">
        <v>18</v>
      </c>
      <c r="T3" s="2" t="s">
        <v>19</v>
      </c>
      <c r="U3" s="2" t="s">
        <v>20</v>
      </c>
      <c r="V3" s="2" t="s">
        <v>20</v>
      </c>
      <c r="W3" s="2" t="s">
        <v>20</v>
      </c>
      <c r="X3" s="2" t="s">
        <v>20</v>
      </c>
      <c r="Y3" s="2" t="s">
        <v>20</v>
      </c>
      <c r="Z3" s="2" t="s">
        <v>20</v>
      </c>
      <c r="AA3" s="2" t="s">
        <v>20</v>
      </c>
      <c r="AB3" s="2" t="s">
        <v>20</v>
      </c>
      <c r="AC3" s="2" t="s">
        <v>20</v>
      </c>
      <c r="AD3" s="2" t="s">
        <v>20</v>
      </c>
      <c r="AE3" s="2" t="s">
        <v>21</v>
      </c>
      <c r="AF3" s="2" t="s">
        <v>22</v>
      </c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5">
      <c r="A4" s="1"/>
      <c r="B4" s="1"/>
      <c r="C4" s="1"/>
      <c r="D4" s="1"/>
      <c r="E4" s="1"/>
      <c r="F4" s="1"/>
      <c r="G4" s="7"/>
      <c r="H4" s="1"/>
      <c r="I4" s="1"/>
      <c r="J4" s="1"/>
      <c r="K4" s="1"/>
      <c r="L4" s="1"/>
      <c r="M4" s="1"/>
      <c r="N4" s="1" t="s">
        <v>24</v>
      </c>
      <c r="O4" s="1" t="s">
        <v>25</v>
      </c>
      <c r="P4" s="1"/>
      <c r="Q4" s="1"/>
      <c r="R4" s="1"/>
      <c r="S4" s="1"/>
      <c r="T4" s="1"/>
      <c r="U4" s="1" t="s">
        <v>23</v>
      </c>
      <c r="V4" s="1" t="s">
        <v>26</v>
      </c>
      <c r="W4" s="1" t="s">
        <v>27</v>
      </c>
      <c r="X4" s="1" t="s">
        <v>28</v>
      </c>
      <c r="Y4" s="1" t="s">
        <v>29</v>
      </c>
      <c r="Z4" s="1" t="s">
        <v>30</v>
      </c>
      <c r="AA4" s="1" t="s">
        <v>31</v>
      </c>
      <c r="AB4" s="1" t="s">
        <v>32</v>
      </c>
      <c r="AC4" s="1" t="s">
        <v>33</v>
      </c>
      <c r="AD4" s="1" t="s">
        <v>34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5">
      <c r="A5" s="1"/>
      <c r="B5" s="1"/>
      <c r="C5" s="1"/>
      <c r="D5" s="1"/>
      <c r="E5" s="4">
        <f>SUM(E6:E498)</f>
        <v>1434.9749999999999</v>
      </c>
      <c r="F5" s="4">
        <f>SUM(F6:F498)</f>
        <v>6238.52</v>
      </c>
      <c r="G5" s="7"/>
      <c r="H5" s="1"/>
      <c r="I5" s="1"/>
      <c r="J5" s="4">
        <f t="shared" ref="J5:Q5" si="0">SUM(J6:J498)</f>
        <v>1827.5</v>
      </c>
      <c r="K5" s="4">
        <f t="shared" si="0"/>
        <v>-392.52499999999998</v>
      </c>
      <c r="L5" s="4">
        <f t="shared" si="0"/>
        <v>0</v>
      </c>
      <c r="M5" s="4">
        <f t="shared" si="0"/>
        <v>0</v>
      </c>
      <c r="N5" s="4">
        <f t="shared" si="0"/>
        <v>190.928</v>
      </c>
      <c r="O5" s="4">
        <f t="shared" si="0"/>
        <v>286.995</v>
      </c>
      <c r="P5" s="4">
        <f t="shared" si="0"/>
        <v>969.80000000000007</v>
      </c>
      <c r="Q5" s="4">
        <f t="shared" si="0"/>
        <v>0</v>
      </c>
      <c r="R5" s="1"/>
      <c r="S5" s="1"/>
      <c r="T5" s="1"/>
      <c r="U5" s="4">
        <f t="shared" ref="U5:AD5" si="1">SUM(U6:U498)</f>
        <v>223.85180000000003</v>
      </c>
      <c r="V5" s="4">
        <f t="shared" si="1"/>
        <v>373.39599999999996</v>
      </c>
      <c r="W5" s="4">
        <f t="shared" si="1"/>
        <v>390.60359999999997</v>
      </c>
      <c r="X5" s="4">
        <f t="shared" si="1"/>
        <v>405.07659999999998</v>
      </c>
      <c r="Y5" s="4">
        <f t="shared" si="1"/>
        <v>274.40099999999995</v>
      </c>
      <c r="Z5" s="4">
        <f t="shared" si="1"/>
        <v>368.59319999999997</v>
      </c>
      <c r="AA5" s="4">
        <f t="shared" si="1"/>
        <v>339.75619999999998</v>
      </c>
      <c r="AB5" s="4">
        <f t="shared" si="1"/>
        <v>278.2192</v>
      </c>
      <c r="AC5" s="4">
        <f t="shared" si="1"/>
        <v>474.49879999999996</v>
      </c>
      <c r="AD5" s="4">
        <f t="shared" si="1"/>
        <v>324.64459999999997</v>
      </c>
      <c r="AE5" s="1"/>
      <c r="AF5" s="4">
        <f>SUM(AF6:AF498)</f>
        <v>123.08000000000003</v>
      </c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1" t="s">
        <v>39</v>
      </c>
      <c r="B6" s="1" t="s">
        <v>36</v>
      </c>
      <c r="C6" s="1">
        <v>85</v>
      </c>
      <c r="D6" s="1"/>
      <c r="E6" s="1">
        <v>14</v>
      </c>
      <c r="F6" s="1">
        <v>69</v>
      </c>
      <c r="G6" s="7">
        <v>0.14000000000000001</v>
      </c>
      <c r="H6" s="1">
        <v>180</v>
      </c>
      <c r="I6" s="1">
        <v>9988421</v>
      </c>
      <c r="J6" s="1">
        <v>16</v>
      </c>
      <c r="K6" s="1">
        <f t="shared" ref="K6:K45" si="2">E6-J6</f>
        <v>-2</v>
      </c>
      <c r="L6" s="1"/>
      <c r="M6" s="1"/>
      <c r="N6" s="1"/>
      <c r="O6" s="1">
        <f>E6/5</f>
        <v>2.8</v>
      </c>
      <c r="P6" s="5"/>
      <c r="Q6" s="5"/>
      <c r="R6" s="1"/>
      <c r="S6" s="1">
        <f t="shared" ref="S6:S45" si="3">(F6+N6+P6)/O6</f>
        <v>24.642857142857146</v>
      </c>
      <c r="T6" s="1">
        <f t="shared" ref="T6:T45" si="4">(F6+N6)/O6</f>
        <v>24.642857142857146</v>
      </c>
      <c r="U6" s="1">
        <v>3</v>
      </c>
      <c r="V6" s="1">
        <v>3.6</v>
      </c>
      <c r="W6" s="1">
        <v>3.2</v>
      </c>
      <c r="X6" s="1">
        <v>6.4</v>
      </c>
      <c r="Y6" s="1">
        <v>3.2</v>
      </c>
      <c r="Z6" s="1">
        <v>3.6</v>
      </c>
      <c r="AA6" s="1">
        <v>4.4000000000000004</v>
      </c>
      <c r="AB6" s="1">
        <v>3.2</v>
      </c>
      <c r="AC6" s="1">
        <v>6.4</v>
      </c>
      <c r="AD6" s="1">
        <v>3.4</v>
      </c>
      <c r="AE6" s="30" t="s">
        <v>40</v>
      </c>
      <c r="AF6" s="1">
        <f>G6*P6</f>
        <v>0</v>
      </c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 s="1" t="s">
        <v>41</v>
      </c>
      <c r="B7" s="1" t="s">
        <v>36</v>
      </c>
      <c r="C7" s="1">
        <v>60</v>
      </c>
      <c r="D7" s="1">
        <v>128</v>
      </c>
      <c r="E7" s="1">
        <v>19</v>
      </c>
      <c r="F7" s="1">
        <v>167</v>
      </c>
      <c r="G7" s="7">
        <v>0.18</v>
      </c>
      <c r="H7" s="1">
        <v>270</v>
      </c>
      <c r="I7" s="1">
        <v>9988438</v>
      </c>
      <c r="J7" s="1">
        <v>20</v>
      </c>
      <c r="K7" s="1">
        <f t="shared" si="2"/>
        <v>-1</v>
      </c>
      <c r="L7" s="1"/>
      <c r="M7" s="1"/>
      <c r="N7" s="1"/>
      <c r="O7" s="1">
        <f t="shared" ref="O7:O45" si="5">E7/5</f>
        <v>3.8</v>
      </c>
      <c r="P7" s="5"/>
      <c r="Q7" s="5"/>
      <c r="R7" s="1"/>
      <c r="S7" s="1">
        <f t="shared" si="3"/>
        <v>43.94736842105263</v>
      </c>
      <c r="T7" s="1">
        <f t="shared" si="4"/>
        <v>43.94736842105263</v>
      </c>
      <c r="U7" s="1">
        <v>3.2</v>
      </c>
      <c r="V7" s="1">
        <v>8.8000000000000007</v>
      </c>
      <c r="W7" s="1">
        <v>5</v>
      </c>
      <c r="X7" s="1">
        <v>6.2</v>
      </c>
      <c r="Y7" s="1">
        <v>5.4</v>
      </c>
      <c r="Z7" s="1">
        <v>5.6</v>
      </c>
      <c r="AA7" s="1">
        <v>8.8000000000000007</v>
      </c>
      <c r="AB7" s="1">
        <v>4.4000000000000004</v>
      </c>
      <c r="AC7" s="1">
        <v>6.8</v>
      </c>
      <c r="AD7" s="1">
        <v>6.8</v>
      </c>
      <c r="AE7" s="31" t="s">
        <v>38</v>
      </c>
      <c r="AF7" s="1">
        <f>G7*P7</f>
        <v>0</v>
      </c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1" t="s">
        <v>42</v>
      </c>
      <c r="B8" s="1" t="s">
        <v>36</v>
      </c>
      <c r="C8" s="1">
        <v>41</v>
      </c>
      <c r="D8" s="1">
        <v>128</v>
      </c>
      <c r="E8" s="1">
        <v>19</v>
      </c>
      <c r="F8" s="1">
        <v>148</v>
      </c>
      <c r="G8" s="7">
        <v>0.18</v>
      </c>
      <c r="H8" s="1">
        <v>270</v>
      </c>
      <c r="I8" s="1">
        <v>9988445</v>
      </c>
      <c r="J8" s="1">
        <v>20</v>
      </c>
      <c r="K8" s="1">
        <f t="shared" si="2"/>
        <v>-1</v>
      </c>
      <c r="L8" s="1"/>
      <c r="M8" s="1"/>
      <c r="N8" s="1"/>
      <c r="O8" s="1">
        <f t="shared" si="5"/>
        <v>3.8</v>
      </c>
      <c r="P8" s="5"/>
      <c r="Q8" s="5"/>
      <c r="R8" s="1"/>
      <c r="S8" s="1">
        <f t="shared" si="3"/>
        <v>38.94736842105263</v>
      </c>
      <c r="T8" s="1">
        <f t="shared" si="4"/>
        <v>38.94736842105263</v>
      </c>
      <c r="U8" s="1">
        <v>2.6</v>
      </c>
      <c r="V8" s="1">
        <v>8.1999999999999993</v>
      </c>
      <c r="W8" s="1">
        <v>4.5999999999999996</v>
      </c>
      <c r="X8" s="1">
        <v>5</v>
      </c>
      <c r="Y8" s="1">
        <v>4.8</v>
      </c>
      <c r="Z8" s="1">
        <v>4.4000000000000004</v>
      </c>
      <c r="AA8" s="1">
        <v>8.8000000000000007</v>
      </c>
      <c r="AB8" s="1">
        <v>4</v>
      </c>
      <c r="AC8" s="1">
        <v>6.4</v>
      </c>
      <c r="AD8" s="1">
        <v>6.4</v>
      </c>
      <c r="AE8" s="31" t="s">
        <v>38</v>
      </c>
      <c r="AF8" s="1">
        <f>G8*P8</f>
        <v>0</v>
      </c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0" t="s">
        <v>43</v>
      </c>
      <c r="B9" s="10" t="s">
        <v>36</v>
      </c>
      <c r="C9" s="10">
        <v>32</v>
      </c>
      <c r="D9" s="10"/>
      <c r="E9" s="10">
        <v>12</v>
      </c>
      <c r="F9" s="10">
        <v>19</v>
      </c>
      <c r="G9" s="11">
        <v>0</v>
      </c>
      <c r="H9" s="10" t="e">
        <v>#N/A</v>
      </c>
      <c r="I9" s="10" t="s">
        <v>44</v>
      </c>
      <c r="J9" s="10">
        <v>24</v>
      </c>
      <c r="K9" s="10">
        <f t="shared" si="2"/>
        <v>-12</v>
      </c>
      <c r="L9" s="10"/>
      <c r="M9" s="10"/>
      <c r="N9" s="10"/>
      <c r="O9" s="10">
        <f t="shared" si="5"/>
        <v>2.4</v>
      </c>
      <c r="P9" s="12"/>
      <c r="Q9" s="12"/>
      <c r="R9" s="10"/>
      <c r="S9" s="10">
        <f t="shared" si="3"/>
        <v>7.916666666666667</v>
      </c>
      <c r="T9" s="10">
        <f t="shared" si="4"/>
        <v>7.916666666666667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/>
      <c r="AF9" s="10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 s="10" t="s">
        <v>45</v>
      </c>
      <c r="B10" s="10" t="s">
        <v>36</v>
      </c>
      <c r="C10" s="10">
        <v>32</v>
      </c>
      <c r="D10" s="10"/>
      <c r="E10" s="10">
        <v>19</v>
      </c>
      <c r="F10" s="10">
        <v>10</v>
      </c>
      <c r="G10" s="11">
        <v>0</v>
      </c>
      <c r="H10" s="10" t="e">
        <v>#N/A</v>
      </c>
      <c r="I10" s="10" t="s">
        <v>44</v>
      </c>
      <c r="J10" s="10">
        <v>18</v>
      </c>
      <c r="K10" s="10">
        <f t="shared" si="2"/>
        <v>1</v>
      </c>
      <c r="L10" s="10"/>
      <c r="M10" s="10"/>
      <c r="N10" s="10"/>
      <c r="O10" s="10">
        <f t="shared" si="5"/>
        <v>3.8</v>
      </c>
      <c r="P10" s="12"/>
      <c r="Q10" s="12"/>
      <c r="R10" s="10"/>
      <c r="S10" s="10">
        <f t="shared" si="3"/>
        <v>2.6315789473684212</v>
      </c>
      <c r="T10" s="10">
        <f t="shared" si="4"/>
        <v>2.6315789473684212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/>
      <c r="AF10" s="10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A11" s="10" t="s">
        <v>46</v>
      </c>
      <c r="B11" s="10" t="s">
        <v>36</v>
      </c>
      <c r="C11" s="10">
        <v>32</v>
      </c>
      <c r="D11" s="10"/>
      <c r="E11" s="10">
        <v>21</v>
      </c>
      <c r="F11" s="10">
        <v>6</v>
      </c>
      <c r="G11" s="11">
        <v>0</v>
      </c>
      <c r="H11" s="10" t="e">
        <v>#N/A</v>
      </c>
      <c r="I11" s="10" t="s">
        <v>44</v>
      </c>
      <c r="J11" s="10">
        <v>18</v>
      </c>
      <c r="K11" s="10">
        <f t="shared" si="2"/>
        <v>3</v>
      </c>
      <c r="L11" s="10"/>
      <c r="M11" s="10"/>
      <c r="N11" s="10"/>
      <c r="O11" s="10">
        <f t="shared" si="5"/>
        <v>4.2</v>
      </c>
      <c r="P11" s="12"/>
      <c r="Q11" s="12"/>
      <c r="R11" s="10"/>
      <c r="S11" s="10">
        <f t="shared" si="3"/>
        <v>1.4285714285714286</v>
      </c>
      <c r="T11" s="10">
        <f t="shared" si="4"/>
        <v>1.4285714285714286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/>
      <c r="AF11" s="10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A12" s="1" t="s">
        <v>49</v>
      </c>
      <c r="B12" s="1" t="s">
        <v>36</v>
      </c>
      <c r="C12" s="1">
        <v>42</v>
      </c>
      <c r="D12" s="1">
        <v>16</v>
      </c>
      <c r="E12" s="1">
        <v>4</v>
      </c>
      <c r="F12" s="1">
        <v>54</v>
      </c>
      <c r="G12" s="7">
        <v>0.4</v>
      </c>
      <c r="H12" s="1">
        <v>270</v>
      </c>
      <c r="I12" s="1">
        <v>9988452</v>
      </c>
      <c r="J12" s="1">
        <v>4</v>
      </c>
      <c r="K12" s="1">
        <f t="shared" si="2"/>
        <v>0</v>
      </c>
      <c r="L12" s="1"/>
      <c r="M12" s="1"/>
      <c r="N12" s="1"/>
      <c r="O12" s="1">
        <f t="shared" si="5"/>
        <v>0.8</v>
      </c>
      <c r="P12" s="5"/>
      <c r="Q12" s="5"/>
      <c r="R12" s="1"/>
      <c r="S12" s="1">
        <f t="shared" si="3"/>
        <v>67.5</v>
      </c>
      <c r="T12" s="1">
        <f t="shared" si="4"/>
        <v>67.5</v>
      </c>
      <c r="U12" s="1">
        <v>0.4</v>
      </c>
      <c r="V12" s="1">
        <v>2.6</v>
      </c>
      <c r="W12" s="1">
        <v>2</v>
      </c>
      <c r="X12" s="1">
        <v>2.8</v>
      </c>
      <c r="Y12" s="1">
        <v>0.6</v>
      </c>
      <c r="Z12" s="1">
        <v>3.8</v>
      </c>
      <c r="AA12" s="1">
        <v>3.2</v>
      </c>
      <c r="AB12" s="1">
        <v>1.6</v>
      </c>
      <c r="AC12" s="1">
        <v>2.2000000000000002</v>
      </c>
      <c r="AD12" s="1">
        <v>3.8</v>
      </c>
      <c r="AE12" s="31" t="s">
        <v>38</v>
      </c>
      <c r="AF12" s="1">
        <f>G12*P12</f>
        <v>0</v>
      </c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5">
      <c r="A13" s="1" t="s">
        <v>50</v>
      </c>
      <c r="B13" s="1" t="s">
        <v>36</v>
      </c>
      <c r="C13" s="1">
        <v>38</v>
      </c>
      <c r="D13" s="1"/>
      <c r="E13" s="1"/>
      <c r="F13" s="1">
        <v>38</v>
      </c>
      <c r="G13" s="7">
        <v>0.4</v>
      </c>
      <c r="H13" s="1">
        <v>270</v>
      </c>
      <c r="I13" s="1">
        <v>9988476</v>
      </c>
      <c r="J13" s="1"/>
      <c r="K13" s="1">
        <f t="shared" si="2"/>
        <v>0</v>
      </c>
      <c r="L13" s="1"/>
      <c r="M13" s="1"/>
      <c r="N13" s="1"/>
      <c r="O13" s="1">
        <f t="shared" si="5"/>
        <v>0</v>
      </c>
      <c r="P13" s="5"/>
      <c r="Q13" s="5"/>
      <c r="R13" s="1"/>
      <c r="S13" s="1" t="e">
        <f t="shared" si="3"/>
        <v>#DIV/0!</v>
      </c>
      <c r="T13" s="1" t="e">
        <f t="shared" si="4"/>
        <v>#DIV/0!</v>
      </c>
      <c r="U13" s="1">
        <v>2</v>
      </c>
      <c r="V13" s="1">
        <v>0.2</v>
      </c>
      <c r="W13" s="1">
        <v>2.8</v>
      </c>
      <c r="X13" s="1">
        <v>0.6</v>
      </c>
      <c r="Y13" s="1">
        <v>1</v>
      </c>
      <c r="Z13" s="1">
        <v>1.2</v>
      </c>
      <c r="AA13" s="1">
        <v>2</v>
      </c>
      <c r="AB13" s="1">
        <v>2.2000000000000002</v>
      </c>
      <c r="AC13" s="1">
        <v>0.2</v>
      </c>
      <c r="AD13" s="1">
        <v>2</v>
      </c>
      <c r="AE13" s="31" t="s">
        <v>38</v>
      </c>
      <c r="AF13" s="1">
        <f>G13*P13</f>
        <v>0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ht="15.75" thickBot="1" x14ac:dyDescent="0.3">
      <c r="A14" s="1" t="s">
        <v>54</v>
      </c>
      <c r="B14" s="1" t="s">
        <v>36</v>
      </c>
      <c r="C14" s="1">
        <v>14</v>
      </c>
      <c r="D14" s="1"/>
      <c r="E14" s="1"/>
      <c r="F14" s="1">
        <v>14</v>
      </c>
      <c r="G14" s="7">
        <v>0.18</v>
      </c>
      <c r="H14" s="1">
        <v>150</v>
      </c>
      <c r="I14" s="1">
        <v>5034819</v>
      </c>
      <c r="J14" s="1">
        <v>25</v>
      </c>
      <c r="K14" s="1">
        <f t="shared" si="2"/>
        <v>-25</v>
      </c>
      <c r="L14" s="1"/>
      <c r="M14" s="1"/>
      <c r="N14" s="1">
        <v>100</v>
      </c>
      <c r="O14" s="1">
        <f t="shared" si="5"/>
        <v>0</v>
      </c>
      <c r="P14" s="5"/>
      <c r="Q14" s="5"/>
      <c r="R14" s="1"/>
      <c r="S14" s="1" t="e">
        <f t="shared" si="3"/>
        <v>#DIV/0!</v>
      </c>
      <c r="T14" s="1" t="e">
        <f t="shared" si="4"/>
        <v>#DIV/0!</v>
      </c>
      <c r="U14" s="1">
        <v>0</v>
      </c>
      <c r="V14" s="1">
        <v>1.2</v>
      </c>
      <c r="W14" s="1">
        <v>6</v>
      </c>
      <c r="X14" s="1">
        <v>6.4</v>
      </c>
      <c r="Y14" s="1">
        <v>6.2</v>
      </c>
      <c r="Z14" s="1">
        <v>6</v>
      </c>
      <c r="AA14" s="1">
        <v>1.8</v>
      </c>
      <c r="AB14" s="1">
        <v>7.2</v>
      </c>
      <c r="AC14" s="1">
        <v>10.8</v>
      </c>
      <c r="AD14" s="1">
        <v>5.4</v>
      </c>
      <c r="AE14" s="1" t="s">
        <v>55</v>
      </c>
      <c r="AF14" s="1">
        <f>G14*P14</f>
        <v>0</v>
      </c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A15" s="18" t="s">
        <v>56</v>
      </c>
      <c r="B15" s="19" t="s">
        <v>53</v>
      </c>
      <c r="C15" s="19"/>
      <c r="D15" s="19"/>
      <c r="E15" s="19"/>
      <c r="F15" s="20"/>
      <c r="G15" s="7">
        <v>1</v>
      </c>
      <c r="H15" s="1">
        <v>150</v>
      </c>
      <c r="I15" s="1">
        <v>5041251</v>
      </c>
      <c r="J15" s="1"/>
      <c r="K15" s="1">
        <f t="shared" si="2"/>
        <v>0</v>
      </c>
      <c r="L15" s="1"/>
      <c r="M15" s="1"/>
      <c r="N15" s="1"/>
      <c r="O15" s="1">
        <f t="shared" si="5"/>
        <v>0</v>
      </c>
      <c r="P15" s="5"/>
      <c r="Q15" s="5"/>
      <c r="R15" s="1"/>
      <c r="S15" s="1" t="e">
        <f t="shared" si="3"/>
        <v>#DIV/0!</v>
      </c>
      <c r="T15" s="1" t="e">
        <f t="shared" si="4"/>
        <v>#DIV/0!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 t="s">
        <v>57</v>
      </c>
      <c r="AF15" s="1">
        <f>G15*P15</f>
        <v>0</v>
      </c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ht="15.75" thickBot="1" x14ac:dyDescent="0.3">
      <c r="A16" s="27" t="s">
        <v>52</v>
      </c>
      <c r="B16" s="28" t="s">
        <v>53</v>
      </c>
      <c r="C16" s="28">
        <v>24.51</v>
      </c>
      <c r="D16" s="28"/>
      <c r="E16" s="28"/>
      <c r="F16" s="29">
        <v>24.51</v>
      </c>
      <c r="G16" s="11">
        <v>0</v>
      </c>
      <c r="H16" s="10" t="e">
        <v>#N/A</v>
      </c>
      <c r="I16" s="10" t="s">
        <v>37</v>
      </c>
      <c r="J16" s="10"/>
      <c r="K16" s="10">
        <f>E16-J16</f>
        <v>0</v>
      </c>
      <c r="L16" s="10"/>
      <c r="M16" s="10"/>
      <c r="N16" s="10"/>
      <c r="O16" s="10">
        <f>E16/5</f>
        <v>0</v>
      </c>
      <c r="P16" s="12"/>
      <c r="Q16" s="12"/>
      <c r="R16" s="10"/>
      <c r="S16" s="10" t="e">
        <f t="shared" si="3"/>
        <v>#DIV/0!</v>
      </c>
      <c r="T16" s="10" t="e">
        <f t="shared" si="4"/>
        <v>#DIV/0!</v>
      </c>
      <c r="U16" s="10">
        <v>0.48799999999999999</v>
      </c>
      <c r="V16" s="10">
        <v>0</v>
      </c>
      <c r="W16" s="10">
        <v>0</v>
      </c>
      <c r="X16" s="10">
        <v>1.546</v>
      </c>
      <c r="Y16" s="10">
        <v>0</v>
      </c>
      <c r="Z16" s="10">
        <v>0.96</v>
      </c>
      <c r="AA16" s="10">
        <v>0</v>
      </c>
      <c r="AB16" s="10">
        <v>0</v>
      </c>
      <c r="AC16" s="10">
        <v>0</v>
      </c>
      <c r="AD16" s="10">
        <v>0</v>
      </c>
      <c r="AE16" s="31" t="s">
        <v>38</v>
      </c>
      <c r="AF16" s="10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5">
      <c r="A17" s="1" t="s">
        <v>58</v>
      </c>
      <c r="B17" s="1" t="s">
        <v>36</v>
      </c>
      <c r="C17" s="1">
        <v>647</v>
      </c>
      <c r="D17" s="1"/>
      <c r="E17" s="1">
        <v>158</v>
      </c>
      <c r="F17" s="1">
        <v>475</v>
      </c>
      <c r="G17" s="7">
        <v>0.1</v>
      </c>
      <c r="H17" s="1">
        <v>90</v>
      </c>
      <c r="I17" s="1">
        <v>8444163</v>
      </c>
      <c r="J17" s="1">
        <v>166</v>
      </c>
      <c r="K17" s="1">
        <f t="shared" si="2"/>
        <v>-8</v>
      </c>
      <c r="L17" s="1"/>
      <c r="M17" s="1"/>
      <c r="N17" s="1"/>
      <c r="O17" s="1">
        <f t="shared" si="5"/>
        <v>31.6</v>
      </c>
      <c r="P17" s="5">
        <f>18*O17-N17-F17</f>
        <v>93.800000000000068</v>
      </c>
      <c r="Q17" s="5"/>
      <c r="R17" s="1"/>
      <c r="S17" s="1">
        <f t="shared" si="3"/>
        <v>18</v>
      </c>
      <c r="T17" s="1">
        <f t="shared" si="4"/>
        <v>15.031645569620252</v>
      </c>
      <c r="U17" s="1">
        <v>19.600000000000001</v>
      </c>
      <c r="V17" s="1">
        <v>26.6</v>
      </c>
      <c r="W17" s="1">
        <v>44</v>
      </c>
      <c r="X17" s="1">
        <v>23.4</v>
      </c>
      <c r="Y17" s="1">
        <v>22.4</v>
      </c>
      <c r="Z17" s="1">
        <v>32.4</v>
      </c>
      <c r="AA17" s="1">
        <v>15</v>
      </c>
      <c r="AB17" s="1">
        <v>4.2</v>
      </c>
      <c r="AC17" s="1">
        <v>50.2</v>
      </c>
      <c r="AD17" s="1">
        <v>9.8000000000000007</v>
      </c>
      <c r="AE17" s="32" t="s">
        <v>51</v>
      </c>
      <c r="AF17" s="1">
        <f>G17*P17</f>
        <v>9.3800000000000079</v>
      </c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25">
      <c r="A18" s="1" t="s">
        <v>59</v>
      </c>
      <c r="B18" s="1" t="s">
        <v>36</v>
      </c>
      <c r="C18" s="1">
        <v>189</v>
      </c>
      <c r="D18" s="1">
        <v>130</v>
      </c>
      <c r="E18" s="1">
        <v>49</v>
      </c>
      <c r="F18" s="1">
        <v>263</v>
      </c>
      <c r="G18" s="7">
        <v>0.18</v>
      </c>
      <c r="H18" s="1">
        <v>150</v>
      </c>
      <c r="I18" s="1">
        <v>5038411</v>
      </c>
      <c r="J18" s="1">
        <v>49</v>
      </c>
      <c r="K18" s="1">
        <f t="shared" si="2"/>
        <v>0</v>
      </c>
      <c r="L18" s="1"/>
      <c r="M18" s="1"/>
      <c r="N18" s="1"/>
      <c r="O18" s="1">
        <f t="shared" si="5"/>
        <v>9.8000000000000007</v>
      </c>
      <c r="P18" s="5"/>
      <c r="Q18" s="5"/>
      <c r="R18" s="1"/>
      <c r="S18" s="1">
        <f t="shared" si="3"/>
        <v>26.836734693877549</v>
      </c>
      <c r="T18" s="1">
        <f t="shared" si="4"/>
        <v>26.836734693877549</v>
      </c>
      <c r="U18" s="1">
        <v>7</v>
      </c>
      <c r="V18" s="1">
        <v>16</v>
      </c>
      <c r="W18" s="1">
        <v>9.1999999999999993</v>
      </c>
      <c r="X18" s="1">
        <v>17.600000000000001</v>
      </c>
      <c r="Y18" s="1">
        <v>9.1999999999999993</v>
      </c>
      <c r="Z18" s="1">
        <v>15.4</v>
      </c>
      <c r="AA18" s="1">
        <v>2</v>
      </c>
      <c r="AB18" s="1">
        <v>17.2</v>
      </c>
      <c r="AC18" s="1">
        <v>17.399999999999999</v>
      </c>
      <c r="AD18" s="1">
        <v>3</v>
      </c>
      <c r="AE18" s="31" t="s">
        <v>38</v>
      </c>
      <c r="AF18" s="1">
        <f>G18*P18</f>
        <v>0</v>
      </c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25">
      <c r="A19" s="1" t="s">
        <v>60</v>
      </c>
      <c r="B19" s="1" t="s">
        <v>36</v>
      </c>
      <c r="C19" s="1">
        <v>203</v>
      </c>
      <c r="D19" s="1">
        <v>120</v>
      </c>
      <c r="E19" s="1">
        <v>34</v>
      </c>
      <c r="F19" s="1">
        <v>288</v>
      </c>
      <c r="G19" s="7">
        <v>0.18</v>
      </c>
      <c r="H19" s="1">
        <v>150</v>
      </c>
      <c r="I19" s="1">
        <v>5038459</v>
      </c>
      <c r="J19" s="1">
        <v>36</v>
      </c>
      <c r="K19" s="1">
        <f t="shared" si="2"/>
        <v>-2</v>
      </c>
      <c r="L19" s="1"/>
      <c r="M19" s="1"/>
      <c r="N19" s="1"/>
      <c r="O19" s="1">
        <f t="shared" si="5"/>
        <v>6.8</v>
      </c>
      <c r="P19" s="5"/>
      <c r="Q19" s="5"/>
      <c r="R19" s="1"/>
      <c r="S19" s="1">
        <f t="shared" si="3"/>
        <v>42.352941176470587</v>
      </c>
      <c r="T19" s="1">
        <f t="shared" si="4"/>
        <v>42.352941176470587</v>
      </c>
      <c r="U19" s="1">
        <v>9.4</v>
      </c>
      <c r="V19" s="1">
        <v>17</v>
      </c>
      <c r="W19" s="1">
        <v>10.8</v>
      </c>
      <c r="X19" s="1">
        <v>19.399999999999999</v>
      </c>
      <c r="Y19" s="1">
        <v>0.8</v>
      </c>
      <c r="Z19" s="1">
        <v>0.2</v>
      </c>
      <c r="AA19" s="1">
        <v>-0.2</v>
      </c>
      <c r="AB19" s="1">
        <v>0</v>
      </c>
      <c r="AC19" s="1">
        <v>18.399999999999999</v>
      </c>
      <c r="AD19" s="1">
        <v>13.4</v>
      </c>
      <c r="AE19" s="32" t="s">
        <v>91</v>
      </c>
      <c r="AF19" s="1">
        <f>G19*P19</f>
        <v>0</v>
      </c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ht="15.75" thickBot="1" x14ac:dyDescent="0.3">
      <c r="A20" s="1" t="s">
        <v>61</v>
      </c>
      <c r="B20" s="1" t="s">
        <v>36</v>
      </c>
      <c r="C20" s="1">
        <v>104</v>
      </c>
      <c r="D20" s="1">
        <v>120</v>
      </c>
      <c r="E20" s="1">
        <v>24</v>
      </c>
      <c r="F20" s="1">
        <v>194</v>
      </c>
      <c r="G20" s="7">
        <v>0.18</v>
      </c>
      <c r="H20" s="1">
        <v>150</v>
      </c>
      <c r="I20" s="1">
        <v>5038831</v>
      </c>
      <c r="J20" s="1">
        <v>25</v>
      </c>
      <c r="K20" s="1">
        <f t="shared" si="2"/>
        <v>-1</v>
      </c>
      <c r="L20" s="1"/>
      <c r="M20" s="1"/>
      <c r="N20" s="1"/>
      <c r="O20" s="1">
        <f t="shared" si="5"/>
        <v>4.8</v>
      </c>
      <c r="P20" s="5"/>
      <c r="Q20" s="5"/>
      <c r="R20" s="1"/>
      <c r="S20" s="1">
        <f t="shared" si="3"/>
        <v>40.416666666666671</v>
      </c>
      <c r="T20" s="1">
        <f t="shared" si="4"/>
        <v>40.416666666666671</v>
      </c>
      <c r="U20" s="1">
        <v>5.4</v>
      </c>
      <c r="V20" s="1">
        <v>11.6</v>
      </c>
      <c r="W20" s="1">
        <v>5.8</v>
      </c>
      <c r="X20" s="1">
        <v>6.2</v>
      </c>
      <c r="Y20" s="1">
        <v>0</v>
      </c>
      <c r="Z20" s="1">
        <v>2.4</v>
      </c>
      <c r="AA20" s="1">
        <v>11.8</v>
      </c>
      <c r="AB20" s="1">
        <v>0</v>
      </c>
      <c r="AC20" s="1">
        <v>4.2</v>
      </c>
      <c r="AD20" s="1">
        <v>5.6</v>
      </c>
      <c r="AE20" s="31" t="s">
        <v>38</v>
      </c>
      <c r="AF20" s="1">
        <f>G20*P20</f>
        <v>0</v>
      </c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13" t="s">
        <v>62</v>
      </c>
      <c r="B21" s="14" t="s">
        <v>36</v>
      </c>
      <c r="C21" s="14">
        <v>25</v>
      </c>
      <c r="D21" s="14"/>
      <c r="E21" s="14">
        <v>4</v>
      </c>
      <c r="F21" s="15">
        <v>21</v>
      </c>
      <c r="G21" s="7">
        <v>0.18</v>
      </c>
      <c r="H21" s="1">
        <v>120</v>
      </c>
      <c r="I21" s="1">
        <v>5038855</v>
      </c>
      <c r="J21" s="1">
        <v>17</v>
      </c>
      <c r="K21" s="1">
        <f t="shared" si="2"/>
        <v>-13</v>
      </c>
      <c r="L21" s="1"/>
      <c r="M21" s="1"/>
      <c r="N21" s="1">
        <v>15.400000000000009</v>
      </c>
      <c r="O21" s="1">
        <f t="shared" si="5"/>
        <v>0.8</v>
      </c>
      <c r="P21" s="5"/>
      <c r="Q21" s="5"/>
      <c r="R21" s="1"/>
      <c r="S21" s="1">
        <f t="shared" si="3"/>
        <v>45.500000000000007</v>
      </c>
      <c r="T21" s="1">
        <f t="shared" si="4"/>
        <v>45.500000000000007</v>
      </c>
      <c r="U21" s="1">
        <v>1.2</v>
      </c>
      <c r="V21" s="1">
        <v>3</v>
      </c>
      <c r="W21" s="1">
        <v>2.8</v>
      </c>
      <c r="X21" s="1">
        <v>5.6</v>
      </c>
      <c r="Y21" s="1">
        <v>3.6</v>
      </c>
      <c r="Z21" s="1">
        <v>5.6</v>
      </c>
      <c r="AA21" s="1">
        <v>6.8</v>
      </c>
      <c r="AB21" s="1">
        <v>10</v>
      </c>
      <c r="AC21" s="1">
        <v>10.6</v>
      </c>
      <c r="AD21" s="1">
        <v>7.2</v>
      </c>
      <c r="AE21" s="31" t="s">
        <v>38</v>
      </c>
      <c r="AF21" s="1">
        <f>G21*P21</f>
        <v>0</v>
      </c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ht="15.75" thickBot="1" x14ac:dyDescent="0.3">
      <c r="A22" s="27" t="s">
        <v>71</v>
      </c>
      <c r="B22" s="28" t="s">
        <v>36</v>
      </c>
      <c r="C22" s="28">
        <v>-2</v>
      </c>
      <c r="D22" s="28"/>
      <c r="E22" s="28"/>
      <c r="F22" s="29">
        <v>-2</v>
      </c>
      <c r="G22" s="11">
        <v>0</v>
      </c>
      <c r="H22" s="10" t="e">
        <v>#N/A</v>
      </c>
      <c r="I22" s="10" t="s">
        <v>37</v>
      </c>
      <c r="J22" s="10"/>
      <c r="K22" s="10">
        <f>E22-J22</f>
        <v>0</v>
      </c>
      <c r="L22" s="10"/>
      <c r="M22" s="10"/>
      <c r="N22" s="10"/>
      <c r="O22" s="10">
        <f>E22/5</f>
        <v>0</v>
      </c>
      <c r="P22" s="12"/>
      <c r="Q22" s="12"/>
      <c r="R22" s="10"/>
      <c r="S22" s="10" t="e">
        <f t="shared" si="3"/>
        <v>#DIV/0!</v>
      </c>
      <c r="T22" s="10" t="e">
        <f t="shared" si="4"/>
        <v>#DIV/0!</v>
      </c>
      <c r="U22" s="10">
        <v>0.4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/>
      <c r="AF22" s="10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A23" s="1" t="s">
        <v>63</v>
      </c>
      <c r="B23" s="1" t="s">
        <v>36</v>
      </c>
      <c r="C23" s="1">
        <v>141</v>
      </c>
      <c r="D23" s="1">
        <v>230</v>
      </c>
      <c r="E23" s="1">
        <v>50</v>
      </c>
      <c r="F23" s="1">
        <v>315</v>
      </c>
      <c r="G23" s="7">
        <v>0.18</v>
      </c>
      <c r="H23" s="1">
        <v>150</v>
      </c>
      <c r="I23" s="1">
        <v>5038435</v>
      </c>
      <c r="J23" s="1">
        <v>50</v>
      </c>
      <c r="K23" s="1">
        <f t="shared" si="2"/>
        <v>0</v>
      </c>
      <c r="L23" s="1"/>
      <c r="M23" s="1"/>
      <c r="N23" s="1"/>
      <c r="O23" s="1">
        <f t="shared" si="5"/>
        <v>10</v>
      </c>
      <c r="P23" s="5"/>
      <c r="Q23" s="5"/>
      <c r="R23" s="1"/>
      <c r="S23" s="1">
        <f t="shared" si="3"/>
        <v>31.5</v>
      </c>
      <c r="T23" s="1">
        <f t="shared" si="4"/>
        <v>31.5</v>
      </c>
      <c r="U23" s="1">
        <v>7.4</v>
      </c>
      <c r="V23" s="1">
        <v>18.600000000000001</v>
      </c>
      <c r="W23" s="1">
        <v>12.4</v>
      </c>
      <c r="X23" s="1">
        <v>10.6</v>
      </c>
      <c r="Y23" s="1">
        <v>9</v>
      </c>
      <c r="Z23" s="1">
        <v>17.2</v>
      </c>
      <c r="AA23" s="1">
        <v>4.8</v>
      </c>
      <c r="AB23" s="1">
        <v>9.1999999999999993</v>
      </c>
      <c r="AC23" s="1">
        <v>17.2</v>
      </c>
      <c r="AD23" s="1">
        <v>9.8000000000000007</v>
      </c>
      <c r="AE23" s="31" t="s">
        <v>38</v>
      </c>
      <c r="AF23" s="1">
        <f>G23*P23</f>
        <v>0</v>
      </c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5">
      <c r="A24" s="1" t="s">
        <v>64</v>
      </c>
      <c r="B24" s="1" t="s">
        <v>36</v>
      </c>
      <c r="C24" s="1">
        <v>80</v>
      </c>
      <c r="D24" s="1">
        <v>90</v>
      </c>
      <c r="E24" s="1">
        <v>30</v>
      </c>
      <c r="F24" s="1">
        <v>134</v>
      </c>
      <c r="G24" s="7">
        <v>0.18</v>
      </c>
      <c r="H24" s="1">
        <v>120</v>
      </c>
      <c r="I24" s="1">
        <v>5038398</v>
      </c>
      <c r="J24" s="1">
        <v>33</v>
      </c>
      <c r="K24" s="1">
        <f t="shared" si="2"/>
        <v>-3</v>
      </c>
      <c r="L24" s="1"/>
      <c r="M24" s="1"/>
      <c r="N24" s="1"/>
      <c r="O24" s="1">
        <f t="shared" si="5"/>
        <v>6</v>
      </c>
      <c r="P24" s="5"/>
      <c r="Q24" s="5"/>
      <c r="R24" s="1"/>
      <c r="S24" s="1">
        <f t="shared" si="3"/>
        <v>22.333333333333332</v>
      </c>
      <c r="T24" s="1">
        <f t="shared" si="4"/>
        <v>22.333333333333332</v>
      </c>
      <c r="U24" s="1">
        <v>4.2</v>
      </c>
      <c r="V24" s="1">
        <v>8.6</v>
      </c>
      <c r="W24" s="1">
        <v>4.4000000000000004</v>
      </c>
      <c r="X24" s="1">
        <v>8.1999999999999993</v>
      </c>
      <c r="Y24" s="1">
        <v>6.2</v>
      </c>
      <c r="Z24" s="1">
        <v>5</v>
      </c>
      <c r="AA24" s="1">
        <v>1.4</v>
      </c>
      <c r="AB24" s="1">
        <v>4.5999999999999996</v>
      </c>
      <c r="AC24" s="1">
        <v>7.2</v>
      </c>
      <c r="AD24" s="1">
        <v>0.2</v>
      </c>
      <c r="AE24" s="31" t="s">
        <v>38</v>
      </c>
      <c r="AF24" s="1">
        <f>G24*P24</f>
        <v>0</v>
      </c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ht="15.75" thickBot="1" x14ac:dyDescent="0.3">
      <c r="A25" s="1" t="s">
        <v>66</v>
      </c>
      <c r="B25" s="1" t="s">
        <v>53</v>
      </c>
      <c r="C25" s="1">
        <v>36.951999999999998</v>
      </c>
      <c r="D25" s="1"/>
      <c r="E25" s="1">
        <v>4.91</v>
      </c>
      <c r="F25" s="1">
        <v>32.042000000000002</v>
      </c>
      <c r="G25" s="7">
        <v>1</v>
      </c>
      <c r="H25" s="1">
        <v>150</v>
      </c>
      <c r="I25" s="1">
        <v>5038596</v>
      </c>
      <c r="J25" s="1">
        <v>9.5</v>
      </c>
      <c r="K25" s="1">
        <f t="shared" si="2"/>
        <v>-4.59</v>
      </c>
      <c r="L25" s="1"/>
      <c r="M25" s="1"/>
      <c r="N25" s="1">
        <v>46.328000000000003</v>
      </c>
      <c r="O25" s="1">
        <f t="shared" si="5"/>
        <v>0.98199999999999998</v>
      </c>
      <c r="P25" s="5"/>
      <c r="Q25" s="5"/>
      <c r="R25" s="1"/>
      <c r="S25" s="1">
        <f t="shared" si="3"/>
        <v>79.806517311608971</v>
      </c>
      <c r="T25" s="1">
        <f t="shared" si="4"/>
        <v>79.806517311608971</v>
      </c>
      <c r="U25" s="1">
        <v>3.47</v>
      </c>
      <c r="V25" s="1">
        <v>0</v>
      </c>
      <c r="W25" s="1">
        <v>1.8777999999999999</v>
      </c>
      <c r="X25" s="1">
        <v>3.0019999999999998</v>
      </c>
      <c r="Y25" s="1">
        <v>0.98000000000000009</v>
      </c>
      <c r="Z25" s="1">
        <v>1.0920000000000001</v>
      </c>
      <c r="AA25" s="1">
        <v>0</v>
      </c>
      <c r="AB25" s="1">
        <v>0</v>
      </c>
      <c r="AC25" s="1">
        <v>0</v>
      </c>
      <c r="AD25" s="1">
        <v>0</v>
      </c>
      <c r="AE25" s="31" t="s">
        <v>38</v>
      </c>
      <c r="AF25" s="1">
        <f>G25*P25</f>
        <v>0</v>
      </c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A26" s="24" t="s">
        <v>67</v>
      </c>
      <c r="B26" s="25" t="s">
        <v>53</v>
      </c>
      <c r="C26" s="25"/>
      <c r="D26" s="25"/>
      <c r="E26" s="25"/>
      <c r="F26" s="26"/>
      <c r="G26" s="22">
        <v>1</v>
      </c>
      <c r="H26" s="21">
        <v>120</v>
      </c>
      <c r="I26" s="21">
        <v>8785204</v>
      </c>
      <c r="J26" s="21"/>
      <c r="K26" s="21">
        <f t="shared" si="2"/>
        <v>0</v>
      </c>
      <c r="L26" s="21"/>
      <c r="M26" s="21"/>
      <c r="N26" s="21"/>
      <c r="O26" s="21">
        <f t="shared" si="5"/>
        <v>0</v>
      </c>
      <c r="P26" s="23"/>
      <c r="Q26" s="23"/>
      <c r="R26" s="21"/>
      <c r="S26" s="21" t="e">
        <f t="shared" si="3"/>
        <v>#DIV/0!</v>
      </c>
      <c r="T26" s="21" t="e">
        <f t="shared" si="4"/>
        <v>#DIV/0!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0</v>
      </c>
      <c r="AD26" s="21">
        <v>0</v>
      </c>
      <c r="AE26" s="21" t="s">
        <v>68</v>
      </c>
      <c r="AF26" s="21">
        <f>G26*P26</f>
        <v>0</v>
      </c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ht="15.75" thickBot="1" x14ac:dyDescent="0.3">
      <c r="A27" s="27" t="s">
        <v>78</v>
      </c>
      <c r="B27" s="28" t="s">
        <v>53</v>
      </c>
      <c r="C27" s="28"/>
      <c r="D27" s="28">
        <v>48.658000000000001</v>
      </c>
      <c r="E27" s="28">
        <v>3.4550000000000001</v>
      </c>
      <c r="F27" s="29">
        <v>45.203000000000003</v>
      </c>
      <c r="G27" s="11">
        <v>0</v>
      </c>
      <c r="H27" s="10" t="e">
        <v>#N/A</v>
      </c>
      <c r="I27" s="10" t="s">
        <v>37</v>
      </c>
      <c r="J27" s="10">
        <v>2.5</v>
      </c>
      <c r="K27" s="10">
        <f>E27-J27</f>
        <v>0.95500000000000007</v>
      </c>
      <c r="L27" s="10"/>
      <c r="M27" s="10"/>
      <c r="N27" s="10"/>
      <c r="O27" s="10">
        <f>E27/5</f>
        <v>0.69100000000000006</v>
      </c>
      <c r="P27" s="12"/>
      <c r="Q27" s="12"/>
      <c r="R27" s="10"/>
      <c r="S27" s="10">
        <f t="shared" si="3"/>
        <v>65.416787264833573</v>
      </c>
      <c r="T27" s="10">
        <f t="shared" si="4"/>
        <v>65.416787264833573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/>
      <c r="AF27" s="10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5">
      <c r="A28" s="13" t="s">
        <v>69</v>
      </c>
      <c r="B28" s="14" t="s">
        <v>53</v>
      </c>
      <c r="C28" s="14">
        <v>42.543999999999997</v>
      </c>
      <c r="D28" s="14"/>
      <c r="E28" s="14"/>
      <c r="F28" s="15">
        <v>42.543999999999997</v>
      </c>
      <c r="G28" s="7">
        <v>1</v>
      </c>
      <c r="H28" s="1">
        <v>180</v>
      </c>
      <c r="I28" s="1">
        <v>5038619</v>
      </c>
      <c r="J28" s="1"/>
      <c r="K28" s="1">
        <f t="shared" si="2"/>
        <v>0</v>
      </c>
      <c r="L28" s="1"/>
      <c r="M28" s="1"/>
      <c r="N28" s="1"/>
      <c r="O28" s="1">
        <f t="shared" si="5"/>
        <v>0</v>
      </c>
      <c r="P28" s="5"/>
      <c r="Q28" s="5"/>
      <c r="R28" s="1"/>
      <c r="S28" s="1" t="e">
        <f t="shared" si="3"/>
        <v>#DIV/0!</v>
      </c>
      <c r="T28" s="1" t="e">
        <f t="shared" si="4"/>
        <v>#DIV/0!</v>
      </c>
      <c r="U28" s="1">
        <v>0.67400000000000004</v>
      </c>
      <c r="V28" s="1">
        <v>0</v>
      </c>
      <c r="W28" s="1">
        <v>0</v>
      </c>
      <c r="X28" s="1">
        <v>0</v>
      </c>
      <c r="Y28" s="1">
        <v>0</v>
      </c>
      <c r="Z28" s="1">
        <v>0.69359999999999999</v>
      </c>
      <c r="AA28" s="1">
        <v>0</v>
      </c>
      <c r="AB28" s="1">
        <v>2.0139999999999998</v>
      </c>
      <c r="AC28" s="1">
        <v>0</v>
      </c>
      <c r="AD28" s="1">
        <v>0.49800000000000011</v>
      </c>
      <c r="AE28" s="31" t="s">
        <v>38</v>
      </c>
      <c r="AF28" s="1">
        <f>G28*P28</f>
        <v>0</v>
      </c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ht="15.75" thickBot="1" x14ac:dyDescent="0.3">
      <c r="A29" s="27" t="s">
        <v>80</v>
      </c>
      <c r="B29" s="28" t="s">
        <v>53</v>
      </c>
      <c r="C29" s="28">
        <v>40.384</v>
      </c>
      <c r="D29" s="28"/>
      <c r="E29" s="28"/>
      <c r="F29" s="29">
        <v>40.384</v>
      </c>
      <c r="G29" s="11">
        <v>0</v>
      </c>
      <c r="H29" s="10" t="e">
        <v>#N/A</v>
      </c>
      <c r="I29" s="10" t="s">
        <v>37</v>
      </c>
      <c r="J29" s="10"/>
      <c r="K29" s="10">
        <f>E29-J29</f>
        <v>0</v>
      </c>
      <c r="L29" s="10"/>
      <c r="M29" s="10"/>
      <c r="N29" s="10"/>
      <c r="O29" s="10">
        <f>E29/5</f>
        <v>0</v>
      </c>
      <c r="P29" s="12"/>
      <c r="Q29" s="12"/>
      <c r="R29" s="10"/>
      <c r="S29" s="10" t="e">
        <f t="shared" si="3"/>
        <v>#DIV/0!</v>
      </c>
      <c r="T29" s="10" t="e">
        <f t="shared" si="4"/>
        <v>#DIV/0!</v>
      </c>
      <c r="U29" s="10">
        <v>0</v>
      </c>
      <c r="V29" s="10">
        <v>0</v>
      </c>
      <c r="W29" s="10">
        <v>0</v>
      </c>
      <c r="X29" s="10">
        <v>1.4312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31" t="s">
        <v>38</v>
      </c>
      <c r="AF29" s="10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A30" s="18" t="s">
        <v>70</v>
      </c>
      <c r="B30" s="19" t="s">
        <v>53</v>
      </c>
      <c r="C30" s="19"/>
      <c r="D30" s="19"/>
      <c r="E30" s="19"/>
      <c r="F30" s="20"/>
      <c r="G30" s="7">
        <v>1</v>
      </c>
      <c r="H30" s="1">
        <v>150</v>
      </c>
      <c r="I30" s="1">
        <v>5038572</v>
      </c>
      <c r="J30" s="1"/>
      <c r="K30" s="1">
        <f t="shared" si="2"/>
        <v>0</v>
      </c>
      <c r="L30" s="1"/>
      <c r="M30" s="1"/>
      <c r="N30" s="1"/>
      <c r="O30" s="1">
        <f t="shared" si="5"/>
        <v>0</v>
      </c>
      <c r="P30" s="5"/>
      <c r="Q30" s="5"/>
      <c r="R30" s="1"/>
      <c r="S30" s="1" t="e">
        <f t="shared" si="3"/>
        <v>#DIV/0!</v>
      </c>
      <c r="T30" s="1" t="e">
        <f t="shared" si="4"/>
        <v>#DIV/0!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/>
      <c r="AF30" s="1">
        <f>G30*P30</f>
        <v>0</v>
      </c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ht="15.75" thickBot="1" x14ac:dyDescent="0.3">
      <c r="A31" s="27" t="s">
        <v>65</v>
      </c>
      <c r="B31" s="28" t="s">
        <v>53</v>
      </c>
      <c r="C31" s="28">
        <v>9.82</v>
      </c>
      <c r="D31" s="28">
        <v>14.42</v>
      </c>
      <c r="E31" s="28"/>
      <c r="F31" s="29">
        <v>24.24</v>
      </c>
      <c r="G31" s="11">
        <v>0</v>
      </c>
      <c r="H31" s="10" t="e">
        <v>#N/A</v>
      </c>
      <c r="I31" s="10" t="s">
        <v>37</v>
      </c>
      <c r="J31" s="10"/>
      <c r="K31" s="10">
        <f>E31-J31</f>
        <v>0</v>
      </c>
      <c r="L31" s="10"/>
      <c r="M31" s="10"/>
      <c r="N31" s="10"/>
      <c r="O31" s="10">
        <f>E31/5</f>
        <v>0</v>
      </c>
      <c r="P31" s="12"/>
      <c r="Q31" s="12"/>
      <c r="R31" s="10"/>
      <c r="S31" s="10" t="e">
        <f t="shared" si="3"/>
        <v>#DIV/0!</v>
      </c>
      <c r="T31" s="10" t="e">
        <f t="shared" si="4"/>
        <v>#DIV/0!</v>
      </c>
      <c r="U31" s="10">
        <v>0.47799999999999998</v>
      </c>
      <c r="V31" s="10">
        <v>0.502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31" t="s">
        <v>38</v>
      </c>
      <c r="AF31" s="10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1" t="s">
        <v>72</v>
      </c>
      <c r="B32" s="1" t="s">
        <v>36</v>
      </c>
      <c r="C32" s="1">
        <v>356</v>
      </c>
      <c r="D32" s="1"/>
      <c r="E32" s="1">
        <v>191</v>
      </c>
      <c r="F32" s="1">
        <v>133</v>
      </c>
      <c r="G32" s="7">
        <v>0.1</v>
      </c>
      <c r="H32" s="1">
        <v>60</v>
      </c>
      <c r="I32" s="1">
        <v>8444170</v>
      </c>
      <c r="J32" s="1">
        <v>189</v>
      </c>
      <c r="K32" s="1">
        <f t="shared" si="2"/>
        <v>2</v>
      </c>
      <c r="L32" s="1"/>
      <c r="M32" s="1"/>
      <c r="N32" s="1">
        <v>29.199999999999989</v>
      </c>
      <c r="O32" s="1">
        <f t="shared" si="5"/>
        <v>38.200000000000003</v>
      </c>
      <c r="P32" s="5">
        <f>16*O32-N32-F32</f>
        <v>449</v>
      </c>
      <c r="Q32" s="5"/>
      <c r="R32" s="1"/>
      <c r="S32" s="1">
        <f t="shared" si="3"/>
        <v>16</v>
      </c>
      <c r="T32" s="1">
        <f t="shared" si="4"/>
        <v>4.2460732984293186</v>
      </c>
      <c r="U32" s="1">
        <v>21.4</v>
      </c>
      <c r="V32" s="1">
        <v>29.2</v>
      </c>
      <c r="W32" s="1">
        <v>46.6</v>
      </c>
      <c r="X32" s="1">
        <v>19.2</v>
      </c>
      <c r="Y32" s="1">
        <v>15.8</v>
      </c>
      <c r="Z32" s="1">
        <v>39.4</v>
      </c>
      <c r="AA32" s="1">
        <v>17.600000000000001</v>
      </c>
      <c r="AB32" s="1">
        <v>0.2</v>
      </c>
      <c r="AC32" s="1">
        <v>36</v>
      </c>
      <c r="AD32" s="1">
        <v>11.4</v>
      </c>
      <c r="AE32" s="1"/>
      <c r="AF32" s="1">
        <f>G32*P32</f>
        <v>44.900000000000006</v>
      </c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ht="15.75" thickBot="1" x14ac:dyDescent="0.3">
      <c r="A33" s="1" t="s">
        <v>73</v>
      </c>
      <c r="B33" s="1" t="s">
        <v>53</v>
      </c>
      <c r="C33" s="1">
        <v>62.274999999999999</v>
      </c>
      <c r="D33" s="1">
        <v>65.581999999999994</v>
      </c>
      <c r="E33" s="1">
        <v>19.606000000000002</v>
      </c>
      <c r="F33" s="1">
        <v>108.251</v>
      </c>
      <c r="G33" s="7">
        <v>1</v>
      </c>
      <c r="H33" s="1">
        <v>120</v>
      </c>
      <c r="I33" s="1">
        <v>5522704</v>
      </c>
      <c r="J33" s="1">
        <v>21</v>
      </c>
      <c r="K33" s="1">
        <f t="shared" si="2"/>
        <v>-1.3939999999999984</v>
      </c>
      <c r="L33" s="1"/>
      <c r="M33" s="1"/>
      <c r="N33" s="1"/>
      <c r="O33" s="1">
        <f t="shared" si="5"/>
        <v>3.9212000000000002</v>
      </c>
      <c r="P33" s="5"/>
      <c r="Q33" s="5"/>
      <c r="R33" s="1"/>
      <c r="S33" s="1">
        <f t="shared" si="3"/>
        <v>27.606600020401917</v>
      </c>
      <c r="T33" s="1">
        <f t="shared" si="4"/>
        <v>27.606600020401917</v>
      </c>
      <c r="U33" s="1">
        <v>2.9950000000000001</v>
      </c>
      <c r="V33" s="1">
        <v>6.4135999999999997</v>
      </c>
      <c r="W33" s="1">
        <v>3.9902000000000002</v>
      </c>
      <c r="X33" s="1">
        <v>5.8680000000000003</v>
      </c>
      <c r="Y33" s="1">
        <v>7.0596000000000014</v>
      </c>
      <c r="Z33" s="1">
        <v>4.5258000000000003</v>
      </c>
      <c r="AA33" s="1">
        <v>8.2093999999999987</v>
      </c>
      <c r="AB33" s="1">
        <v>0.59460000000000002</v>
      </c>
      <c r="AC33" s="1">
        <v>5.3515999999999986</v>
      </c>
      <c r="AD33" s="1">
        <v>14.0924</v>
      </c>
      <c r="AE33" s="31" t="s">
        <v>38</v>
      </c>
      <c r="AF33" s="1">
        <f>G33*P33</f>
        <v>0</v>
      </c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25">
      <c r="A34" s="13" t="s">
        <v>74</v>
      </c>
      <c r="B34" s="14" t="s">
        <v>36</v>
      </c>
      <c r="C34" s="14">
        <v>108</v>
      </c>
      <c r="D34" s="14">
        <v>80</v>
      </c>
      <c r="E34" s="14">
        <v>25</v>
      </c>
      <c r="F34" s="15">
        <v>160</v>
      </c>
      <c r="G34" s="7">
        <v>0.14000000000000001</v>
      </c>
      <c r="H34" s="1">
        <v>180</v>
      </c>
      <c r="I34" s="1">
        <v>9988391</v>
      </c>
      <c r="J34" s="1">
        <v>28</v>
      </c>
      <c r="K34" s="1">
        <f t="shared" si="2"/>
        <v>-3</v>
      </c>
      <c r="L34" s="1"/>
      <c r="M34" s="1"/>
      <c r="N34" s="1"/>
      <c r="O34" s="1">
        <f t="shared" si="5"/>
        <v>5</v>
      </c>
      <c r="P34" s="5"/>
      <c r="Q34" s="5"/>
      <c r="R34" s="1"/>
      <c r="S34" s="1">
        <f t="shared" si="3"/>
        <v>32</v>
      </c>
      <c r="T34" s="1">
        <f t="shared" si="4"/>
        <v>32</v>
      </c>
      <c r="U34" s="1">
        <v>4.2</v>
      </c>
      <c r="V34" s="1">
        <v>9.4</v>
      </c>
      <c r="W34" s="1">
        <v>8.1999999999999993</v>
      </c>
      <c r="X34" s="1">
        <v>10.8</v>
      </c>
      <c r="Y34" s="1">
        <v>8.4</v>
      </c>
      <c r="Z34" s="1">
        <v>8.8000000000000007</v>
      </c>
      <c r="AA34" s="1">
        <v>10.8</v>
      </c>
      <c r="AB34" s="1">
        <v>2.6</v>
      </c>
      <c r="AC34" s="1">
        <v>12.8</v>
      </c>
      <c r="AD34" s="1">
        <v>7.4</v>
      </c>
      <c r="AE34" s="31" t="s">
        <v>38</v>
      </c>
      <c r="AF34" s="1">
        <f>G34*P34</f>
        <v>0</v>
      </c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ht="15.75" thickBot="1" x14ac:dyDescent="0.3">
      <c r="A35" s="27" t="s">
        <v>75</v>
      </c>
      <c r="B35" s="28" t="s">
        <v>36</v>
      </c>
      <c r="C35" s="28">
        <v>-1</v>
      </c>
      <c r="D35" s="28"/>
      <c r="E35" s="28"/>
      <c r="F35" s="29">
        <v>-1</v>
      </c>
      <c r="G35" s="11">
        <v>0</v>
      </c>
      <c r="H35" s="10" t="e">
        <v>#N/A</v>
      </c>
      <c r="I35" s="10" t="s">
        <v>37</v>
      </c>
      <c r="J35" s="10"/>
      <c r="K35" s="10">
        <f t="shared" si="2"/>
        <v>0</v>
      </c>
      <c r="L35" s="10"/>
      <c r="M35" s="10"/>
      <c r="N35" s="10"/>
      <c r="O35" s="10">
        <f t="shared" si="5"/>
        <v>0</v>
      </c>
      <c r="P35" s="12"/>
      <c r="Q35" s="12"/>
      <c r="R35" s="10"/>
      <c r="S35" s="10" t="e">
        <f t="shared" si="3"/>
        <v>#DIV/0!</v>
      </c>
      <c r="T35" s="10" t="e">
        <f t="shared" si="4"/>
        <v>#DIV/0!</v>
      </c>
      <c r="U35" s="10">
        <v>0.2</v>
      </c>
      <c r="V35" s="10">
        <v>0.2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/>
      <c r="AF35" s="10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25">
      <c r="A36" s="1" t="s">
        <v>76</v>
      </c>
      <c r="B36" s="1" t="s">
        <v>36</v>
      </c>
      <c r="C36" s="1">
        <v>26</v>
      </c>
      <c r="D36" s="1">
        <v>144</v>
      </c>
      <c r="E36" s="1">
        <v>18</v>
      </c>
      <c r="F36" s="1">
        <v>150</v>
      </c>
      <c r="G36" s="7">
        <v>0.18</v>
      </c>
      <c r="H36" s="1">
        <v>270</v>
      </c>
      <c r="I36" s="1">
        <v>9988681</v>
      </c>
      <c r="J36" s="1">
        <v>44</v>
      </c>
      <c r="K36" s="1">
        <f t="shared" si="2"/>
        <v>-26</v>
      </c>
      <c r="L36" s="1"/>
      <c r="M36" s="1"/>
      <c r="N36" s="1"/>
      <c r="O36" s="1">
        <f t="shared" si="5"/>
        <v>3.6</v>
      </c>
      <c r="P36" s="5"/>
      <c r="Q36" s="5"/>
      <c r="R36" s="1"/>
      <c r="S36" s="1">
        <f t="shared" si="3"/>
        <v>41.666666666666664</v>
      </c>
      <c r="T36" s="1">
        <f t="shared" si="4"/>
        <v>41.666666666666664</v>
      </c>
      <c r="U36" s="1">
        <v>5</v>
      </c>
      <c r="V36" s="1">
        <v>9</v>
      </c>
      <c r="W36" s="1">
        <v>2</v>
      </c>
      <c r="X36" s="1">
        <v>5.6</v>
      </c>
      <c r="Y36" s="1">
        <v>11.2</v>
      </c>
      <c r="Z36" s="1">
        <v>11.4</v>
      </c>
      <c r="AA36" s="1">
        <v>7.2</v>
      </c>
      <c r="AB36" s="1">
        <v>7.4</v>
      </c>
      <c r="AC36" s="1">
        <v>11.2</v>
      </c>
      <c r="AD36" s="1">
        <v>8.1999999999999993</v>
      </c>
      <c r="AE36" s="1" t="s">
        <v>77</v>
      </c>
      <c r="AF36" s="1">
        <f t="shared" ref="AF36:AF41" si="6">G36*P36</f>
        <v>0</v>
      </c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5">
      <c r="A37" s="1" t="s">
        <v>79</v>
      </c>
      <c r="B37" s="1" t="s">
        <v>53</v>
      </c>
      <c r="C37" s="1">
        <v>174.16</v>
      </c>
      <c r="D37" s="1"/>
      <c r="E37" s="1">
        <v>18.824999999999999</v>
      </c>
      <c r="F37" s="1">
        <v>155.33500000000001</v>
      </c>
      <c r="G37" s="7">
        <v>1</v>
      </c>
      <c r="H37" s="1">
        <v>120</v>
      </c>
      <c r="I37" s="1">
        <v>8785198</v>
      </c>
      <c r="J37" s="1">
        <v>18.5</v>
      </c>
      <c r="K37" s="1">
        <f t="shared" si="2"/>
        <v>0.32499999999999929</v>
      </c>
      <c r="L37" s="1"/>
      <c r="M37" s="1"/>
      <c r="N37" s="1"/>
      <c r="O37" s="1">
        <f t="shared" si="5"/>
        <v>3.7649999999999997</v>
      </c>
      <c r="P37" s="5"/>
      <c r="Q37" s="5"/>
      <c r="R37" s="1"/>
      <c r="S37" s="1">
        <f t="shared" si="3"/>
        <v>41.257636122177964</v>
      </c>
      <c r="T37" s="1">
        <f t="shared" si="4"/>
        <v>41.257636122177964</v>
      </c>
      <c r="U37" s="1">
        <v>2.5430000000000001</v>
      </c>
      <c r="V37" s="1">
        <v>2.5299999999999998</v>
      </c>
      <c r="W37" s="1">
        <v>1.2470000000000001</v>
      </c>
      <c r="X37" s="1">
        <v>10.0128</v>
      </c>
      <c r="Y37" s="1">
        <v>4.4471999999999996</v>
      </c>
      <c r="Z37" s="1">
        <v>1.9418</v>
      </c>
      <c r="AA37" s="1">
        <v>3.9049999999999998</v>
      </c>
      <c r="AB37" s="1">
        <v>13.333</v>
      </c>
      <c r="AC37" s="1">
        <v>3.0779999999999998</v>
      </c>
      <c r="AD37" s="1">
        <v>0</v>
      </c>
      <c r="AE37" s="32" t="s">
        <v>92</v>
      </c>
      <c r="AF37" s="1">
        <f t="shared" si="6"/>
        <v>0</v>
      </c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25">
      <c r="A38" s="1" t="s">
        <v>81</v>
      </c>
      <c r="B38" s="1" t="s">
        <v>36</v>
      </c>
      <c r="C38" s="1">
        <v>453</v>
      </c>
      <c r="D38" s="1"/>
      <c r="E38" s="1">
        <v>18</v>
      </c>
      <c r="F38" s="1">
        <v>399</v>
      </c>
      <c r="G38" s="7">
        <v>0.1</v>
      </c>
      <c r="H38" s="1">
        <v>60</v>
      </c>
      <c r="I38" s="1">
        <v>8444187</v>
      </c>
      <c r="J38" s="1">
        <v>165</v>
      </c>
      <c r="K38" s="1">
        <f t="shared" si="2"/>
        <v>-147</v>
      </c>
      <c r="L38" s="1"/>
      <c r="M38" s="1"/>
      <c r="N38" s="1"/>
      <c r="O38" s="1">
        <f t="shared" si="5"/>
        <v>3.6</v>
      </c>
      <c r="P38" s="5"/>
      <c r="Q38" s="5"/>
      <c r="R38" s="1"/>
      <c r="S38" s="1">
        <f t="shared" si="3"/>
        <v>110.83333333333333</v>
      </c>
      <c r="T38" s="1">
        <f t="shared" si="4"/>
        <v>110.83333333333333</v>
      </c>
      <c r="U38" s="1">
        <v>14.4</v>
      </c>
      <c r="V38" s="1">
        <v>5.2</v>
      </c>
      <c r="W38" s="1">
        <v>30.6</v>
      </c>
      <c r="X38" s="1">
        <v>34.200000000000003</v>
      </c>
      <c r="Y38" s="1">
        <v>8</v>
      </c>
      <c r="Z38" s="1">
        <v>9.6</v>
      </c>
      <c r="AA38" s="1">
        <v>28.4</v>
      </c>
      <c r="AB38" s="1">
        <v>3.2</v>
      </c>
      <c r="AC38" s="1">
        <v>0.6</v>
      </c>
      <c r="AD38" s="1">
        <v>0.2</v>
      </c>
      <c r="AE38" s="31" t="s">
        <v>38</v>
      </c>
      <c r="AF38" s="1">
        <f t="shared" si="6"/>
        <v>0</v>
      </c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5">
      <c r="A39" s="1" t="s">
        <v>82</v>
      </c>
      <c r="B39" s="1" t="s">
        <v>36</v>
      </c>
      <c r="C39" s="1">
        <v>499</v>
      </c>
      <c r="D39" s="1">
        <v>132</v>
      </c>
      <c r="E39" s="1">
        <v>170</v>
      </c>
      <c r="F39" s="1">
        <v>446</v>
      </c>
      <c r="G39" s="7">
        <v>0.1</v>
      </c>
      <c r="H39" s="1">
        <v>90</v>
      </c>
      <c r="I39" s="1">
        <v>8444194</v>
      </c>
      <c r="J39" s="1">
        <v>171</v>
      </c>
      <c r="K39" s="1">
        <f t="shared" si="2"/>
        <v>-1</v>
      </c>
      <c r="L39" s="1"/>
      <c r="M39" s="1"/>
      <c r="N39" s="1"/>
      <c r="O39" s="1">
        <f t="shared" si="5"/>
        <v>34</v>
      </c>
      <c r="P39" s="5">
        <f>18*O39-N39-F39</f>
        <v>166</v>
      </c>
      <c r="Q39" s="5"/>
      <c r="R39" s="1"/>
      <c r="S39" s="1">
        <f t="shared" si="3"/>
        <v>18</v>
      </c>
      <c r="T39" s="1">
        <f t="shared" si="4"/>
        <v>13.117647058823529</v>
      </c>
      <c r="U39" s="1">
        <v>26.8</v>
      </c>
      <c r="V39" s="1">
        <v>34.6</v>
      </c>
      <c r="W39" s="1">
        <v>40</v>
      </c>
      <c r="X39" s="1">
        <v>33</v>
      </c>
      <c r="Y39" s="1">
        <v>33.6</v>
      </c>
      <c r="Z39" s="1">
        <v>36.799999999999997</v>
      </c>
      <c r="AA39" s="1">
        <v>15.6</v>
      </c>
      <c r="AB39" s="1">
        <v>31.2</v>
      </c>
      <c r="AC39" s="1">
        <v>58</v>
      </c>
      <c r="AD39" s="1">
        <v>7.8</v>
      </c>
      <c r="AE39" s="1"/>
      <c r="AF39" s="1">
        <f t="shared" si="6"/>
        <v>16.600000000000001</v>
      </c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ht="15.75" thickBot="1" x14ac:dyDescent="0.3">
      <c r="A40" s="1" t="s">
        <v>83</v>
      </c>
      <c r="B40" s="1" t="s">
        <v>36</v>
      </c>
      <c r="C40" s="1">
        <v>396</v>
      </c>
      <c r="D40" s="1"/>
      <c r="E40" s="1">
        <v>93</v>
      </c>
      <c r="F40" s="1">
        <v>263</v>
      </c>
      <c r="G40" s="7">
        <v>0.2</v>
      </c>
      <c r="H40" s="1">
        <v>120</v>
      </c>
      <c r="I40" s="1">
        <v>783798</v>
      </c>
      <c r="J40" s="1">
        <v>93</v>
      </c>
      <c r="K40" s="1">
        <f t="shared" si="2"/>
        <v>0</v>
      </c>
      <c r="L40" s="1"/>
      <c r="M40" s="1"/>
      <c r="N40" s="1"/>
      <c r="O40" s="1">
        <f t="shared" si="5"/>
        <v>18.600000000000001</v>
      </c>
      <c r="P40" s="5">
        <f t="shared" ref="P40" si="7">20*O40-N40-F40</f>
        <v>109</v>
      </c>
      <c r="Q40" s="5"/>
      <c r="R40" s="1"/>
      <c r="S40" s="1">
        <f t="shared" si="3"/>
        <v>20</v>
      </c>
      <c r="T40" s="1">
        <f t="shared" si="4"/>
        <v>14.139784946236558</v>
      </c>
      <c r="U40" s="1">
        <v>2.4</v>
      </c>
      <c r="V40" s="1">
        <v>12</v>
      </c>
      <c r="W40" s="1">
        <v>21.4</v>
      </c>
      <c r="X40" s="1">
        <v>5</v>
      </c>
      <c r="Y40" s="1">
        <v>4.2</v>
      </c>
      <c r="Z40" s="1">
        <v>12.2</v>
      </c>
      <c r="AA40" s="1">
        <v>18</v>
      </c>
      <c r="AB40" s="1">
        <v>1.4</v>
      </c>
      <c r="AC40" s="1">
        <v>13.8</v>
      </c>
      <c r="AD40" s="1">
        <v>13</v>
      </c>
      <c r="AE40" s="1" t="s">
        <v>84</v>
      </c>
      <c r="AF40" s="1">
        <f t="shared" si="6"/>
        <v>21.8</v>
      </c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5">
      <c r="A41" s="13" t="s">
        <v>85</v>
      </c>
      <c r="B41" s="14" t="s">
        <v>53</v>
      </c>
      <c r="C41" s="14">
        <v>198.30799999999999</v>
      </c>
      <c r="D41" s="14"/>
      <c r="E41" s="14">
        <v>3.19</v>
      </c>
      <c r="F41" s="15">
        <v>195.11799999999999</v>
      </c>
      <c r="G41" s="7">
        <v>1</v>
      </c>
      <c r="H41" s="1">
        <v>120</v>
      </c>
      <c r="I41" s="1">
        <v>783811</v>
      </c>
      <c r="J41" s="1">
        <v>3.5</v>
      </c>
      <c r="K41" s="1">
        <f t="shared" si="2"/>
        <v>-0.31000000000000005</v>
      </c>
      <c r="L41" s="1"/>
      <c r="M41" s="1"/>
      <c r="N41" s="1"/>
      <c r="O41" s="1">
        <f t="shared" si="5"/>
        <v>0.63800000000000001</v>
      </c>
      <c r="P41" s="5"/>
      <c r="Q41" s="5"/>
      <c r="R41" s="1"/>
      <c r="S41" s="1">
        <f t="shared" si="3"/>
        <v>305.82758620689651</v>
      </c>
      <c r="T41" s="1">
        <f t="shared" si="4"/>
        <v>305.82758620689651</v>
      </c>
      <c r="U41" s="1">
        <v>0.7</v>
      </c>
      <c r="V41" s="1">
        <v>1.4343999999999999</v>
      </c>
      <c r="W41" s="1">
        <v>0</v>
      </c>
      <c r="X41" s="1">
        <v>1.3974</v>
      </c>
      <c r="Y41" s="1">
        <v>0</v>
      </c>
      <c r="Z41" s="1">
        <v>9.1939999999999991</v>
      </c>
      <c r="AA41" s="1">
        <v>0.65500000000000003</v>
      </c>
      <c r="AB41" s="1">
        <v>1.907</v>
      </c>
      <c r="AC41" s="1">
        <v>0</v>
      </c>
      <c r="AD41" s="1">
        <v>0.60759999999999992</v>
      </c>
      <c r="AE41" s="31" t="s">
        <v>38</v>
      </c>
      <c r="AF41" s="1">
        <f t="shared" si="6"/>
        <v>0</v>
      </c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ht="15.75" thickBot="1" x14ac:dyDescent="0.3">
      <c r="A42" s="27" t="s">
        <v>86</v>
      </c>
      <c r="B42" s="28" t="s">
        <v>53</v>
      </c>
      <c r="C42" s="28">
        <v>-7.1</v>
      </c>
      <c r="D42" s="28"/>
      <c r="E42" s="28">
        <v>10.225</v>
      </c>
      <c r="F42" s="29">
        <v>-17.324999999999999</v>
      </c>
      <c r="G42" s="11">
        <v>0</v>
      </c>
      <c r="H42" s="10" t="e">
        <v>#N/A</v>
      </c>
      <c r="I42" s="10" t="s">
        <v>37</v>
      </c>
      <c r="J42" s="10">
        <v>10</v>
      </c>
      <c r="K42" s="10">
        <f t="shared" si="2"/>
        <v>0.22499999999999964</v>
      </c>
      <c r="L42" s="10"/>
      <c r="M42" s="10"/>
      <c r="N42" s="10"/>
      <c r="O42" s="10">
        <f t="shared" si="5"/>
        <v>2.0449999999999999</v>
      </c>
      <c r="P42" s="12"/>
      <c r="Q42" s="12"/>
      <c r="R42" s="10"/>
      <c r="S42" s="10">
        <f t="shared" si="3"/>
        <v>-8.4718826405867969</v>
      </c>
      <c r="T42" s="10">
        <f t="shared" si="4"/>
        <v>-8.4718826405867969</v>
      </c>
      <c r="U42" s="10">
        <v>0.72099999999999997</v>
      </c>
      <c r="V42" s="10">
        <v>1.982</v>
      </c>
      <c r="W42" s="10">
        <v>1.9850000000000001</v>
      </c>
      <c r="X42" s="10">
        <v>1.9752000000000001</v>
      </c>
      <c r="Y42" s="10">
        <v>2.6577999999999999</v>
      </c>
      <c r="Z42" s="10">
        <v>1.2210000000000001</v>
      </c>
      <c r="AA42" s="10">
        <v>2.5489999999999999</v>
      </c>
      <c r="AB42" s="10">
        <v>2.5950000000000002</v>
      </c>
      <c r="AC42" s="10">
        <v>5.7758000000000003</v>
      </c>
      <c r="AD42" s="10">
        <v>8.0622000000000007</v>
      </c>
      <c r="AE42" s="10"/>
      <c r="AF42" s="10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ht="15.75" thickBot="1" x14ac:dyDescent="0.3">
      <c r="A43" s="1" t="s">
        <v>87</v>
      </c>
      <c r="B43" s="1" t="s">
        <v>36</v>
      </c>
      <c r="C43" s="1">
        <v>283</v>
      </c>
      <c r="D43" s="1">
        <v>30</v>
      </c>
      <c r="E43" s="1">
        <v>85</v>
      </c>
      <c r="F43" s="1">
        <v>188</v>
      </c>
      <c r="G43" s="7">
        <v>0.2</v>
      </c>
      <c r="H43" s="1">
        <v>120</v>
      </c>
      <c r="I43" s="1">
        <v>783804</v>
      </c>
      <c r="J43" s="1">
        <v>85</v>
      </c>
      <c r="K43" s="1">
        <f t="shared" si="2"/>
        <v>0</v>
      </c>
      <c r="L43" s="1"/>
      <c r="M43" s="1"/>
      <c r="N43" s="1"/>
      <c r="O43" s="1">
        <f t="shared" si="5"/>
        <v>17</v>
      </c>
      <c r="P43" s="5">
        <f t="shared" ref="P43" si="8">20*O43-N43-F43</f>
        <v>152</v>
      </c>
      <c r="Q43" s="5"/>
      <c r="R43" s="1"/>
      <c r="S43" s="1">
        <f t="shared" si="3"/>
        <v>20</v>
      </c>
      <c r="T43" s="1">
        <f t="shared" si="4"/>
        <v>11.058823529411764</v>
      </c>
      <c r="U43" s="1">
        <v>4.4000000000000004</v>
      </c>
      <c r="V43" s="1">
        <v>15.4</v>
      </c>
      <c r="W43" s="1">
        <v>17.2</v>
      </c>
      <c r="X43" s="1">
        <v>19</v>
      </c>
      <c r="Y43" s="1">
        <v>2</v>
      </c>
      <c r="Z43" s="1">
        <v>8.6</v>
      </c>
      <c r="AA43" s="1">
        <v>17.600000000000001</v>
      </c>
      <c r="AB43" s="1">
        <v>2</v>
      </c>
      <c r="AC43" s="1">
        <v>11.8</v>
      </c>
      <c r="AD43" s="1">
        <v>14.2</v>
      </c>
      <c r="AE43" s="32" t="s">
        <v>51</v>
      </c>
      <c r="AF43" s="1">
        <f>G43*P43</f>
        <v>30.400000000000002</v>
      </c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5">
      <c r="A44" s="13" t="s">
        <v>88</v>
      </c>
      <c r="B44" s="14" t="s">
        <v>53</v>
      </c>
      <c r="C44" s="14">
        <v>658.32899999999995</v>
      </c>
      <c r="D44" s="14">
        <v>73.744</v>
      </c>
      <c r="E44" s="14">
        <v>10.378</v>
      </c>
      <c r="F44" s="15">
        <v>718.19500000000005</v>
      </c>
      <c r="G44" s="7">
        <v>1</v>
      </c>
      <c r="H44" s="1">
        <v>120</v>
      </c>
      <c r="I44" s="1">
        <v>783828</v>
      </c>
      <c r="J44" s="1">
        <v>10.5</v>
      </c>
      <c r="K44" s="1">
        <f t="shared" si="2"/>
        <v>-0.12199999999999989</v>
      </c>
      <c r="L44" s="1"/>
      <c r="M44" s="1"/>
      <c r="N44" s="1"/>
      <c r="O44" s="1">
        <f t="shared" si="5"/>
        <v>2.0756000000000001</v>
      </c>
      <c r="P44" s="5"/>
      <c r="Q44" s="5"/>
      <c r="R44" s="1"/>
      <c r="S44" s="1">
        <f t="shared" si="3"/>
        <v>346.01801888610521</v>
      </c>
      <c r="T44" s="1">
        <f t="shared" si="4"/>
        <v>346.01801888610521</v>
      </c>
      <c r="U44" s="1">
        <v>1.4059999999999999</v>
      </c>
      <c r="V44" s="1">
        <v>8.6617999999999995</v>
      </c>
      <c r="W44" s="1">
        <v>8.5107999999999997</v>
      </c>
      <c r="X44" s="1">
        <v>8.6311999999999998</v>
      </c>
      <c r="Y44" s="1">
        <v>5.75</v>
      </c>
      <c r="Z44" s="1">
        <v>5.6760000000000002</v>
      </c>
      <c r="AA44" s="1">
        <v>9.1804000000000006</v>
      </c>
      <c r="AB44" s="1">
        <v>6.2431999999999999</v>
      </c>
      <c r="AC44" s="1">
        <v>7.798</v>
      </c>
      <c r="AD44" s="1">
        <v>9.1264000000000003</v>
      </c>
      <c r="AE44" s="32" t="s">
        <v>93</v>
      </c>
      <c r="AF44" s="1">
        <f>G44*P44</f>
        <v>0</v>
      </c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ht="15.75" thickBot="1" x14ac:dyDescent="0.3">
      <c r="A45" s="27" t="s">
        <v>89</v>
      </c>
      <c r="B45" s="28" t="s">
        <v>53</v>
      </c>
      <c r="C45" s="28">
        <v>-138.773</v>
      </c>
      <c r="D45" s="28"/>
      <c r="E45" s="28">
        <v>56.386000000000003</v>
      </c>
      <c r="F45" s="29">
        <v>-205.977</v>
      </c>
      <c r="G45" s="11">
        <v>0</v>
      </c>
      <c r="H45" s="10" t="e">
        <v>#N/A</v>
      </c>
      <c r="I45" s="10" t="s">
        <v>37</v>
      </c>
      <c r="J45" s="10">
        <v>59</v>
      </c>
      <c r="K45" s="10">
        <f t="shared" si="2"/>
        <v>-2.6139999999999972</v>
      </c>
      <c r="L45" s="10"/>
      <c r="M45" s="10"/>
      <c r="N45" s="10"/>
      <c r="O45" s="10">
        <f t="shared" si="5"/>
        <v>11.277200000000001</v>
      </c>
      <c r="P45" s="12"/>
      <c r="Q45" s="12"/>
      <c r="R45" s="10"/>
      <c r="S45" s="10">
        <f t="shared" si="3"/>
        <v>-18.264906182385698</v>
      </c>
      <c r="T45" s="10">
        <f t="shared" si="4"/>
        <v>-18.264906182385698</v>
      </c>
      <c r="U45" s="10">
        <v>13.376799999999999</v>
      </c>
      <c r="V45" s="10">
        <v>21.472200000000001</v>
      </c>
      <c r="W45" s="10">
        <v>24.7928</v>
      </c>
      <c r="X45" s="10">
        <v>23.6128</v>
      </c>
      <c r="Y45" s="10">
        <v>27.906400000000001</v>
      </c>
      <c r="Z45" s="10">
        <v>28.289000000000001</v>
      </c>
      <c r="AA45" s="10">
        <v>28.4574</v>
      </c>
      <c r="AB45" s="10">
        <v>15.3324</v>
      </c>
      <c r="AC45" s="10">
        <v>36.095399999999998</v>
      </c>
      <c r="AD45" s="10">
        <v>35.058</v>
      </c>
      <c r="AE45" s="10"/>
      <c r="AF45" s="10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ht="15.75" thickBot="1" x14ac:dyDescent="0.3">
      <c r="A46" s="16"/>
      <c r="B46" s="16"/>
      <c r="C46" s="16"/>
      <c r="D46" s="16"/>
      <c r="E46" s="16"/>
      <c r="F46" s="16"/>
      <c r="G46" s="17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25">
      <c r="A47" s="13" t="s">
        <v>47</v>
      </c>
      <c r="B47" s="14" t="s">
        <v>36</v>
      </c>
      <c r="C47" s="14">
        <v>168</v>
      </c>
      <c r="D47" s="14">
        <v>500</v>
      </c>
      <c r="E47" s="14">
        <v>230</v>
      </c>
      <c r="F47" s="15">
        <v>419</v>
      </c>
      <c r="G47" s="7">
        <v>0.18</v>
      </c>
      <c r="H47" s="1">
        <v>120</v>
      </c>
      <c r="I47" s="1"/>
      <c r="J47" s="1">
        <v>237</v>
      </c>
      <c r="K47" s="1">
        <f>E47-J47</f>
        <v>-7</v>
      </c>
      <c r="L47" s="1"/>
      <c r="M47" s="1"/>
      <c r="N47" s="1"/>
      <c r="O47" s="1">
        <f t="shared" ref="O47:O49" si="9">E47/5</f>
        <v>46</v>
      </c>
      <c r="P47" s="5"/>
      <c r="Q47" s="5"/>
      <c r="R47" s="1"/>
      <c r="S47" s="1">
        <f>(F47+N47+P47)/O47</f>
        <v>9.1086956521739122</v>
      </c>
      <c r="T47" s="1">
        <f>(F47+N47)/O47</f>
        <v>9.1086956521739122</v>
      </c>
      <c r="U47" s="1">
        <v>28.2</v>
      </c>
      <c r="V47" s="1">
        <v>51.2</v>
      </c>
      <c r="W47" s="1">
        <v>44.2</v>
      </c>
      <c r="X47" s="1">
        <v>64.400000000000006</v>
      </c>
      <c r="Y47" s="1">
        <v>42</v>
      </c>
      <c r="Z47" s="1">
        <v>54.8</v>
      </c>
      <c r="AA47" s="1">
        <v>63</v>
      </c>
      <c r="AB47" s="1">
        <v>73</v>
      </c>
      <c r="AC47" s="1">
        <v>59</v>
      </c>
      <c r="AD47" s="1">
        <v>71.599999999999994</v>
      </c>
      <c r="AE47" s="1">
        <v>2860</v>
      </c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ht="15.75" thickBot="1" x14ac:dyDescent="0.3">
      <c r="A48" s="27" t="s">
        <v>35</v>
      </c>
      <c r="B48" s="28" t="s">
        <v>36</v>
      </c>
      <c r="C48" s="28">
        <v>311</v>
      </c>
      <c r="D48" s="28"/>
      <c r="E48" s="28">
        <v>8</v>
      </c>
      <c r="F48" s="29">
        <v>303</v>
      </c>
      <c r="G48" s="11">
        <v>0</v>
      </c>
      <c r="H48" s="10">
        <v>120</v>
      </c>
      <c r="I48" s="10" t="s">
        <v>37</v>
      </c>
      <c r="J48" s="10">
        <v>8</v>
      </c>
      <c r="K48" s="10">
        <f>E48-J48</f>
        <v>0</v>
      </c>
      <c r="L48" s="10"/>
      <c r="M48" s="10"/>
      <c r="N48" s="10"/>
      <c r="O48" s="10">
        <f t="shared" si="9"/>
        <v>1.6</v>
      </c>
      <c r="P48" s="12"/>
      <c r="Q48" s="12"/>
      <c r="R48" s="10"/>
      <c r="S48" s="10">
        <f>(F48+N48+P48)/O48</f>
        <v>189.375</v>
      </c>
      <c r="T48" s="10">
        <f>(F48+N48)/O48</f>
        <v>189.375</v>
      </c>
      <c r="U48" s="10">
        <v>0</v>
      </c>
      <c r="V48" s="10">
        <v>0</v>
      </c>
      <c r="W48" s="10">
        <v>1.2</v>
      </c>
      <c r="X48" s="10">
        <v>0</v>
      </c>
      <c r="Y48" s="10">
        <v>0.6</v>
      </c>
      <c r="Z48" s="10">
        <v>1.2</v>
      </c>
      <c r="AA48" s="10">
        <v>0</v>
      </c>
      <c r="AB48" s="10">
        <v>0</v>
      </c>
      <c r="AC48" s="10">
        <v>1</v>
      </c>
      <c r="AD48" s="10">
        <v>0.6</v>
      </c>
      <c r="AE48" s="31" t="s">
        <v>38</v>
      </c>
      <c r="AF48" s="10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25">
      <c r="A49" s="1" t="s">
        <v>48</v>
      </c>
      <c r="B49" s="1" t="s">
        <v>36</v>
      </c>
      <c r="C49" s="1">
        <v>707</v>
      </c>
      <c r="D49" s="1"/>
      <c r="E49" s="1">
        <v>13</v>
      </c>
      <c r="F49" s="1">
        <v>403</v>
      </c>
      <c r="G49" s="7">
        <v>0.18</v>
      </c>
      <c r="H49" s="1">
        <v>120</v>
      </c>
      <c r="I49" s="1"/>
      <c r="J49" s="1">
        <v>152</v>
      </c>
      <c r="K49" s="1">
        <f>E49-J49</f>
        <v>-139</v>
      </c>
      <c r="L49" s="1"/>
      <c r="M49" s="1"/>
      <c r="N49" s="1"/>
      <c r="O49" s="1">
        <f t="shared" si="9"/>
        <v>2.6</v>
      </c>
      <c r="P49" s="5"/>
      <c r="Q49" s="5"/>
      <c r="R49" s="1"/>
      <c r="S49" s="1">
        <f>(F49+N49+P49)/O49</f>
        <v>155</v>
      </c>
      <c r="T49" s="1">
        <f>(F49+N49)/O49</f>
        <v>155</v>
      </c>
      <c r="U49" s="1">
        <v>24.2</v>
      </c>
      <c r="V49" s="1">
        <v>38.200000000000003</v>
      </c>
      <c r="W49" s="1">
        <v>23.8</v>
      </c>
      <c r="X49" s="1">
        <v>38</v>
      </c>
      <c r="Y49" s="1">
        <v>27.4</v>
      </c>
      <c r="Z49" s="1">
        <v>29.4</v>
      </c>
      <c r="AA49" s="1">
        <v>38</v>
      </c>
      <c r="AB49" s="1">
        <v>47.4</v>
      </c>
      <c r="AC49" s="1">
        <v>54.2</v>
      </c>
      <c r="AD49" s="1">
        <v>46</v>
      </c>
      <c r="AE49" s="32" t="s">
        <v>90</v>
      </c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25">
      <c r="A50" s="1"/>
      <c r="B50" s="1"/>
      <c r="C50" s="1"/>
      <c r="D50" s="1"/>
      <c r="E50" s="1"/>
      <c r="F50" s="1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25">
      <c r="A51" s="1"/>
      <c r="B51" s="1"/>
      <c r="C51" s="1"/>
      <c r="D51" s="1"/>
      <c r="E51" s="1"/>
      <c r="F51" s="1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25">
      <c r="A52" s="1"/>
      <c r="B52" s="1"/>
      <c r="C52" s="1"/>
      <c r="D52" s="1"/>
      <c r="E52" s="1"/>
      <c r="F52" s="1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25">
      <c r="A53" s="1"/>
      <c r="B53" s="1"/>
      <c r="C53" s="1"/>
      <c r="D53" s="1"/>
      <c r="E53" s="1"/>
      <c r="F53" s="1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25">
      <c r="A54" s="1"/>
      <c r="B54" s="1"/>
      <c r="C54" s="1"/>
      <c r="D54" s="1"/>
      <c r="E54" s="1"/>
      <c r="F54" s="1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x14ac:dyDescent="0.25">
      <c r="A55" s="1"/>
      <c r="B55" s="1"/>
      <c r="C55" s="1"/>
      <c r="D55" s="1"/>
      <c r="E55" s="1"/>
      <c r="F55" s="1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25">
      <c r="A56" s="1"/>
      <c r="B56" s="1"/>
      <c r="C56" s="1"/>
      <c r="D56" s="1"/>
      <c r="E56" s="1"/>
      <c r="F56" s="1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25">
      <c r="A57" s="1"/>
      <c r="B57" s="1"/>
      <c r="C57" s="1"/>
      <c r="D57" s="1"/>
      <c r="E57" s="1"/>
      <c r="F57" s="1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25">
      <c r="A58" s="1"/>
      <c r="B58" s="1"/>
      <c r="C58" s="1"/>
      <c r="D58" s="1"/>
      <c r="E58" s="1"/>
      <c r="F58" s="1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25">
      <c r="A59" s="1"/>
      <c r="B59" s="1"/>
      <c r="C59" s="1"/>
      <c r="D59" s="1"/>
      <c r="E59" s="1"/>
      <c r="F59" s="1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25">
      <c r="A60" s="1"/>
      <c r="B60" s="1"/>
      <c r="C60" s="1"/>
      <c r="D60" s="1"/>
      <c r="E60" s="1"/>
      <c r="F60" s="1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25">
      <c r="A61" s="1"/>
      <c r="B61" s="1"/>
      <c r="C61" s="1"/>
      <c r="D61" s="1"/>
      <c r="E61" s="1"/>
      <c r="F61" s="1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25">
      <c r="A62" s="1"/>
      <c r="B62" s="1"/>
      <c r="C62" s="1"/>
      <c r="D62" s="1"/>
      <c r="E62" s="1"/>
      <c r="F62" s="1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25">
      <c r="A63" s="1"/>
      <c r="B63" s="1"/>
      <c r="C63" s="1"/>
      <c r="D63" s="1"/>
      <c r="E63" s="1"/>
      <c r="F63" s="1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25">
      <c r="A64" s="1"/>
      <c r="B64" s="1"/>
      <c r="C64" s="1"/>
      <c r="D64" s="1"/>
      <c r="E64" s="1"/>
      <c r="F64" s="1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25">
      <c r="A65" s="1"/>
      <c r="B65" s="1"/>
      <c r="C65" s="1"/>
      <c r="D65" s="1"/>
      <c r="E65" s="1"/>
      <c r="F65" s="1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25">
      <c r="A66" s="1"/>
      <c r="B66" s="1"/>
      <c r="C66" s="1"/>
      <c r="D66" s="1"/>
      <c r="E66" s="1"/>
      <c r="F66" s="1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x14ac:dyDescent="0.25">
      <c r="A67" s="1"/>
      <c r="B67" s="1"/>
      <c r="C67" s="1"/>
      <c r="D67" s="1"/>
      <c r="E67" s="1"/>
      <c r="F67" s="1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25">
      <c r="A68" s="1"/>
      <c r="B68" s="1"/>
      <c r="C68" s="1"/>
      <c r="D68" s="1"/>
      <c r="E68" s="1"/>
      <c r="F68" s="1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25">
      <c r="A69" s="1"/>
      <c r="B69" s="1"/>
      <c r="C69" s="1"/>
      <c r="D69" s="1"/>
      <c r="E69" s="1"/>
      <c r="F69" s="1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25">
      <c r="A70" s="1"/>
      <c r="B70" s="1"/>
      <c r="C70" s="1"/>
      <c r="D70" s="1"/>
      <c r="E70" s="1"/>
      <c r="F70" s="1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x14ac:dyDescent="0.25">
      <c r="A71" s="1"/>
      <c r="B71" s="1"/>
      <c r="C71" s="1"/>
      <c r="D71" s="1"/>
      <c r="E71" s="1"/>
      <c r="F71" s="1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x14ac:dyDescent="0.25">
      <c r="A72" s="1"/>
      <c r="B72" s="1"/>
      <c r="C72" s="1"/>
      <c r="D72" s="1"/>
      <c r="E72" s="1"/>
      <c r="F72" s="1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25">
      <c r="A73" s="1"/>
      <c r="B73" s="1"/>
      <c r="C73" s="1"/>
      <c r="D73" s="1"/>
      <c r="E73" s="1"/>
      <c r="F73" s="1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25">
      <c r="A74" s="1"/>
      <c r="B74" s="1"/>
      <c r="C74" s="1"/>
      <c r="D74" s="1"/>
      <c r="E74" s="1"/>
      <c r="F74" s="1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25">
      <c r="A75" s="1"/>
      <c r="B75" s="1"/>
      <c r="C75" s="1"/>
      <c r="D75" s="1"/>
      <c r="E75" s="1"/>
      <c r="F75" s="1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25">
      <c r="A76" s="1"/>
      <c r="B76" s="1"/>
      <c r="C76" s="1"/>
      <c r="D76" s="1"/>
      <c r="E76" s="1"/>
      <c r="F76" s="1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25">
      <c r="A77" s="1"/>
      <c r="B77" s="1"/>
      <c r="C77" s="1"/>
      <c r="D77" s="1"/>
      <c r="E77" s="1"/>
      <c r="F77" s="1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25">
      <c r="A78" s="1"/>
      <c r="B78" s="1"/>
      <c r="C78" s="1"/>
      <c r="D78" s="1"/>
      <c r="E78" s="1"/>
      <c r="F78" s="1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25">
      <c r="A79" s="1"/>
      <c r="B79" s="1"/>
      <c r="C79" s="1"/>
      <c r="D79" s="1"/>
      <c r="E79" s="1"/>
      <c r="F79" s="1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25">
      <c r="A80" s="1"/>
      <c r="B80" s="1"/>
      <c r="C80" s="1"/>
      <c r="D80" s="1"/>
      <c r="E80" s="1"/>
      <c r="F80" s="1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25">
      <c r="A81" s="1"/>
      <c r="B81" s="1"/>
      <c r="C81" s="1"/>
      <c r="D81" s="1"/>
      <c r="E81" s="1"/>
      <c r="F81" s="1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25">
      <c r="A82" s="1"/>
      <c r="B82" s="1"/>
      <c r="C82" s="1"/>
      <c r="D82" s="1"/>
      <c r="E82" s="1"/>
      <c r="F82" s="1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25">
      <c r="A83" s="1"/>
      <c r="B83" s="1"/>
      <c r="C83" s="1"/>
      <c r="D83" s="1"/>
      <c r="E83" s="1"/>
      <c r="F83" s="1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25">
      <c r="A84" s="1"/>
      <c r="B84" s="1"/>
      <c r="C84" s="1"/>
      <c r="D84" s="1"/>
      <c r="E84" s="1"/>
      <c r="F84" s="1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25">
      <c r="A85" s="1"/>
      <c r="B85" s="1"/>
      <c r="C85" s="1"/>
      <c r="D85" s="1"/>
      <c r="E85" s="1"/>
      <c r="F85" s="1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25">
      <c r="A86" s="1"/>
      <c r="B86" s="1"/>
      <c r="C86" s="1"/>
      <c r="D86" s="1"/>
      <c r="E86" s="1"/>
      <c r="F86" s="1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25">
      <c r="A87" s="1"/>
      <c r="B87" s="1"/>
      <c r="C87" s="1"/>
      <c r="D87" s="1"/>
      <c r="E87" s="1"/>
      <c r="F87" s="1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25">
      <c r="A88" s="1"/>
      <c r="B88" s="1"/>
      <c r="C88" s="1"/>
      <c r="D88" s="1"/>
      <c r="E88" s="1"/>
      <c r="F88" s="1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25">
      <c r="A89" s="1"/>
      <c r="B89" s="1"/>
      <c r="C89" s="1"/>
      <c r="D89" s="1"/>
      <c r="E89" s="1"/>
      <c r="F89" s="1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25">
      <c r="A90" s="1"/>
      <c r="B90" s="1"/>
      <c r="C90" s="1"/>
      <c r="D90" s="1"/>
      <c r="E90" s="1"/>
      <c r="F90" s="1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25">
      <c r="A91" s="1"/>
      <c r="B91" s="1"/>
      <c r="C91" s="1"/>
      <c r="D91" s="1"/>
      <c r="E91" s="1"/>
      <c r="F91" s="1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25">
      <c r="A92" s="1"/>
      <c r="B92" s="1"/>
      <c r="C92" s="1"/>
      <c r="D92" s="1"/>
      <c r="E92" s="1"/>
      <c r="F92" s="1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25">
      <c r="A93" s="1"/>
      <c r="B93" s="1"/>
      <c r="C93" s="1"/>
      <c r="D93" s="1"/>
      <c r="E93" s="1"/>
      <c r="F93" s="1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25">
      <c r="A94" s="1"/>
      <c r="B94" s="1"/>
      <c r="C94" s="1"/>
      <c r="D94" s="1"/>
      <c r="E94" s="1"/>
      <c r="F94" s="1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25">
      <c r="A95" s="1"/>
      <c r="B95" s="1"/>
      <c r="C95" s="1"/>
      <c r="D95" s="1"/>
      <c r="E95" s="1"/>
      <c r="F95" s="1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25">
      <c r="A97" s="1"/>
      <c r="B97" s="1"/>
      <c r="C97" s="1"/>
      <c r="D97" s="1"/>
      <c r="E97" s="1"/>
      <c r="F97" s="1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25">
      <c r="A98" s="1"/>
      <c r="B98" s="1"/>
      <c r="C98" s="1"/>
      <c r="D98" s="1"/>
      <c r="E98" s="1"/>
      <c r="F98" s="1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spans="1:50" x14ac:dyDescent="0.25">
      <c r="A496" s="1"/>
      <c r="B496" s="1"/>
      <c r="C496" s="1"/>
      <c r="D496" s="1"/>
      <c r="E496" s="1"/>
      <c r="F496" s="1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spans="1:50" x14ac:dyDescent="0.25">
      <c r="A497" s="1"/>
      <c r="B497" s="1"/>
      <c r="C497" s="1"/>
      <c r="D497" s="1"/>
      <c r="E497" s="1"/>
      <c r="F497" s="1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spans="1:50" x14ac:dyDescent="0.25">
      <c r="A498" s="1"/>
      <c r="B498" s="1"/>
      <c r="C498" s="1"/>
      <c r="D498" s="1"/>
      <c r="E498" s="1"/>
      <c r="F498" s="1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</sheetData>
  <autoFilter ref="A3:AF45" xr:uid="{1130B303-79B3-467B-93CD-32F6F527FB82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2025-04-29T12:03:57Z</dcterms:created>
  <dcterms:modified xsi:type="dcterms:W3CDTF">2025-04-29T12:19:22Z</dcterms:modified>
</cp:coreProperties>
</file>